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59\Desktop\（令和６年度改正版）様式関係\"/>
    </mc:Choice>
  </mc:AlternateContent>
  <bookViews>
    <workbookView xWindow="240" yWindow="15" windowWidth="11715" windowHeight="7995"/>
  </bookViews>
  <sheets>
    <sheet name="説明" sheetId="4" r:id="rId1"/>
    <sheet name="料金表" sheetId="1" r:id="rId2"/>
  </sheets>
  <definedNames>
    <definedName name="_xlnm.Print_Area" localSheetId="0">説明!$A$1:$E$11</definedName>
    <definedName name="_xlnm.Print_Area" localSheetId="1">料金表!$A$1:$N$191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D26" i="1"/>
  <c r="C26" i="1"/>
  <c r="F25" i="1"/>
  <c r="E25" i="1"/>
  <c r="D25" i="1"/>
  <c r="C25" i="1"/>
  <c r="P161" i="1"/>
  <c r="M33" i="1"/>
  <c r="K33" i="1"/>
  <c r="I33" i="1"/>
  <c r="G33" i="1"/>
  <c r="M32" i="1"/>
  <c r="K32" i="1"/>
  <c r="I32" i="1"/>
  <c r="G32" i="1"/>
  <c r="M31" i="1"/>
  <c r="K31" i="1"/>
  <c r="I31" i="1"/>
  <c r="G31" i="1"/>
  <c r="M30" i="1"/>
  <c r="K30" i="1"/>
  <c r="I30" i="1"/>
  <c r="G30" i="1"/>
  <c r="F16" i="1" l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D109" i="1"/>
  <c r="C61" i="1" l="1"/>
  <c r="M175" i="1" l="1"/>
  <c r="M176" i="1"/>
  <c r="M177" i="1"/>
  <c r="M174" i="1"/>
  <c r="F170" i="1"/>
  <c r="F169" i="1"/>
  <c r="F158" i="1"/>
  <c r="F159" i="1"/>
  <c r="F160" i="1"/>
  <c r="F157" i="1"/>
  <c r="M127" i="1"/>
  <c r="M128" i="1"/>
  <c r="M129" i="1"/>
  <c r="M126" i="1"/>
  <c r="F122" i="1"/>
  <c r="F121" i="1"/>
  <c r="F110" i="1"/>
  <c r="F111" i="1"/>
  <c r="F112" i="1"/>
  <c r="F109" i="1"/>
  <c r="M79" i="1"/>
  <c r="M80" i="1"/>
  <c r="M81" i="1"/>
  <c r="M78" i="1"/>
  <c r="F74" i="1" l="1"/>
  <c r="F73" i="1"/>
  <c r="F62" i="1"/>
  <c r="F63" i="1"/>
  <c r="F64" i="1"/>
  <c r="F61" i="1"/>
  <c r="K81" i="1" l="1"/>
  <c r="I81" i="1"/>
  <c r="G81" i="1"/>
  <c r="K129" i="1"/>
  <c r="I129" i="1"/>
  <c r="G129" i="1"/>
  <c r="L170" i="1"/>
  <c r="L169" i="1"/>
  <c r="H170" i="1"/>
  <c r="H169" i="1"/>
  <c r="C170" i="1"/>
  <c r="C169" i="1"/>
  <c r="E170" i="1"/>
  <c r="E169" i="1"/>
  <c r="L158" i="1"/>
  <c r="L159" i="1"/>
  <c r="L160" i="1"/>
  <c r="L157" i="1"/>
  <c r="H158" i="1"/>
  <c r="H159" i="1"/>
  <c r="H160" i="1"/>
  <c r="H157" i="1"/>
  <c r="C159" i="1"/>
  <c r="P159" i="1" s="1"/>
  <c r="C160" i="1"/>
  <c r="P160" i="1" s="1"/>
  <c r="C158" i="1"/>
  <c r="P158" i="1" s="1"/>
  <c r="C157" i="1"/>
  <c r="P157" i="1" s="1"/>
  <c r="E158" i="1"/>
  <c r="E159" i="1"/>
  <c r="E160" i="1"/>
  <c r="E157" i="1"/>
  <c r="K128" i="1"/>
  <c r="K127" i="1"/>
  <c r="K126" i="1"/>
  <c r="E122" i="1"/>
  <c r="E121" i="1"/>
  <c r="I112" i="1"/>
  <c r="E112" i="1"/>
  <c r="E111" i="1"/>
  <c r="E110" i="1"/>
  <c r="E109" i="1"/>
  <c r="K80" i="1"/>
  <c r="K79" i="1"/>
  <c r="K78" i="1"/>
  <c r="E74" i="1"/>
  <c r="E73" i="1"/>
  <c r="I64" i="1"/>
  <c r="E64" i="1"/>
  <c r="E63" i="1"/>
  <c r="E62" i="1"/>
  <c r="E61" i="1"/>
  <c r="G128" i="1"/>
  <c r="G127" i="1"/>
  <c r="G126" i="1"/>
  <c r="C122" i="1"/>
  <c r="C121" i="1"/>
  <c r="G112" i="1"/>
  <c r="C112" i="1"/>
  <c r="C111" i="1"/>
  <c r="C110" i="1"/>
  <c r="C109" i="1"/>
  <c r="G80" i="1"/>
  <c r="G79" i="1"/>
  <c r="G78" i="1"/>
  <c r="C74" i="1"/>
  <c r="C73" i="1"/>
  <c r="G64" i="1"/>
  <c r="C64" i="1"/>
  <c r="C63" i="1"/>
  <c r="C62" i="1"/>
  <c r="D73" i="1"/>
  <c r="I80" i="1"/>
  <c r="I79" i="1"/>
  <c r="I78" i="1"/>
  <c r="I128" i="1"/>
  <c r="I127" i="1"/>
  <c r="I126" i="1"/>
  <c r="H121" i="1"/>
  <c r="H112" i="1"/>
  <c r="H73" i="1"/>
  <c r="H64" i="1"/>
  <c r="D122" i="1"/>
  <c r="D121" i="1"/>
  <c r="D112" i="1"/>
  <c r="D111" i="1"/>
  <c r="D110" i="1"/>
  <c r="D74" i="1"/>
  <c r="D64" i="1"/>
  <c r="D63" i="1"/>
  <c r="D62" i="1"/>
  <c r="D61" i="1"/>
  <c r="J16" i="1" l="1"/>
  <c r="I16" i="1"/>
  <c r="H16" i="1"/>
  <c r="G16" i="1"/>
  <c r="N16" i="1"/>
  <c r="M16" i="1"/>
  <c r="K16" i="1"/>
  <c r="L16" i="1"/>
  <c r="N26" i="1"/>
  <c r="M26" i="1"/>
  <c r="L26" i="1"/>
  <c r="K26" i="1"/>
  <c r="J26" i="1"/>
  <c r="I26" i="1"/>
  <c r="G26" i="1"/>
  <c r="H26" i="1"/>
  <c r="L73" i="1"/>
  <c r="N25" i="1"/>
  <c r="M25" i="1"/>
  <c r="L25" i="1"/>
  <c r="K25" i="1"/>
  <c r="J25" i="1"/>
  <c r="G25" i="1"/>
  <c r="I25" i="1"/>
  <c r="H25" i="1"/>
  <c r="I73" i="1"/>
  <c r="M111" i="1"/>
  <c r="N15" i="1"/>
  <c r="M15" i="1"/>
  <c r="L15" i="1"/>
  <c r="K15" i="1"/>
  <c r="J15" i="1"/>
  <c r="I15" i="1"/>
  <c r="H15" i="1"/>
  <c r="G15" i="1"/>
  <c r="I62" i="1"/>
  <c r="J14" i="1"/>
  <c r="I14" i="1"/>
  <c r="H14" i="1"/>
  <c r="G14" i="1"/>
  <c r="N14" i="1"/>
  <c r="M14" i="1"/>
  <c r="K14" i="1"/>
  <c r="L14" i="1"/>
  <c r="L110" i="1"/>
  <c r="M109" i="1"/>
  <c r="N13" i="1"/>
  <c r="M13" i="1"/>
  <c r="L13" i="1"/>
  <c r="K13" i="1"/>
  <c r="J13" i="1"/>
  <c r="I13" i="1"/>
  <c r="G13" i="1"/>
  <c r="H13" i="1"/>
  <c r="K63" i="1"/>
  <c r="H62" i="1"/>
  <c r="K73" i="1"/>
  <c r="M121" i="1"/>
  <c r="M63" i="1"/>
  <c r="L111" i="1"/>
  <c r="K111" i="1"/>
  <c r="L63" i="1"/>
  <c r="G62" i="1"/>
  <c r="J122" i="1"/>
  <c r="J170" i="1"/>
  <c r="N170" i="1"/>
  <c r="N122" i="1"/>
  <c r="J121" i="1"/>
  <c r="J169" i="1"/>
  <c r="N121" i="1"/>
  <c r="N169" i="1"/>
  <c r="L121" i="1"/>
  <c r="G121" i="1"/>
  <c r="N160" i="1"/>
  <c r="N112" i="1"/>
  <c r="L112" i="1"/>
  <c r="J160" i="1"/>
  <c r="J112" i="1"/>
  <c r="J111" i="1"/>
  <c r="J159" i="1"/>
  <c r="N159" i="1"/>
  <c r="N111" i="1"/>
  <c r="J158" i="1"/>
  <c r="J110" i="1"/>
  <c r="H110" i="1"/>
  <c r="G110" i="1"/>
  <c r="I110" i="1"/>
  <c r="N158" i="1"/>
  <c r="N110" i="1"/>
  <c r="N157" i="1"/>
  <c r="N109" i="1"/>
  <c r="J109" i="1"/>
  <c r="J157" i="1"/>
  <c r="I61" i="1"/>
  <c r="J61" i="1"/>
  <c r="I160" i="1"/>
  <c r="J64" i="1"/>
  <c r="I158" i="1"/>
  <c r="J62" i="1"/>
  <c r="K159" i="1"/>
  <c r="N63" i="1"/>
  <c r="M159" i="1"/>
  <c r="I121" i="1"/>
  <c r="J73" i="1"/>
  <c r="M73" i="1"/>
  <c r="N73" i="1"/>
  <c r="G159" i="1"/>
  <c r="J63" i="1"/>
  <c r="K157" i="1"/>
  <c r="N61" i="1"/>
  <c r="M157" i="1"/>
  <c r="K160" i="1"/>
  <c r="N64" i="1"/>
  <c r="M160" i="1"/>
  <c r="K158" i="1"/>
  <c r="N62" i="1"/>
  <c r="M158" i="1"/>
  <c r="I122" i="1"/>
  <c r="J74" i="1"/>
  <c r="M122" i="1"/>
  <c r="N74" i="1"/>
  <c r="K61" i="1"/>
  <c r="K74" i="1"/>
  <c r="G111" i="1"/>
  <c r="M62" i="1"/>
  <c r="M64" i="1"/>
  <c r="L62" i="1"/>
  <c r="L64" i="1"/>
  <c r="L122" i="1"/>
  <c r="H74" i="1"/>
  <c r="H122" i="1"/>
  <c r="K110" i="1"/>
  <c r="K112" i="1"/>
  <c r="I63" i="1"/>
  <c r="M74" i="1"/>
  <c r="G157" i="1"/>
  <c r="G158" i="1"/>
  <c r="G160" i="1"/>
  <c r="I159" i="1"/>
  <c r="G169" i="1"/>
  <c r="I169" i="1"/>
  <c r="K169" i="1"/>
  <c r="M169" i="1"/>
  <c r="L61" i="1"/>
  <c r="L109" i="1"/>
  <c r="H63" i="1"/>
  <c r="H111" i="1"/>
  <c r="G63" i="1"/>
  <c r="K62" i="1"/>
  <c r="K64" i="1"/>
  <c r="G73" i="1"/>
  <c r="K109" i="1"/>
  <c r="K121" i="1"/>
  <c r="M61" i="1"/>
  <c r="I111" i="1"/>
  <c r="M110" i="1"/>
  <c r="M112" i="1"/>
  <c r="I157" i="1"/>
  <c r="G170" i="1"/>
  <c r="I170" i="1"/>
  <c r="K170" i="1"/>
  <c r="M170" i="1"/>
  <c r="L74" i="1"/>
  <c r="K122" i="1"/>
  <c r="G74" i="1"/>
  <c r="G122" i="1"/>
  <c r="I74" i="1"/>
  <c r="H109" i="1"/>
  <c r="G109" i="1"/>
  <c r="I109" i="1"/>
  <c r="H61" i="1"/>
  <c r="G61" i="1"/>
</calcChain>
</file>

<file path=xl/sharedStrings.xml><?xml version="1.0" encoding="utf-8"?>
<sst xmlns="http://schemas.openxmlformats.org/spreadsheetml/2006/main" count="369" uniqueCount="81">
  <si>
    <t>身体介護</t>
    <rPh sb="0" eb="2">
      <t>シンタイ</t>
    </rPh>
    <rPh sb="2" eb="4">
      <t>カイゴ</t>
    </rPh>
    <phoneticPr fontId="1"/>
  </si>
  <si>
    <t>所要時間</t>
    <rPh sb="0" eb="2">
      <t>ショヨウ</t>
    </rPh>
    <rPh sb="2" eb="4">
      <t>ジカン</t>
    </rPh>
    <phoneticPr fontId="1"/>
  </si>
  <si>
    <t>22:00～6:00</t>
    <phoneticPr fontId="1"/>
  </si>
  <si>
    <t>8:00～18:00</t>
    <phoneticPr fontId="1"/>
  </si>
  <si>
    <t>生活援助</t>
    <rPh sb="0" eb="2">
      <t>セイカツ</t>
    </rPh>
    <rPh sb="2" eb="4">
      <t>エンジョ</t>
    </rPh>
    <phoneticPr fontId="1"/>
  </si>
  <si>
    <t>通常</t>
    <rPh sb="0" eb="2">
      <t>ツウジョウ</t>
    </rPh>
    <phoneticPr fontId="1"/>
  </si>
  <si>
    <t>18:00～22:00</t>
    <phoneticPr fontId="1"/>
  </si>
  <si>
    <t>6:00～8:00</t>
    <phoneticPr fontId="1"/>
  </si>
  <si>
    <t>単位：円</t>
    <rPh sb="0" eb="2">
      <t>タンイ</t>
    </rPh>
    <rPh sb="3" eb="4">
      <t>エン</t>
    </rPh>
    <phoneticPr fontId="1"/>
  </si>
  <si>
    <t>30分以上１時間未満</t>
    <rPh sb="2" eb="3">
      <t>ブン</t>
    </rPh>
    <rPh sb="3" eb="5">
      <t>イジョウ</t>
    </rPh>
    <phoneticPr fontId="1"/>
  </si>
  <si>
    <t>利用
料金</t>
    <rPh sb="0" eb="2">
      <t>リヨウ</t>
    </rPh>
    <rPh sb="3" eb="5">
      <t>リョウキン</t>
    </rPh>
    <phoneticPr fontId="1"/>
  </si>
  <si>
    <t>(1) 身体介護が中心のとき</t>
    <rPh sb="4" eb="8">
      <t>シンタイカイゴ</t>
    </rPh>
    <rPh sb="9" eb="11">
      <t>チュウシン</t>
    </rPh>
    <phoneticPr fontId="1"/>
  </si>
  <si>
    <t>(2) 生活援助が中心のとき</t>
    <rPh sb="4" eb="6">
      <t>セイカツ</t>
    </rPh>
    <rPh sb="6" eb="8">
      <t>エンジョ</t>
    </rPh>
    <rPh sb="9" eb="11">
      <t>チュウシン</t>
    </rPh>
    <phoneticPr fontId="1"/>
  </si>
  <si>
    <t>１　要介護１～５に認定を受けた利用者（指定訪問介護）</t>
    <rPh sb="2" eb="3">
      <t>ヨウ</t>
    </rPh>
    <rPh sb="3" eb="5">
      <t>カイゴ</t>
    </rPh>
    <rPh sb="9" eb="11">
      <t>ニンテイ</t>
    </rPh>
    <rPh sb="12" eb="13">
      <t>ウ</t>
    </rPh>
    <rPh sb="15" eb="18">
      <t>リヨウシャ</t>
    </rPh>
    <rPh sb="19" eb="21">
      <t>シテイ</t>
    </rPh>
    <rPh sb="21" eb="23">
      <t>ホウモン</t>
    </rPh>
    <rPh sb="23" eb="25">
      <t>カイゴ</t>
    </rPh>
    <phoneticPr fontId="1"/>
  </si>
  <si>
    <t>地域区分：その他</t>
    <rPh sb="7" eb="8">
      <t>タ</t>
    </rPh>
    <phoneticPr fontId="1"/>
  </si>
  <si>
    <t>地域区分</t>
  </si>
  <si>
    <t>該当地域</t>
  </si>
  <si>
    <t>その他</t>
  </si>
  <si>
    <t>上記以外</t>
  </si>
  <si>
    <t>　　利用料金は１回ごとに算定され、以下のとおりです。</t>
    <rPh sb="8" eb="9">
      <t>カイ</t>
    </rPh>
    <rPh sb="12" eb="14">
      <t>サンテイ</t>
    </rPh>
    <rPh sb="17" eb="19">
      <t>イカ</t>
    </rPh>
    <phoneticPr fontId="1"/>
  </si>
  <si>
    <t>(1) 地域区分は事業所の所在地で決まります。利用者の住所地ではありません</t>
    <phoneticPr fontId="1"/>
  </si>
  <si>
    <t>地域区分：６級地</t>
    <rPh sb="6" eb="7">
      <t>キュウ</t>
    </rPh>
    <rPh sb="7" eb="8">
      <t>チ</t>
    </rPh>
    <phoneticPr fontId="1"/>
  </si>
  <si>
    <t>20分以上30分未満</t>
    <rPh sb="2" eb="5">
      <t>プンイジョウ</t>
    </rPh>
    <rPh sb="7" eb="8">
      <t>ブン</t>
    </rPh>
    <rPh sb="8" eb="10">
      <t>ミマン</t>
    </rPh>
    <phoneticPr fontId="1"/>
  </si>
  <si>
    <t>45分未満</t>
    <rPh sb="2" eb="3">
      <t>フン</t>
    </rPh>
    <rPh sb="3" eb="5">
      <t>ミマン</t>
    </rPh>
    <phoneticPr fontId="1"/>
  </si>
  <si>
    <t>45分以上</t>
    <rPh sb="2" eb="3">
      <t>フン</t>
    </rPh>
    <rPh sb="3" eb="5">
      <t>イジョウ</t>
    </rPh>
    <phoneticPr fontId="1"/>
  </si>
  <si>
    <t>緊急時訪問介護加算（１回につき）</t>
    <rPh sb="0" eb="3">
      <t>キンキュウジ</t>
    </rPh>
    <rPh sb="3" eb="5">
      <t>ホウモン</t>
    </rPh>
    <rPh sb="5" eb="7">
      <t>カイゴ</t>
    </rPh>
    <rPh sb="7" eb="9">
      <t>カサン</t>
    </rPh>
    <rPh sb="11" eb="12">
      <t>カイ</t>
    </rPh>
    <phoneticPr fontId="1"/>
  </si>
  <si>
    <t>初回加算（１月につき）</t>
    <rPh sb="0" eb="2">
      <t>ショカイ</t>
    </rPh>
    <rPh sb="2" eb="4">
      <t>カサン</t>
    </rPh>
    <rPh sb="6" eb="7">
      <t>ツキ</t>
    </rPh>
    <phoneticPr fontId="1"/>
  </si>
  <si>
    <t>利用料金</t>
    <rPh sb="0" eb="2">
      <t>リヨウ</t>
    </rPh>
    <rPh sb="2" eb="4">
      <t>リョウキン</t>
    </rPh>
    <phoneticPr fontId="1"/>
  </si>
  <si>
    <t>　　実際の計算は、１か月の合計単位数に基づいて行います。</t>
    <rPh sb="2" eb="4">
      <t>ジッサイ</t>
    </rPh>
    <rPh sb="5" eb="7">
      <t>ケイサン</t>
    </rPh>
    <rPh sb="11" eb="12">
      <t>ゲツ</t>
    </rPh>
    <rPh sb="13" eb="15">
      <t>ゴウケイ</t>
    </rPh>
    <rPh sb="15" eb="18">
      <t>タンイスウ</t>
    </rPh>
    <rPh sb="19" eb="20">
      <t>モト</t>
    </rPh>
    <rPh sb="23" eb="24">
      <t>オコナ</t>
    </rPh>
    <phoneticPr fontId="1"/>
  </si>
  <si>
    <t>(3) 加算</t>
    <rPh sb="4" eb="6">
      <t>カサン</t>
    </rPh>
    <phoneticPr fontId="1"/>
  </si>
  <si>
    <t>20分未満（※3）</t>
    <rPh sb="2" eb="3">
      <t>プン</t>
    </rPh>
    <rPh sb="3" eb="5">
      <t>ミマン</t>
    </rPh>
    <phoneticPr fontId="1"/>
  </si>
  <si>
    <t>身体介護を行った後に引き続き所要時間20分以上の生活援助を行った場合（※4）</t>
    <rPh sb="0" eb="2">
      <t>シンタイ</t>
    </rPh>
    <rPh sb="2" eb="4">
      <t>カイゴ</t>
    </rPh>
    <rPh sb="5" eb="6">
      <t>オコナ</t>
    </rPh>
    <rPh sb="8" eb="9">
      <t>アト</t>
    </rPh>
    <rPh sb="10" eb="11">
      <t>ヒ</t>
    </rPh>
    <rPh sb="12" eb="13">
      <t>ツヅ</t>
    </rPh>
    <rPh sb="14" eb="16">
      <t>ショヨウ</t>
    </rPh>
    <rPh sb="16" eb="18">
      <t>ジカン</t>
    </rPh>
    <rPh sb="20" eb="23">
      <t>プンイジョウ</t>
    </rPh>
    <rPh sb="24" eb="26">
      <t>セイカツ</t>
    </rPh>
    <rPh sb="26" eb="28">
      <t>エンジョ</t>
    </rPh>
    <rPh sb="29" eb="30">
      <t>オコナ</t>
    </rPh>
    <rPh sb="32" eb="34">
      <t>バアイ</t>
    </rPh>
    <phoneticPr fontId="1"/>
  </si>
  <si>
    <t>介護職員処遇改善加算Ⅰ（１月につき）
（※5）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3" eb="14">
      <t>ツキ</t>
    </rPh>
    <phoneticPr fontId="1"/>
  </si>
  <si>
    <t>介護職員処遇改善加算Ⅱ（１月につき）
（※5）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3" eb="14">
      <t>ツキ</t>
    </rPh>
    <phoneticPr fontId="1"/>
  </si>
  <si>
    <t>介護職員処遇改善加算Ⅲ（１月につき）
（※5）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3" eb="14">
      <t>ツキ</t>
    </rPh>
    <phoneticPr fontId="1"/>
  </si>
  <si>
    <t>※１　１回につき所定単位数の25/100に相当する単位数を所定単位数に加算したものとなります。</t>
    <rPh sb="4" eb="5">
      <t>カイ</t>
    </rPh>
    <rPh sb="8" eb="10">
      <t>ショテイ</t>
    </rPh>
    <rPh sb="10" eb="13">
      <t>タンイスウ</t>
    </rPh>
    <rPh sb="21" eb="23">
      <t>ソウトウ</t>
    </rPh>
    <rPh sb="25" eb="28">
      <t>タンイスウ</t>
    </rPh>
    <rPh sb="29" eb="31">
      <t>ショテイ</t>
    </rPh>
    <rPh sb="31" eb="34">
      <t>タンイスウ</t>
    </rPh>
    <rPh sb="35" eb="37">
      <t>カサン</t>
    </rPh>
    <phoneticPr fontId="1"/>
  </si>
  <si>
    <t>※２　１回につき所定単位数の50/100に相当する単位数を所定単位数に加算したものとなります。</t>
    <phoneticPr fontId="1"/>
  </si>
  <si>
    <t>※５　利用者負担額の算出方法は他の報酬と同様（別紙説明「注意点 ３」に記載）です。</t>
    <rPh sb="3" eb="6">
      <t>リヨウシャ</t>
    </rPh>
    <rPh sb="6" eb="8">
      <t>フタン</t>
    </rPh>
    <rPh sb="8" eb="9">
      <t>ガク</t>
    </rPh>
    <rPh sb="10" eb="12">
      <t>サンシュツ</t>
    </rPh>
    <rPh sb="12" eb="14">
      <t>ホウホウ</t>
    </rPh>
    <rPh sb="15" eb="16">
      <t>タ</t>
    </rPh>
    <rPh sb="17" eb="19">
      <t>ホウシュウ</t>
    </rPh>
    <rPh sb="20" eb="22">
      <t>ドウヨウ</t>
    </rPh>
    <rPh sb="23" eb="25">
      <t>ベッシ</t>
    </rPh>
    <rPh sb="25" eb="27">
      <t>セツメイ</t>
    </rPh>
    <rPh sb="28" eb="31">
      <t>チュウイテン</t>
    </rPh>
    <rPh sb="35" eb="37">
      <t>キサイ</t>
    </rPh>
    <phoneticPr fontId="1"/>
  </si>
  <si>
    <t>介護職員処遇改善加算Ⅳ（１月につき）
（※5）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3" eb="14">
      <t>ツキ</t>
    </rPh>
    <phoneticPr fontId="1"/>
  </si>
  <si>
    <t>地域区分：７級地</t>
    <rPh sb="6" eb="7">
      <t>キュウ</t>
    </rPh>
    <rPh sb="7" eb="8">
      <t>チ</t>
    </rPh>
    <phoneticPr fontId="1"/>
  </si>
  <si>
    <t>７級地</t>
    <rPh sb="1" eb="2">
      <t>キュウ</t>
    </rPh>
    <phoneticPr fontId="1"/>
  </si>
  <si>
    <t>６級地</t>
    <rPh sb="1" eb="2">
      <t>キュウ</t>
    </rPh>
    <rPh sb="2" eb="3">
      <t>チ</t>
    </rPh>
    <phoneticPr fontId="1"/>
  </si>
  <si>
    <t>北九州市　飯塚市　筑紫野市　古賀市</t>
    <rPh sb="5" eb="8">
      <t>イイヅカシ</t>
    </rPh>
    <rPh sb="9" eb="13">
      <t>チクシノシ</t>
    </rPh>
    <rPh sb="14" eb="17">
      <t>コガシ</t>
    </rPh>
    <phoneticPr fontId="1"/>
  </si>
  <si>
    <t>５級地</t>
    <rPh sb="1" eb="2">
      <t>キュウ</t>
    </rPh>
    <phoneticPr fontId="1"/>
  </si>
  <si>
    <t>うち
利用者
１割負担額</t>
    <rPh sb="3" eb="6">
      <t>リヨウシャ</t>
    </rPh>
    <rPh sb="8" eb="9">
      <t>ワリ</t>
    </rPh>
    <rPh sb="9" eb="12">
      <t>フタンガク</t>
    </rPh>
    <phoneticPr fontId="1"/>
  </si>
  <si>
    <t>うち
利用者
２割負担額</t>
    <rPh sb="3" eb="6">
      <t>リヨウシャ</t>
    </rPh>
    <rPh sb="8" eb="9">
      <t>ワリ</t>
    </rPh>
    <rPh sb="9" eb="12">
      <t>フタンガク</t>
    </rPh>
    <phoneticPr fontId="1"/>
  </si>
  <si>
    <t>うち利用者１割負担額</t>
    <rPh sb="2" eb="5">
      <t>リヨウシャ</t>
    </rPh>
    <rPh sb="6" eb="7">
      <t>ワリ</t>
    </rPh>
    <rPh sb="7" eb="9">
      <t>フタン</t>
    </rPh>
    <rPh sb="9" eb="10">
      <t>ガク</t>
    </rPh>
    <phoneticPr fontId="1"/>
  </si>
  <si>
    <t>うち利用者２割負担額</t>
    <rPh sb="2" eb="5">
      <t>リヨウシャ</t>
    </rPh>
    <rPh sb="6" eb="7">
      <t>ワリ</t>
    </rPh>
    <rPh sb="7" eb="9">
      <t>フタン</t>
    </rPh>
    <rPh sb="9" eb="10">
      <t>ガク</t>
    </rPh>
    <phoneticPr fontId="1"/>
  </si>
  <si>
    <t>8:00～18:00</t>
    <phoneticPr fontId="1"/>
  </si>
  <si>
    <t>6:00～8:00</t>
    <phoneticPr fontId="1"/>
  </si>
  <si>
    <t>22:00～6:00</t>
    <phoneticPr fontId="1"/>
  </si>
  <si>
    <t>18:00～22:00</t>
    <phoneticPr fontId="1"/>
  </si>
  <si>
    <t>介護職員処遇改善加算Ⅴ（１月につき）
（※5）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3" eb="14">
      <t>ツキ</t>
    </rPh>
    <phoneticPr fontId="1"/>
  </si>
  <si>
    <t>月間の利用総単位数（基本報酬＋各種加算・減算）×13.7％</t>
    <phoneticPr fontId="1"/>
  </si>
  <si>
    <t>月間の利用総単位数（基本報酬＋各種加算・減算）×10.0％</t>
    <phoneticPr fontId="1"/>
  </si>
  <si>
    <t>月間の利用総単位数（基本報酬＋各種加算・減算）×5.5％</t>
    <phoneticPr fontId="1"/>
  </si>
  <si>
    <t>月間の利用総単位数（基本報酬＋各種加算・減算）×5.5％×90/100</t>
    <phoneticPr fontId="1"/>
  </si>
  <si>
    <t>月間の利用総単位数（基本報酬＋各種加算・減算）×5.5％×80/100</t>
    <phoneticPr fontId="1"/>
  </si>
  <si>
    <t>生活機能向上連携加算Ⅰ（１月につき）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rPh sb="13" eb="14">
      <t>ツキ</t>
    </rPh>
    <phoneticPr fontId="1"/>
  </si>
  <si>
    <t>生活機能向上連携加算Ⅱ（１月につき）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rPh sb="13" eb="14">
      <t>ツキ</t>
    </rPh>
    <phoneticPr fontId="1"/>
  </si>
  <si>
    <t>指定訪問介護利用料金表</t>
    <rPh sb="0" eb="2">
      <t>シテイ</t>
    </rPh>
    <rPh sb="2" eb="4">
      <t>ホウモン</t>
    </rPh>
    <rPh sb="4" eb="6">
      <t>カイゴ</t>
    </rPh>
    <rPh sb="6" eb="8">
      <t>リヨウ</t>
    </rPh>
    <rPh sb="8" eb="11">
      <t>リョウキンヒョウ</t>
    </rPh>
    <phoneticPr fontId="1"/>
  </si>
  <si>
    <t>うち
利用者
３割負担額</t>
    <rPh sb="3" eb="6">
      <t>リヨウシャ</t>
    </rPh>
    <rPh sb="8" eb="9">
      <t>ワリ</t>
    </rPh>
    <rPh sb="9" eb="12">
      <t>フタンガク</t>
    </rPh>
    <phoneticPr fontId="1"/>
  </si>
  <si>
    <t>うち利用者３割負担額</t>
    <phoneticPr fontId="1"/>
  </si>
  <si>
    <t>うち利用者3割負担額</t>
    <rPh sb="2" eb="5">
      <t>リヨウシャ</t>
    </rPh>
    <rPh sb="6" eb="7">
      <t>ワリ</t>
    </rPh>
    <rPh sb="7" eb="9">
      <t>フタン</t>
    </rPh>
    <rPh sb="9" eb="10">
      <t>ガク</t>
    </rPh>
    <phoneticPr fontId="1"/>
  </si>
  <si>
    <t>月間の利用総単位数（基本報酬＋各種加算・減算）×6.3％</t>
    <phoneticPr fontId="1"/>
  </si>
  <si>
    <t>月間の利用総単位数（基本報酬＋各種加算・減算）×4.2％</t>
    <phoneticPr fontId="1"/>
  </si>
  <si>
    <t>介護職員等特定処遇改善加算Ⅰ（１月につき）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rPh sb="16" eb="17">
      <t>ツキ</t>
    </rPh>
    <phoneticPr fontId="1"/>
  </si>
  <si>
    <t>介護職員等特定処遇改善加算Ⅱ（１月につき）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rPh sb="16" eb="17">
      <t>ツキ</t>
    </rPh>
    <phoneticPr fontId="1"/>
  </si>
  <si>
    <r>
      <t>夜間及び早朝</t>
    </r>
    <r>
      <rPr>
        <sz val="8"/>
        <color theme="1"/>
        <rFont val="ＭＳ 明朝"/>
        <family val="1"/>
        <charset val="128"/>
      </rPr>
      <t>(※1)</t>
    </r>
    <rPh sb="0" eb="2">
      <t>ヤカン</t>
    </rPh>
    <rPh sb="2" eb="3">
      <t>オヨ</t>
    </rPh>
    <rPh sb="4" eb="6">
      <t>ソウチョウ</t>
    </rPh>
    <phoneticPr fontId="1"/>
  </si>
  <si>
    <r>
      <t>深夜</t>
    </r>
    <r>
      <rPr>
        <sz val="8"/>
        <color theme="1"/>
        <rFont val="ＭＳ 明朝"/>
        <family val="1"/>
        <charset val="128"/>
      </rPr>
      <t>(※2)</t>
    </r>
    <rPh sb="0" eb="2">
      <t>シンヤ</t>
    </rPh>
    <phoneticPr fontId="1"/>
  </si>
  <si>
    <t>※４　201単位を限度とします。</t>
    <rPh sb="6" eb="8">
      <t>タンイ</t>
    </rPh>
    <rPh sb="9" eb="11">
      <t>ゲンド</t>
    </rPh>
    <phoneticPr fontId="1"/>
  </si>
  <si>
    <r>
      <t>引き続き行う生活援助の所要時間が20分から計算して25分を増すごとに</t>
    </r>
    <r>
      <rPr>
        <sz val="8"/>
        <color rgb="FFFF0000"/>
        <rFont val="ＭＳ 明朝"/>
        <family val="1"/>
        <charset val="128"/>
      </rPr>
      <t>67</t>
    </r>
    <r>
      <rPr>
        <sz val="8"/>
        <color theme="1"/>
        <rFont val="ＭＳ 明朝"/>
        <family val="1"/>
        <charset val="128"/>
      </rPr>
      <t>単位を加算</t>
    </r>
    <rPh sb="36" eb="38">
      <t>タンイ</t>
    </rPh>
    <phoneticPr fontId="1"/>
  </si>
  <si>
    <t>大野城市　太宰府市　福津市
糸島市　那珂川市　粕屋町</t>
    <rPh sb="0" eb="4">
      <t>オオノジョウシ</t>
    </rPh>
    <rPh sb="5" eb="9">
      <t>ダザイフシ</t>
    </rPh>
    <rPh sb="10" eb="11">
      <t>フク</t>
    </rPh>
    <rPh sb="11" eb="13">
      <t>ツシ</t>
    </rPh>
    <rPh sb="14" eb="16">
      <t>イトシマ</t>
    </rPh>
    <rPh sb="16" eb="17">
      <t>シ</t>
    </rPh>
    <rPh sb="18" eb="21">
      <t>ナカガワ</t>
    </rPh>
    <rPh sb="21" eb="22">
      <t>シ</t>
    </rPh>
    <rPh sb="23" eb="25">
      <t>カスヤ</t>
    </rPh>
    <rPh sb="25" eb="26">
      <t>マチ</t>
    </rPh>
    <phoneticPr fontId="1"/>
  </si>
  <si>
    <t>引き続き行う生活援助の所要時間が20分から計算して25分を増すごとに67単位を加算</t>
    <rPh sb="36" eb="38">
      <t>タンイ</t>
    </rPh>
    <phoneticPr fontId="1"/>
  </si>
  <si>
    <t>地域区分：５級地</t>
    <rPh sb="6" eb="7">
      <t>キュウ</t>
    </rPh>
    <rPh sb="7" eb="8">
      <t>チ</t>
    </rPh>
    <phoneticPr fontId="1"/>
  </si>
  <si>
    <t>※３　通常時間帯において20分未満の身体介護中心型を算定できるのは、平成27年厚生労働省告示第
　　95号「厚生労働大臣が定める基準」一のイ、ロのいずれにも適合する場合のみです。</t>
    <rPh sb="3" eb="5">
      <t>ツウジョウ</t>
    </rPh>
    <rPh sb="5" eb="8">
      <t>ジカンタイ</t>
    </rPh>
    <rPh sb="14" eb="15">
      <t>プン</t>
    </rPh>
    <rPh sb="15" eb="17">
      <t>ミマン</t>
    </rPh>
    <rPh sb="18" eb="20">
      <t>シンタイ</t>
    </rPh>
    <rPh sb="20" eb="22">
      <t>カイゴ</t>
    </rPh>
    <rPh sb="22" eb="25">
      <t>チュウシンガタ</t>
    </rPh>
    <rPh sb="26" eb="28">
      <t>サンテイ</t>
    </rPh>
    <rPh sb="34" eb="36">
      <t>ヘイセイ</t>
    </rPh>
    <rPh sb="38" eb="39">
      <t>ネン</t>
    </rPh>
    <rPh sb="39" eb="41">
      <t>コウセイ</t>
    </rPh>
    <rPh sb="41" eb="44">
      <t>ロウドウショウ</t>
    </rPh>
    <rPh sb="44" eb="46">
      <t>コクジ</t>
    </rPh>
    <rPh sb="52" eb="53">
      <t>ゴウ</t>
    </rPh>
    <rPh sb="54" eb="56">
      <t>コウセイ</t>
    </rPh>
    <rPh sb="56" eb="58">
      <t>ロウドウ</t>
    </rPh>
    <rPh sb="58" eb="60">
      <t>ダイジン</t>
    </rPh>
    <rPh sb="61" eb="62">
      <t>サダ</t>
    </rPh>
    <rPh sb="64" eb="66">
      <t>キジュン</t>
    </rPh>
    <rPh sb="67" eb="68">
      <t>１</t>
    </rPh>
    <rPh sb="78" eb="80">
      <t>テキゴウ</t>
    </rPh>
    <rPh sb="82" eb="84">
      <t>バアイ</t>
    </rPh>
    <phoneticPr fontId="1"/>
  </si>
  <si>
    <r>
      <t>引き続き行う生活援助の所要時間が20分から計算して25分を増すごとに</t>
    </r>
    <r>
      <rPr>
        <sz val="8"/>
        <color rgb="FFFF0000"/>
        <rFont val="ＭＳ 明朝"/>
        <family val="1"/>
        <charset val="128"/>
      </rPr>
      <t>65</t>
    </r>
    <r>
      <rPr>
        <sz val="8"/>
        <rFont val="ＭＳ 明朝"/>
        <family val="1"/>
        <charset val="128"/>
      </rPr>
      <t>単位を加算</t>
    </r>
    <rPh sb="36" eb="38">
      <t>タンイ</t>
    </rPh>
    <phoneticPr fontId="1"/>
  </si>
  <si>
    <t>１時間以上</t>
    <rPh sb="1" eb="5">
      <t>ジカンイジョウ</t>
    </rPh>
    <phoneticPr fontId="1"/>
  </si>
  <si>
    <t>　　※567単位に30分を増すごとに82単位</t>
    <rPh sb="6" eb="8">
      <t>タンイ</t>
    </rPh>
    <rPh sb="11" eb="12">
      <t>フン</t>
    </rPh>
    <rPh sb="13" eb="14">
      <t>マ</t>
    </rPh>
    <rPh sb="20" eb="22">
      <t>タンイ</t>
    </rPh>
    <phoneticPr fontId="1"/>
  </si>
  <si>
    <t xml:space="preserve">福岡市　春日市 </t>
    <rPh sb="4" eb="7">
      <t>カスガシ</t>
    </rPh>
    <phoneticPr fontId="1"/>
  </si>
  <si>
    <t>福岡県内の地域区分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</si>
</sst>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i/>
      <sz val="12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3" fillId="0" borderId="10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6" fontId="6" fillId="0" borderId="10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3" fillId="3" borderId="0" xfId="0" applyFont="1" applyFill="1">
      <alignment vertical="center"/>
    </xf>
    <xf numFmtId="176" fontId="9" fillId="2" borderId="10" xfId="0" applyNumberFormat="1" applyFont="1" applyFill="1" applyBorder="1">
      <alignment vertical="center"/>
    </xf>
    <xf numFmtId="176" fontId="0" fillId="2" borderId="10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2" fontId="3" fillId="0" borderId="0" xfId="0" applyNumberFormat="1" applyFont="1">
      <alignment vertical="center"/>
    </xf>
    <xf numFmtId="0" fontId="2" fillId="0" borderId="1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1" xfId="0" applyNumberFormat="1" applyFont="1" applyFill="1" applyBorder="1" applyAlignment="1">
      <alignment horizontal="left" vertical="center"/>
    </xf>
    <xf numFmtId="176" fontId="5" fillId="0" borderId="15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2.75" style="1" customWidth="1"/>
    <col min="2" max="2" width="9" style="1"/>
    <col min="3" max="3" width="40.625" style="1" customWidth="1"/>
    <col min="4" max="4" width="16.75" style="1" customWidth="1"/>
    <col min="5" max="16384" width="9" style="1"/>
  </cols>
  <sheetData>
    <row r="1" spans="2:3" ht="18" customHeight="1" x14ac:dyDescent="0.15"/>
    <row r="2" spans="2:3" ht="18" customHeight="1" x14ac:dyDescent="0.15">
      <c r="B2" s="1" t="s">
        <v>80</v>
      </c>
    </row>
    <row r="3" spans="2:3" ht="18" customHeight="1" x14ac:dyDescent="0.15">
      <c r="B3" s="3" t="s">
        <v>15</v>
      </c>
      <c r="C3" s="3" t="s">
        <v>16</v>
      </c>
    </row>
    <row r="4" spans="2:3" ht="18" customHeight="1" x14ac:dyDescent="0.15">
      <c r="B4" s="2" t="s">
        <v>43</v>
      </c>
      <c r="C4" s="2" t="s">
        <v>79</v>
      </c>
    </row>
    <row r="5" spans="2:3" ht="18" customHeight="1" x14ac:dyDescent="0.15">
      <c r="B5" s="95" t="s">
        <v>41</v>
      </c>
      <c r="C5" s="94" t="s">
        <v>72</v>
      </c>
    </row>
    <row r="6" spans="2:3" ht="18" customHeight="1" x14ac:dyDescent="0.15">
      <c r="B6" s="96"/>
      <c r="C6" s="98"/>
    </row>
    <row r="7" spans="2:3" ht="18" customHeight="1" x14ac:dyDescent="0.15">
      <c r="B7" s="97"/>
      <c r="C7" s="93"/>
    </row>
    <row r="8" spans="2:3" ht="18" customHeight="1" x14ac:dyDescent="0.15">
      <c r="B8" s="92" t="s">
        <v>40</v>
      </c>
      <c r="C8" s="94" t="s">
        <v>42</v>
      </c>
    </row>
    <row r="9" spans="2:3" ht="18" customHeight="1" x14ac:dyDescent="0.15">
      <c r="B9" s="93"/>
      <c r="C9" s="93"/>
    </row>
    <row r="10" spans="2:3" ht="18" customHeight="1" x14ac:dyDescent="0.15">
      <c r="B10" s="2" t="s">
        <v>17</v>
      </c>
      <c r="C10" s="2" t="s">
        <v>18</v>
      </c>
    </row>
    <row r="11" spans="2:3" ht="18" customHeight="1" x14ac:dyDescent="0.15">
      <c r="B11" s="1" t="s">
        <v>20</v>
      </c>
    </row>
    <row r="12" spans="2:3" ht="18" customHeight="1" x14ac:dyDescent="0.15"/>
    <row r="13" spans="2:3" ht="18" customHeight="1" x14ac:dyDescent="0.15"/>
  </sheetData>
  <mergeCells count="4">
    <mergeCell ref="B8:B9"/>
    <mergeCell ref="C8:C9"/>
    <mergeCell ref="B5:B7"/>
    <mergeCell ref="C5:C7"/>
  </mergeCells>
  <phoneticPr fontId="1"/>
  <pageMargins left="0.78740157480314965" right="0.59055118110236227" top="0.78740157480314965" bottom="0.59055118110236227" header="0.51181102362204722" footer="0.5118110236220472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view="pageBreakPreview" zoomScaleNormal="100" zoomScaleSheetLayoutView="100" workbookViewId="0">
      <selection activeCell="A112" sqref="A112:B112"/>
    </sheetView>
  </sheetViews>
  <sheetFormatPr defaultRowHeight="14.25" x14ac:dyDescent="0.15"/>
  <cols>
    <col min="1" max="1" width="2.5" style="5" customWidth="1"/>
    <col min="2" max="2" width="27.25" style="5" bestFit="1" customWidth="1"/>
    <col min="3" max="3" width="8.75" style="5" customWidth="1"/>
    <col min="4" max="4" width="8.875" style="5" customWidth="1"/>
    <col min="5" max="15" width="8.75" style="5" customWidth="1"/>
    <col min="16" max="16384" width="9" style="5"/>
  </cols>
  <sheetData>
    <row r="1" spans="1:16" x14ac:dyDescent="0.15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91">
        <v>10.7</v>
      </c>
    </row>
    <row r="2" spans="1:16" x14ac:dyDescent="0.15">
      <c r="M2" s="6"/>
      <c r="N2" s="6" t="s">
        <v>74</v>
      </c>
    </row>
    <row r="3" spans="1:16" x14ac:dyDescent="0.15">
      <c r="A3" s="5" t="s">
        <v>13</v>
      </c>
      <c r="L3" s="6"/>
      <c r="M3" s="6"/>
      <c r="N3" s="6"/>
    </row>
    <row r="4" spans="1:16" x14ac:dyDescent="0.15">
      <c r="A4" s="5" t="s">
        <v>19</v>
      </c>
    </row>
    <row r="5" spans="1:16" x14ac:dyDescent="0.15">
      <c r="A5" s="5" t="s">
        <v>28</v>
      </c>
    </row>
    <row r="7" spans="1:16" x14ac:dyDescent="0.15">
      <c r="A7" s="5" t="s">
        <v>11</v>
      </c>
      <c r="L7" s="6"/>
      <c r="M7" s="6"/>
      <c r="N7" s="6" t="s">
        <v>8</v>
      </c>
    </row>
    <row r="8" spans="1:16" x14ac:dyDescent="0.15">
      <c r="A8" s="7"/>
      <c r="B8" s="8"/>
      <c r="C8" s="9" t="s">
        <v>5</v>
      </c>
      <c r="D8" s="10"/>
      <c r="E8" s="10"/>
      <c r="F8" s="10"/>
      <c r="G8" s="9" t="s">
        <v>68</v>
      </c>
      <c r="H8" s="10"/>
      <c r="I8" s="10"/>
      <c r="J8" s="10"/>
      <c r="K8" s="9" t="s">
        <v>69</v>
      </c>
      <c r="L8" s="10"/>
      <c r="M8" s="10"/>
      <c r="N8" s="10"/>
    </row>
    <row r="9" spans="1:16" x14ac:dyDescent="0.15">
      <c r="A9" s="11"/>
      <c r="B9" s="12"/>
      <c r="C9" s="129" t="s">
        <v>48</v>
      </c>
      <c r="D9" s="130"/>
      <c r="E9" s="130"/>
      <c r="F9" s="131"/>
      <c r="G9" s="13" t="s">
        <v>49</v>
      </c>
      <c r="H9" s="14"/>
      <c r="I9" s="14"/>
      <c r="J9" s="14"/>
      <c r="K9" s="129" t="s">
        <v>50</v>
      </c>
      <c r="L9" s="130"/>
      <c r="M9" s="130"/>
      <c r="N9" s="130"/>
    </row>
    <row r="10" spans="1:16" x14ac:dyDescent="0.15">
      <c r="A10" s="15" t="s">
        <v>1</v>
      </c>
      <c r="B10" s="16"/>
      <c r="C10" s="132"/>
      <c r="D10" s="133"/>
      <c r="E10" s="133"/>
      <c r="F10" s="134"/>
      <c r="G10" s="17" t="s">
        <v>51</v>
      </c>
      <c r="H10" s="18"/>
      <c r="I10" s="18"/>
      <c r="J10" s="18"/>
      <c r="K10" s="132"/>
      <c r="L10" s="133"/>
      <c r="M10" s="133"/>
      <c r="N10" s="133"/>
    </row>
    <row r="11" spans="1:16" ht="21.75" customHeight="1" x14ac:dyDescent="0.15">
      <c r="A11" s="139" t="s">
        <v>0</v>
      </c>
      <c r="B11" s="140"/>
      <c r="C11" s="143" t="s">
        <v>10</v>
      </c>
      <c r="D11" s="143" t="s">
        <v>44</v>
      </c>
      <c r="E11" s="143" t="s">
        <v>45</v>
      </c>
      <c r="F11" s="143" t="s">
        <v>61</v>
      </c>
      <c r="G11" s="143" t="s">
        <v>10</v>
      </c>
      <c r="H11" s="143" t="s">
        <v>44</v>
      </c>
      <c r="I11" s="143" t="s">
        <v>45</v>
      </c>
      <c r="J11" s="143" t="s">
        <v>61</v>
      </c>
      <c r="K11" s="143" t="s">
        <v>10</v>
      </c>
      <c r="L11" s="143" t="s">
        <v>44</v>
      </c>
      <c r="M11" s="143" t="s">
        <v>45</v>
      </c>
      <c r="N11" s="143" t="s">
        <v>61</v>
      </c>
    </row>
    <row r="12" spans="1:16" ht="21.75" customHeight="1" x14ac:dyDescent="0.15">
      <c r="A12" s="141"/>
      <c r="B12" s="142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6" ht="14.25" customHeight="1" x14ac:dyDescent="0.15">
      <c r="A13" s="122" t="s">
        <v>30</v>
      </c>
      <c r="B13" s="123"/>
      <c r="C13" s="19">
        <f>INT(D157*$P$1)</f>
        <v>1744</v>
      </c>
      <c r="D13" s="19">
        <f>INT(D157*$P$1)-INT(0.9*INT(D157*$P$1))</f>
        <v>175</v>
      </c>
      <c r="E13" s="19">
        <f>INT(D157*$P$1)-INT(0.8*INT(D157*$P$1))</f>
        <v>349</v>
      </c>
      <c r="F13" s="19">
        <f>INT(D157*$P$1)-INT(0.7*INT(D157*$P$1))</f>
        <v>524</v>
      </c>
      <c r="G13" s="19">
        <f>INT(H157*$P$1)</f>
        <v>2182</v>
      </c>
      <c r="H13" s="19">
        <f>INT(H157*$P$1)-INT(0.9*INT(H157*$P$1))</f>
        <v>219</v>
      </c>
      <c r="I13" s="19">
        <f>INT(H157*$P$1)-INT(0.8*INT(H157*$P$1))</f>
        <v>437</v>
      </c>
      <c r="J13" s="19">
        <f>INT(H157*$P$1)-INT(0.7*INT(H157*$P$1))</f>
        <v>655</v>
      </c>
      <c r="K13" s="19">
        <f>INT(L157*$P$1)</f>
        <v>2621</v>
      </c>
      <c r="L13" s="19">
        <f>INT(L157*$P$1)-INT(0.9*INT(L157*$P$1))</f>
        <v>263</v>
      </c>
      <c r="M13" s="19">
        <f>INT(L157*$P$1)-INT(0.8*INT(L157*$P$1))</f>
        <v>525</v>
      </c>
      <c r="N13" s="19">
        <f>INT(L157*$P$1)-INT(0.7*INT(L157*$P$1))</f>
        <v>787</v>
      </c>
    </row>
    <row r="14" spans="1:16" ht="14.25" customHeight="1" x14ac:dyDescent="0.15">
      <c r="A14" s="122" t="s">
        <v>22</v>
      </c>
      <c r="B14" s="123"/>
      <c r="C14" s="19">
        <f>INT(D158*$P$1)</f>
        <v>2610</v>
      </c>
      <c r="D14" s="19">
        <f>INT(D158*$P$1)-INT(0.9*INT(D158*$P$1))</f>
        <v>261</v>
      </c>
      <c r="E14" s="19">
        <f>INT(D158*$P$1)-INT(0.8*INT(D158*$P$1))</f>
        <v>522</v>
      </c>
      <c r="F14" s="19">
        <f>INT(D158*$P$1)-INT(0.7*INT(D158*$P$1))</f>
        <v>783</v>
      </c>
      <c r="G14" s="19">
        <f>INT(H158*$P$1)</f>
        <v>3263</v>
      </c>
      <c r="H14" s="19">
        <f>INT(H158*$P$1)-INT(0.9*INT(H158*$P$1))</f>
        <v>327</v>
      </c>
      <c r="I14" s="19">
        <f>INT(H158*$P$1)-INT(0.8*INT(H158*$P$1))</f>
        <v>653</v>
      </c>
      <c r="J14" s="19">
        <f>INT(H158*$P$1)-INT(0.7*INT(H158*$P$1))</f>
        <v>979</v>
      </c>
      <c r="K14" s="19">
        <f>INT(L158*$P$1)</f>
        <v>3916</v>
      </c>
      <c r="L14" s="19">
        <f>INT(L158*$P$1)-INT(0.9*INT(L158*$P$1))</f>
        <v>392</v>
      </c>
      <c r="M14" s="19">
        <f>INT(L158*$P$1)-INT(0.8*INT(L158*$P$1))</f>
        <v>784</v>
      </c>
      <c r="N14" s="19">
        <f>INT(L158*$P$1)-INT(0.7*INT(L158*$P$1))</f>
        <v>1175</v>
      </c>
      <c r="P14" s="20"/>
    </row>
    <row r="15" spans="1:16" x14ac:dyDescent="0.15">
      <c r="A15" s="122" t="s">
        <v>9</v>
      </c>
      <c r="B15" s="123"/>
      <c r="C15" s="19">
        <f>INT(D159*$P$1)</f>
        <v>4140</v>
      </c>
      <c r="D15" s="19">
        <f>INT(D159*$P$1)-INT(0.9*INT(D159*$P$1))</f>
        <v>414</v>
      </c>
      <c r="E15" s="19">
        <f>INT(D159*$P$1)-INT(0.8*INT(D159*$P$1))</f>
        <v>828</v>
      </c>
      <c r="F15" s="19">
        <f>INT(D159*$P$1)-INT(0.7*INT(D159*$P$1))</f>
        <v>1242</v>
      </c>
      <c r="G15" s="19">
        <f>INT(H159*$P$1)</f>
        <v>5178</v>
      </c>
      <c r="H15" s="19">
        <f>INT(H159*$P$1)-INT(0.9*INT(H159*$P$1))</f>
        <v>518</v>
      </c>
      <c r="I15" s="19">
        <f>INT(H159*$P$1)-INT(0.8*INT(H159*$P$1))</f>
        <v>1036</v>
      </c>
      <c r="J15" s="19">
        <f>INT(H159*$P$1)-INT(0.7*INT(H159*$P$1))</f>
        <v>1554</v>
      </c>
      <c r="K15" s="19">
        <f>INT(L159*$P$1)</f>
        <v>6216</v>
      </c>
      <c r="L15" s="19">
        <f>INT(L159*$P$1)-INT(0.9*INT(L159*$P$1))</f>
        <v>622</v>
      </c>
      <c r="M15" s="19">
        <f>INT(L159*$P$1)-INT(0.8*INT(L159*$P$1))</f>
        <v>1244</v>
      </c>
      <c r="N15" s="19">
        <f>INT(L159*$P$1)-INT(0.7*INT(L159*$P$1))</f>
        <v>1865</v>
      </c>
      <c r="P15" s="20"/>
    </row>
    <row r="16" spans="1:16" x14ac:dyDescent="0.15">
      <c r="A16" s="124" t="s">
        <v>77</v>
      </c>
      <c r="B16" s="125"/>
      <c r="C16" s="19">
        <f>INT(D160*$P$1)</f>
        <v>6066</v>
      </c>
      <c r="D16" s="19">
        <f>INT(D160*$P$1)-INT(0.9*INT(D160*$P$1))</f>
        <v>607</v>
      </c>
      <c r="E16" s="19">
        <f>INT(D160*$P$1)-INT(0.8*INT(D160*$P$1))</f>
        <v>1214</v>
      </c>
      <c r="F16" s="19">
        <f>INT(D160*$P$1)-INT(0.7*INT(D160*$P$1))</f>
        <v>1820</v>
      </c>
      <c r="G16" s="19">
        <f>INT(H160*$P$1)</f>
        <v>7586</v>
      </c>
      <c r="H16" s="19">
        <f>INT(H160*$P$1)-INT(0.9*INT(H160*$P$1))</f>
        <v>759</v>
      </c>
      <c r="I16" s="19">
        <f>INT(H160*$P$1)-INT(0.8*INT(H160*$P$1))</f>
        <v>1518</v>
      </c>
      <c r="J16" s="19">
        <f>INT(H160*$P$1)-INT(0.7*INT(H160*$P$1))</f>
        <v>2276</v>
      </c>
      <c r="K16" s="19">
        <f>INT(L160*$P$1)</f>
        <v>9105</v>
      </c>
      <c r="L16" s="19">
        <f>INT(L160*$P$1)-INT(0.9*INT(L160*$P$1))</f>
        <v>911</v>
      </c>
      <c r="M16" s="19">
        <f>INT(L160*$P$1)-INT(0.8*INT(L160*$P$1))</f>
        <v>1821</v>
      </c>
      <c r="N16" s="19">
        <f>INT(L160*$P$1)-INT(0.7*INT(L160*$P$1))</f>
        <v>2732</v>
      </c>
      <c r="P16" s="20"/>
    </row>
    <row r="17" spans="1:16" x14ac:dyDescent="0.15">
      <c r="A17" s="135" t="s">
        <v>78</v>
      </c>
      <c r="B17" s="136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8"/>
    </row>
    <row r="18" spans="1:16" ht="21.75" customHeight="1" x14ac:dyDescent="0.15">
      <c r="A18" s="99" t="s">
        <v>31</v>
      </c>
      <c r="B18" s="100"/>
      <c r="C18" s="126" t="s">
        <v>73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21"/>
    </row>
    <row r="19" spans="1:16" x14ac:dyDescent="0.15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6" x14ac:dyDescent="0.15">
      <c r="A20" s="5" t="s">
        <v>12</v>
      </c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23" t="s">
        <v>8</v>
      </c>
    </row>
    <row r="21" spans="1:16" x14ac:dyDescent="0.15">
      <c r="A21" s="7"/>
      <c r="B21" s="8"/>
      <c r="C21" s="9" t="s">
        <v>5</v>
      </c>
      <c r="D21" s="10"/>
      <c r="E21" s="10"/>
      <c r="F21" s="10"/>
      <c r="G21" s="9" t="s">
        <v>68</v>
      </c>
      <c r="H21" s="10"/>
      <c r="I21" s="10"/>
      <c r="J21" s="10"/>
      <c r="K21" s="9" t="s">
        <v>69</v>
      </c>
      <c r="L21" s="10"/>
      <c r="M21" s="10"/>
      <c r="N21" s="10"/>
    </row>
    <row r="22" spans="1:16" x14ac:dyDescent="0.15">
      <c r="A22" s="11"/>
      <c r="B22" s="12"/>
      <c r="C22" s="129" t="s">
        <v>48</v>
      </c>
      <c r="D22" s="130"/>
      <c r="E22" s="130"/>
      <c r="F22" s="131"/>
      <c r="G22" s="13" t="s">
        <v>49</v>
      </c>
      <c r="H22" s="14"/>
      <c r="I22" s="14"/>
      <c r="J22" s="14"/>
      <c r="K22" s="129" t="s">
        <v>50</v>
      </c>
      <c r="L22" s="130"/>
      <c r="M22" s="130"/>
      <c r="N22" s="130"/>
    </row>
    <row r="23" spans="1:16" x14ac:dyDescent="0.15">
      <c r="A23" s="15" t="s">
        <v>1</v>
      </c>
      <c r="B23" s="16"/>
      <c r="C23" s="132"/>
      <c r="D23" s="133"/>
      <c r="E23" s="133"/>
      <c r="F23" s="134"/>
      <c r="G23" s="17" t="s">
        <v>51</v>
      </c>
      <c r="H23" s="18"/>
      <c r="I23" s="18"/>
      <c r="J23" s="18"/>
      <c r="K23" s="132"/>
      <c r="L23" s="133"/>
      <c r="M23" s="133"/>
      <c r="N23" s="133"/>
    </row>
    <row r="24" spans="1:16" ht="42.75" customHeight="1" x14ac:dyDescent="0.15">
      <c r="A24" s="88" t="s">
        <v>4</v>
      </c>
      <c r="B24" s="87"/>
      <c r="C24" s="82" t="s">
        <v>10</v>
      </c>
      <c r="D24" s="82" t="s">
        <v>44</v>
      </c>
      <c r="E24" s="82" t="s">
        <v>45</v>
      </c>
      <c r="F24" s="82" t="s">
        <v>61</v>
      </c>
      <c r="G24" s="82" t="s">
        <v>10</v>
      </c>
      <c r="H24" s="82" t="s">
        <v>44</v>
      </c>
      <c r="I24" s="82" t="s">
        <v>45</v>
      </c>
      <c r="J24" s="82" t="s">
        <v>45</v>
      </c>
      <c r="K24" s="82" t="s">
        <v>10</v>
      </c>
      <c r="L24" s="82" t="s">
        <v>44</v>
      </c>
      <c r="M24" s="82" t="s">
        <v>45</v>
      </c>
      <c r="N24" s="82" t="s">
        <v>61</v>
      </c>
    </row>
    <row r="25" spans="1:16" ht="14.25" customHeight="1" x14ac:dyDescent="0.15">
      <c r="A25" s="27" t="s">
        <v>23</v>
      </c>
      <c r="B25" s="28"/>
      <c r="C25" s="19">
        <f>INT(D169*$P$1)</f>
        <v>1915</v>
      </c>
      <c r="D25" s="19">
        <f>INT(D169*$P$1)-INT(0.9*INT(D169*$P$1))</f>
        <v>192</v>
      </c>
      <c r="E25" s="19">
        <f>INT(D169*$P$1)-INT(0.8*INT(D169*$P$1))</f>
        <v>383</v>
      </c>
      <c r="F25" s="19">
        <f>INT(D169*$P$1)-INT(0.7*INT(D169*$P$1))</f>
        <v>575</v>
      </c>
      <c r="G25" s="19">
        <f>INT(H169*$P$1)</f>
        <v>2396</v>
      </c>
      <c r="H25" s="19">
        <f>INT(H169*$P$1)-INT(0.9*INT(H169*$P$1))</f>
        <v>240</v>
      </c>
      <c r="I25" s="19">
        <f>INT(H169*$P$1)-INT(0.8*INT(H169*$P$1))</f>
        <v>480</v>
      </c>
      <c r="J25" s="19">
        <f>INT(H169*$P$1)-INT(0.7*INT(H169*$P$1))</f>
        <v>719</v>
      </c>
      <c r="K25" s="19">
        <f>INT(L169*$P$1)</f>
        <v>2878</v>
      </c>
      <c r="L25" s="19">
        <f>INT(L169*$P$1)-INT(0.9*INT(L169*$P$1))</f>
        <v>288</v>
      </c>
      <c r="M25" s="19">
        <f>INT(L169*$P$1)-INT(0.8*INT(L169*$P$1))</f>
        <v>576</v>
      </c>
      <c r="N25" s="19">
        <f>INT(L169*$P$1)-INT(0.7*INT(L169*$P$1))</f>
        <v>864</v>
      </c>
      <c r="P25" s="20"/>
    </row>
    <row r="26" spans="1:16" x14ac:dyDescent="0.15">
      <c r="A26" s="27" t="s">
        <v>24</v>
      </c>
      <c r="B26" s="28"/>
      <c r="C26" s="19">
        <f>INT(D170*$P$1)</f>
        <v>2354</v>
      </c>
      <c r="D26" s="19">
        <f>INT(D170*$P$1)-INT(0.9*INT(D170*$P$1))</f>
        <v>236</v>
      </c>
      <c r="E26" s="19">
        <f>INT(D170*$P$1)-INT(0.8*INT(D170*$P$1))</f>
        <v>471</v>
      </c>
      <c r="F26" s="19">
        <f>INT(D170*$P$1)-INT(0.7*INT(D170*$P$1))</f>
        <v>707</v>
      </c>
      <c r="G26" s="19">
        <f>INT(H170*$P$1)</f>
        <v>2942</v>
      </c>
      <c r="H26" s="19">
        <f>INT(H170*$P$1)-INT(0.9*INT(H170*$P$1))</f>
        <v>295</v>
      </c>
      <c r="I26" s="19">
        <f>INT(H170*$P$1)-INT(0.8*INT(H170*$P$1))</f>
        <v>589</v>
      </c>
      <c r="J26" s="19">
        <f>INT(H170*$P$1)-INT(0.7*INT(H170*$P$1))</f>
        <v>883</v>
      </c>
      <c r="K26" s="19">
        <f>INT(L170*$P$1)</f>
        <v>3531</v>
      </c>
      <c r="L26" s="19">
        <f>INT(L170*$P$1)-INT(0.9*INT(L170*$P$1))</f>
        <v>354</v>
      </c>
      <c r="M26" s="19">
        <f>INT(L170*$P$1)-INT(0.8*INT(L170*$P$1))</f>
        <v>707</v>
      </c>
      <c r="N26" s="19">
        <f>INT(L170*$P$1)-INT(0.7*INT(L170*$P$1))</f>
        <v>1060</v>
      </c>
      <c r="P26" s="20"/>
    </row>
    <row r="28" spans="1:16" x14ac:dyDescent="0.15">
      <c r="A28" s="5" t="s">
        <v>29</v>
      </c>
      <c r="L28" s="6"/>
      <c r="M28" s="6" t="s">
        <v>8</v>
      </c>
      <c r="N28" s="6"/>
    </row>
    <row r="29" spans="1:16" x14ac:dyDescent="0.15">
      <c r="A29" s="86"/>
      <c r="B29" s="87"/>
      <c r="C29" s="107" t="s">
        <v>27</v>
      </c>
      <c r="D29" s="108"/>
      <c r="E29" s="108"/>
      <c r="F29" s="108"/>
      <c r="G29" s="109"/>
      <c r="H29" s="110" t="s">
        <v>46</v>
      </c>
      <c r="I29" s="111"/>
      <c r="J29" s="110" t="s">
        <v>47</v>
      </c>
      <c r="K29" s="112"/>
      <c r="L29" s="113" t="s">
        <v>62</v>
      </c>
      <c r="M29" s="114"/>
      <c r="N29" s="30"/>
    </row>
    <row r="30" spans="1:16" x14ac:dyDescent="0.15">
      <c r="A30" s="115" t="s">
        <v>25</v>
      </c>
      <c r="B30" s="116"/>
      <c r="C30" s="31"/>
      <c r="D30" s="32"/>
      <c r="E30" s="32"/>
      <c r="F30" s="32"/>
      <c r="G30" s="33">
        <f>INT(I174*$P$1)</f>
        <v>1070</v>
      </c>
      <c r="H30" s="31"/>
      <c r="I30" s="33">
        <f>INT(I174*$P$1)-INT(0.9*INT(I174*$P$1))</f>
        <v>107</v>
      </c>
      <c r="J30" s="32"/>
      <c r="K30" s="32">
        <f>INT(I174*$P$1)-INT(0.8*INT(I174*$P$1))</f>
        <v>214</v>
      </c>
      <c r="L30" s="27"/>
      <c r="M30" s="34">
        <f>INT(I174*$P$1)-INT(0.7*INT(I174*$P$1))</f>
        <v>321</v>
      </c>
      <c r="N30" s="35"/>
    </row>
    <row r="31" spans="1:16" x14ac:dyDescent="0.15">
      <c r="A31" s="115" t="s">
        <v>26</v>
      </c>
      <c r="B31" s="116"/>
      <c r="C31" s="31"/>
      <c r="D31" s="32"/>
      <c r="E31" s="32"/>
      <c r="F31" s="32"/>
      <c r="G31" s="33">
        <f>INT(I175*$P$1)</f>
        <v>2140</v>
      </c>
      <c r="H31" s="31"/>
      <c r="I31" s="33">
        <f>INT(I175*$P$1)-INT(0.9*INT(I175*$P$1))</f>
        <v>214</v>
      </c>
      <c r="J31" s="32"/>
      <c r="K31" s="32">
        <f>INT(I175*$P$1)-INT(0.8*INT(I175*$P$1))</f>
        <v>428</v>
      </c>
      <c r="L31" s="36"/>
      <c r="M31" s="34">
        <f>INT(I175*$P$1)-INT(0.7*INT(I175*$P$1))</f>
        <v>642</v>
      </c>
      <c r="N31" s="35"/>
    </row>
    <row r="32" spans="1:16" x14ac:dyDescent="0.15">
      <c r="A32" s="117" t="s">
        <v>58</v>
      </c>
      <c r="B32" s="118"/>
      <c r="C32" s="31"/>
      <c r="D32" s="32"/>
      <c r="E32" s="32"/>
      <c r="F32" s="32"/>
      <c r="G32" s="33">
        <f>INT(I176*$P$1)</f>
        <v>1070</v>
      </c>
      <c r="H32" s="31"/>
      <c r="I32" s="33">
        <f>INT(I176*$P$1)-INT(0.9*INT(I176*$P$1))</f>
        <v>107</v>
      </c>
      <c r="J32" s="32"/>
      <c r="K32" s="32">
        <f>INT(I176*$P$1)-INT(0.8*INT(I176*$P$1))</f>
        <v>214</v>
      </c>
      <c r="L32" s="27"/>
      <c r="M32" s="34">
        <f>INT(I176*$P$1)-INT(0.7*INT(I176*$P$1))</f>
        <v>321</v>
      </c>
      <c r="N32" s="35"/>
    </row>
    <row r="33" spans="1:14" x14ac:dyDescent="0.15">
      <c r="A33" s="117" t="s">
        <v>59</v>
      </c>
      <c r="B33" s="118"/>
      <c r="C33" s="31"/>
      <c r="D33" s="32"/>
      <c r="E33" s="32"/>
      <c r="F33" s="32"/>
      <c r="G33" s="33">
        <f>INT(I177*$P$1)</f>
        <v>2140</v>
      </c>
      <c r="H33" s="31"/>
      <c r="I33" s="33">
        <f>INT(I177*$P$1)-INT(0.9*INT(I177*$P$1))</f>
        <v>214</v>
      </c>
      <c r="J33" s="32"/>
      <c r="K33" s="32">
        <f>INT(I177*$P$1)-INT(0.8*INT(I177*$P$1))</f>
        <v>428</v>
      </c>
      <c r="L33" s="37"/>
      <c r="M33" s="34">
        <f>INT(I177*$P$1)-INT(0.7*INT(I177*$P$1))</f>
        <v>642</v>
      </c>
      <c r="N33" s="35"/>
    </row>
    <row r="34" spans="1:14" ht="21.75" customHeight="1" x14ac:dyDescent="0.15">
      <c r="A34" s="99" t="s">
        <v>32</v>
      </c>
      <c r="B34" s="100"/>
      <c r="C34" s="119" t="s">
        <v>53</v>
      </c>
      <c r="D34" s="120"/>
      <c r="E34" s="120"/>
      <c r="F34" s="120"/>
      <c r="G34" s="120"/>
      <c r="H34" s="120"/>
      <c r="I34" s="120"/>
      <c r="J34" s="120"/>
      <c r="K34" s="120"/>
      <c r="L34" s="121"/>
      <c r="M34" s="38"/>
      <c r="N34" s="39"/>
    </row>
    <row r="35" spans="1:14" ht="21.75" customHeight="1" x14ac:dyDescent="0.15">
      <c r="A35" s="99" t="s">
        <v>33</v>
      </c>
      <c r="B35" s="100"/>
      <c r="C35" s="105" t="s">
        <v>54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40"/>
      <c r="N35" s="41"/>
    </row>
    <row r="36" spans="1:14" ht="21.75" customHeight="1" x14ac:dyDescent="0.15">
      <c r="A36" s="99" t="s">
        <v>34</v>
      </c>
      <c r="B36" s="100"/>
      <c r="C36" s="105" t="s">
        <v>55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40"/>
      <c r="N36" s="41"/>
    </row>
    <row r="37" spans="1:14" ht="21.75" customHeight="1" x14ac:dyDescent="0.15">
      <c r="A37" s="99" t="s">
        <v>38</v>
      </c>
      <c r="B37" s="100"/>
      <c r="C37" s="105" t="s">
        <v>56</v>
      </c>
      <c r="D37" s="106"/>
      <c r="E37" s="106"/>
      <c r="F37" s="106"/>
      <c r="G37" s="106"/>
      <c r="H37" s="106"/>
      <c r="I37" s="106"/>
      <c r="J37" s="106"/>
      <c r="K37" s="106"/>
      <c r="L37" s="106"/>
      <c r="M37" s="40"/>
      <c r="N37" s="41"/>
    </row>
    <row r="38" spans="1:14" ht="21.75" customHeight="1" x14ac:dyDescent="0.15">
      <c r="A38" s="99" t="s">
        <v>52</v>
      </c>
      <c r="B38" s="100"/>
      <c r="C38" s="101" t="s">
        <v>57</v>
      </c>
      <c r="D38" s="101"/>
      <c r="E38" s="101"/>
      <c r="F38" s="101"/>
      <c r="G38" s="101"/>
      <c r="H38" s="101"/>
      <c r="I38" s="101"/>
      <c r="J38" s="101"/>
      <c r="K38" s="101"/>
      <c r="L38" s="101"/>
      <c r="M38" s="41"/>
      <c r="N38" s="41"/>
    </row>
    <row r="39" spans="1:14" ht="21.75" customHeight="1" x14ac:dyDescent="0.15">
      <c r="A39" s="99" t="s">
        <v>66</v>
      </c>
      <c r="B39" s="100"/>
      <c r="C39" s="101" t="s">
        <v>64</v>
      </c>
      <c r="D39" s="101"/>
      <c r="E39" s="101"/>
      <c r="F39" s="101"/>
      <c r="G39" s="101"/>
      <c r="H39" s="101"/>
      <c r="I39" s="101"/>
      <c r="J39" s="101"/>
      <c r="K39" s="101"/>
      <c r="L39" s="101"/>
      <c r="M39" s="42"/>
      <c r="N39" s="42"/>
    </row>
    <row r="40" spans="1:14" ht="21.75" customHeight="1" x14ac:dyDescent="0.15">
      <c r="A40" s="99" t="s">
        <v>67</v>
      </c>
      <c r="B40" s="100"/>
      <c r="C40" s="101" t="s">
        <v>65</v>
      </c>
      <c r="D40" s="101"/>
      <c r="E40" s="101"/>
      <c r="F40" s="101"/>
      <c r="G40" s="101"/>
      <c r="H40" s="101"/>
      <c r="I40" s="101"/>
      <c r="J40" s="101"/>
      <c r="K40" s="101"/>
      <c r="L40" s="101"/>
      <c r="M40" s="42"/>
      <c r="N40" s="42"/>
    </row>
    <row r="41" spans="1:14" x14ac:dyDescent="0.15">
      <c r="L41" s="6"/>
      <c r="M41" s="6"/>
      <c r="N41" s="6"/>
    </row>
    <row r="42" spans="1:14" x14ac:dyDescent="0.15">
      <c r="A42" s="102" t="s">
        <v>35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83"/>
    </row>
    <row r="43" spans="1:14" x14ac:dyDescent="0.15">
      <c r="A43" s="102" t="s">
        <v>36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83"/>
    </row>
    <row r="44" spans="1:14" ht="14.25" customHeight="1" x14ac:dyDescent="0.15">
      <c r="A44" s="103" t="s">
        <v>75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84"/>
    </row>
    <row r="45" spans="1:14" x14ac:dyDescent="0.1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84"/>
    </row>
    <row r="46" spans="1:14" ht="14.25" customHeight="1" x14ac:dyDescent="0.15">
      <c r="A46" s="103" t="s">
        <v>70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85"/>
    </row>
    <row r="47" spans="1:14" x14ac:dyDescent="0.15">
      <c r="A47" s="46" t="s">
        <v>37</v>
      </c>
      <c r="L47" s="6"/>
      <c r="M47" s="6"/>
      <c r="N47" s="6"/>
    </row>
    <row r="49" spans="1:16" x14ac:dyDescent="0.15">
      <c r="A49" s="4" t="s">
        <v>60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P49" s="5">
        <v>10.42</v>
      </c>
    </row>
    <row r="50" spans="1:16" x14ac:dyDescent="0.15">
      <c r="M50" s="6"/>
      <c r="N50" s="6" t="s">
        <v>21</v>
      </c>
    </row>
    <row r="51" spans="1:16" x14ac:dyDescent="0.15">
      <c r="A51" s="5" t="s">
        <v>13</v>
      </c>
      <c r="L51" s="6"/>
      <c r="M51" s="6"/>
      <c r="N51" s="6"/>
    </row>
    <row r="52" spans="1:16" x14ac:dyDescent="0.15">
      <c r="A52" s="5" t="s">
        <v>19</v>
      </c>
    </row>
    <row r="53" spans="1:16" x14ac:dyDescent="0.15">
      <c r="A53" s="5" t="s">
        <v>28</v>
      </c>
    </row>
    <row r="55" spans="1:16" x14ac:dyDescent="0.15">
      <c r="A55" s="5" t="s">
        <v>11</v>
      </c>
      <c r="L55" s="6"/>
      <c r="M55" s="6"/>
      <c r="N55" s="6" t="s">
        <v>8</v>
      </c>
    </row>
    <row r="56" spans="1:16" x14ac:dyDescent="0.15">
      <c r="A56" s="7"/>
      <c r="B56" s="8"/>
      <c r="C56" s="9" t="s">
        <v>5</v>
      </c>
      <c r="D56" s="10"/>
      <c r="E56" s="10"/>
      <c r="F56" s="10"/>
      <c r="G56" s="9" t="s">
        <v>68</v>
      </c>
      <c r="H56" s="10"/>
      <c r="I56" s="10"/>
      <c r="J56" s="10"/>
      <c r="K56" s="9" t="s">
        <v>69</v>
      </c>
      <c r="L56" s="10"/>
      <c r="M56" s="10"/>
      <c r="N56" s="10"/>
    </row>
    <row r="57" spans="1:16" x14ac:dyDescent="0.15">
      <c r="A57" s="11"/>
      <c r="B57" s="12"/>
      <c r="C57" s="129" t="s">
        <v>48</v>
      </c>
      <c r="D57" s="130"/>
      <c r="E57" s="130"/>
      <c r="F57" s="131"/>
      <c r="G57" s="13" t="s">
        <v>49</v>
      </c>
      <c r="H57" s="14"/>
      <c r="I57" s="14"/>
      <c r="J57" s="14"/>
      <c r="K57" s="129" t="s">
        <v>50</v>
      </c>
      <c r="L57" s="130"/>
      <c r="M57" s="130"/>
      <c r="N57" s="130"/>
    </row>
    <row r="58" spans="1:16" x14ac:dyDescent="0.15">
      <c r="A58" s="15" t="s">
        <v>1</v>
      </c>
      <c r="B58" s="16"/>
      <c r="C58" s="132"/>
      <c r="D58" s="133"/>
      <c r="E58" s="133"/>
      <c r="F58" s="134"/>
      <c r="G58" s="17" t="s">
        <v>51</v>
      </c>
      <c r="H58" s="18"/>
      <c r="I58" s="18"/>
      <c r="J58" s="18"/>
      <c r="K58" s="132"/>
      <c r="L58" s="133"/>
      <c r="M58" s="133"/>
      <c r="N58" s="133"/>
    </row>
    <row r="59" spans="1:16" ht="21.75" customHeight="1" x14ac:dyDescent="0.15">
      <c r="A59" s="139" t="s">
        <v>0</v>
      </c>
      <c r="B59" s="140"/>
      <c r="C59" s="143" t="s">
        <v>10</v>
      </c>
      <c r="D59" s="143" t="s">
        <v>44</v>
      </c>
      <c r="E59" s="143" t="s">
        <v>45</v>
      </c>
      <c r="F59" s="143" t="s">
        <v>61</v>
      </c>
      <c r="G59" s="143" t="s">
        <v>10</v>
      </c>
      <c r="H59" s="143" t="s">
        <v>44</v>
      </c>
      <c r="I59" s="143" t="s">
        <v>45</v>
      </c>
      <c r="J59" s="143" t="s">
        <v>61</v>
      </c>
      <c r="K59" s="143" t="s">
        <v>10</v>
      </c>
      <c r="L59" s="143" t="s">
        <v>44</v>
      </c>
      <c r="M59" s="143" t="s">
        <v>45</v>
      </c>
      <c r="N59" s="143" t="s">
        <v>61</v>
      </c>
    </row>
    <row r="60" spans="1:16" ht="21.75" customHeight="1" x14ac:dyDescent="0.15">
      <c r="A60" s="141"/>
      <c r="B60" s="142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</row>
    <row r="61" spans="1:16" ht="14.25" customHeight="1" x14ac:dyDescent="0.15">
      <c r="A61" s="122" t="s">
        <v>30</v>
      </c>
      <c r="B61" s="123"/>
      <c r="C61" s="19">
        <f>INT(D157*$P$49)</f>
        <v>1698</v>
      </c>
      <c r="D61" s="19">
        <f>INT(D157*$P$49)-INT(0.9*INT(D157*$P$49))</f>
        <v>170</v>
      </c>
      <c r="E61" s="19">
        <f>INT(D157*$P$49)-INT(0.8*INT(D157*$P$49))</f>
        <v>340</v>
      </c>
      <c r="F61" s="19">
        <f>INT(D157*$P$49)-INT(0.7*INT(D157*$P$49))</f>
        <v>510</v>
      </c>
      <c r="G61" s="19">
        <f>INT(H157*$P$49)</f>
        <v>2125</v>
      </c>
      <c r="H61" s="19">
        <f>INT(H157*$P$49)-INT(0.9*INT(H157*$P$49))</f>
        <v>213</v>
      </c>
      <c r="I61" s="19">
        <f>INT(H157*$P$49)-INT(0.8*INT(H157*$P$49))</f>
        <v>425</v>
      </c>
      <c r="J61" s="19">
        <f>INT(H157*$P$49)-INT(0.7*INT(H157*$P$49))</f>
        <v>638</v>
      </c>
      <c r="K61" s="19">
        <f>INT(L157*$P$49)</f>
        <v>2552</v>
      </c>
      <c r="L61" s="19">
        <f>INT(L157*$P$49)-INT(0.9*INT(L157*$P$49))</f>
        <v>256</v>
      </c>
      <c r="M61" s="19">
        <f>INT(L157*$P$49)-INT(0.8*INT(L157*$P$49))</f>
        <v>511</v>
      </c>
      <c r="N61" s="19">
        <f>INT(L157*$P$49)-INT(0.7*INT(L157*$P$49))</f>
        <v>766</v>
      </c>
    </row>
    <row r="62" spans="1:16" ht="14.25" customHeight="1" x14ac:dyDescent="0.15">
      <c r="A62" s="122" t="s">
        <v>22</v>
      </c>
      <c r="B62" s="123"/>
      <c r="C62" s="19">
        <f>INT(D158*$P$49)</f>
        <v>2542</v>
      </c>
      <c r="D62" s="19">
        <f>INT(D158*$P$49)-INT(0.9*INT(D158*$P$49))</f>
        <v>255</v>
      </c>
      <c r="E62" s="19">
        <f>INT(D158*$P$49)-INT(0.8*INT(D158*$P$49))</f>
        <v>509</v>
      </c>
      <c r="F62" s="19">
        <f>INT(D158*$P$49)-INT(0.7*INT(D158*$P$49))</f>
        <v>763</v>
      </c>
      <c r="G62" s="19">
        <f>INT(H158*$P$49)</f>
        <v>3178</v>
      </c>
      <c r="H62" s="19">
        <f>INT(H158*$P$49)-INT(0.9*INT(H158*$P$49))</f>
        <v>318</v>
      </c>
      <c r="I62" s="19">
        <f>INT(H158*$P$49)-INT(0.8*INT(H158*$P$49))</f>
        <v>636</v>
      </c>
      <c r="J62" s="19">
        <f>INT(H158*$P$49)-INT(0.7*INT(H158*$P$49))</f>
        <v>954</v>
      </c>
      <c r="K62" s="19">
        <f>INT(L158*$P$49)</f>
        <v>3813</v>
      </c>
      <c r="L62" s="19">
        <f>INT(L158*$P$49)-INT(0.9*INT(L158*$P$49))</f>
        <v>382</v>
      </c>
      <c r="M62" s="19">
        <f>INT(L158*$P$49)-INT(0.8*INT(L158*$P$49))</f>
        <v>763</v>
      </c>
      <c r="N62" s="19">
        <f>INT(L158*$P$49)-INT(0.7*INT(L158*$P$49))</f>
        <v>1144</v>
      </c>
      <c r="P62" s="20"/>
    </row>
    <row r="63" spans="1:16" x14ac:dyDescent="0.15">
      <c r="A63" s="122" t="s">
        <v>9</v>
      </c>
      <c r="B63" s="123"/>
      <c r="C63" s="19">
        <f>INT(D159*$P$49)</f>
        <v>4032</v>
      </c>
      <c r="D63" s="19">
        <f>INT(D159*$P$49)-INT(0.9*INT(D159*$P$49))</f>
        <v>404</v>
      </c>
      <c r="E63" s="19">
        <f>INT(D159*$P$49)-INT(0.8*INT(D159*$P$49))</f>
        <v>807</v>
      </c>
      <c r="F63" s="19">
        <f>INT(D159*$P$49)-INT(0.7*INT(D159*$P$49))</f>
        <v>1210</v>
      </c>
      <c r="G63" s="19">
        <f>INT(H159*$P$49)</f>
        <v>5043</v>
      </c>
      <c r="H63" s="19">
        <f>INT(H159*$P$49)-INT(0.9*INT(H159*$P$49))</f>
        <v>505</v>
      </c>
      <c r="I63" s="19">
        <f>INT(H159*$P$49)-INT(0.8*INT(H159*$P$49))</f>
        <v>1009</v>
      </c>
      <c r="J63" s="19">
        <f>INT(H159*$P$49)-INT(0.7*INT(H159*$P$49))</f>
        <v>1513</v>
      </c>
      <c r="K63" s="19">
        <f>INT(L159*$P$49)</f>
        <v>6054</v>
      </c>
      <c r="L63" s="19">
        <f>INT(L159*$P$49)-INT(0.9*INT(L159*$P$49))</f>
        <v>606</v>
      </c>
      <c r="M63" s="19">
        <f>INT(L159*$P$49)-INT(0.8*INT(L159*$P$49))</f>
        <v>1211</v>
      </c>
      <c r="N63" s="19">
        <f>INT(L159*$P$49)-INT(0.7*INT(L159*$P$49))</f>
        <v>1817</v>
      </c>
      <c r="P63" s="20"/>
    </row>
    <row r="64" spans="1:16" x14ac:dyDescent="0.15">
      <c r="A64" s="124" t="s">
        <v>77</v>
      </c>
      <c r="B64" s="125"/>
      <c r="C64" s="19">
        <f>INT(D160*$P$49)</f>
        <v>5908</v>
      </c>
      <c r="D64" s="19">
        <f>INT(D160*$P$49)-INT(0.9*INT(D160*$P$49))</f>
        <v>591</v>
      </c>
      <c r="E64" s="19">
        <f>INT(D160*$P$49)-INT(0.8*INT(D160*$P$49))</f>
        <v>1182</v>
      </c>
      <c r="F64" s="19">
        <f>INT(D160*$P$49)-INT(0.7*INT(D160*$P$49))</f>
        <v>1773</v>
      </c>
      <c r="G64" s="19">
        <f>INT(H160*$P$49)</f>
        <v>7387</v>
      </c>
      <c r="H64" s="19">
        <f>INT(H160*$P$49)-INT(0.9*INT(H160*$P$49))</f>
        <v>739</v>
      </c>
      <c r="I64" s="19">
        <f>INT(H160*$P$49)-INT(0.8*INT(H160*$P$49))</f>
        <v>1478</v>
      </c>
      <c r="J64" s="19">
        <f>INT(H160*$P$49)-INT(0.7*INT(H160*$P$49))</f>
        <v>2217</v>
      </c>
      <c r="K64" s="19">
        <f>INT(L160*$P$49)</f>
        <v>8867</v>
      </c>
      <c r="L64" s="19">
        <f>INT(L160*$P$49)-INT(0.9*INT(L160*$P$49))</f>
        <v>887</v>
      </c>
      <c r="M64" s="19">
        <f>INT(L160*$P$49)-INT(0.8*INT(L160*$P$49))</f>
        <v>1774</v>
      </c>
      <c r="N64" s="19">
        <f>INT(L160*$P$49)-INT(0.7*INT(L160*$P$49))</f>
        <v>2661</v>
      </c>
      <c r="P64" s="20"/>
    </row>
    <row r="65" spans="1:16" x14ac:dyDescent="0.15">
      <c r="A65" s="141" t="s">
        <v>78</v>
      </c>
      <c r="B65" s="168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8"/>
    </row>
    <row r="66" spans="1:16" ht="21.75" customHeight="1" x14ac:dyDescent="0.15">
      <c r="A66" s="99" t="s">
        <v>31</v>
      </c>
      <c r="B66" s="100"/>
      <c r="C66" s="126" t="s">
        <v>73</v>
      </c>
      <c r="D66" s="127"/>
      <c r="E66" s="127"/>
      <c r="F66" s="127"/>
      <c r="G66" s="127"/>
      <c r="H66" s="127"/>
      <c r="I66" s="127"/>
      <c r="J66" s="127"/>
      <c r="K66" s="127"/>
      <c r="L66" s="127"/>
      <c r="M66" s="128"/>
      <c r="N66" s="21"/>
    </row>
    <row r="67" spans="1:16" x14ac:dyDescent="0.1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6" x14ac:dyDescent="0.15">
      <c r="A68" s="5" t="s">
        <v>12</v>
      </c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 t="s">
        <v>8</v>
      </c>
    </row>
    <row r="69" spans="1:16" x14ac:dyDescent="0.15">
      <c r="A69" s="7"/>
      <c r="B69" s="8"/>
      <c r="C69" s="9" t="s">
        <v>5</v>
      </c>
      <c r="D69" s="10"/>
      <c r="E69" s="10"/>
      <c r="F69" s="10"/>
      <c r="G69" s="9" t="s">
        <v>68</v>
      </c>
      <c r="H69" s="10"/>
      <c r="I69" s="10"/>
      <c r="J69" s="10"/>
      <c r="K69" s="9" t="s">
        <v>69</v>
      </c>
      <c r="L69" s="10"/>
      <c r="M69" s="10"/>
      <c r="N69" s="10"/>
    </row>
    <row r="70" spans="1:16" x14ac:dyDescent="0.15">
      <c r="A70" s="11"/>
      <c r="B70" s="12"/>
      <c r="C70" s="129" t="s">
        <v>48</v>
      </c>
      <c r="D70" s="130"/>
      <c r="E70" s="130"/>
      <c r="F70" s="131"/>
      <c r="G70" s="13" t="s">
        <v>49</v>
      </c>
      <c r="H70" s="14"/>
      <c r="I70" s="14"/>
      <c r="J70" s="14"/>
      <c r="K70" s="129" t="s">
        <v>50</v>
      </c>
      <c r="L70" s="130"/>
      <c r="M70" s="130"/>
      <c r="N70" s="130"/>
    </row>
    <row r="71" spans="1:16" x14ac:dyDescent="0.15">
      <c r="A71" s="15" t="s">
        <v>1</v>
      </c>
      <c r="B71" s="16"/>
      <c r="C71" s="132"/>
      <c r="D71" s="133"/>
      <c r="E71" s="133"/>
      <c r="F71" s="134"/>
      <c r="G71" s="17" t="s">
        <v>51</v>
      </c>
      <c r="H71" s="18"/>
      <c r="I71" s="18"/>
      <c r="J71" s="18"/>
      <c r="K71" s="132"/>
      <c r="L71" s="133"/>
      <c r="M71" s="133"/>
      <c r="N71" s="133"/>
    </row>
    <row r="72" spans="1:16" ht="42.75" customHeight="1" x14ac:dyDescent="0.15">
      <c r="A72" s="24" t="s">
        <v>4</v>
      </c>
      <c r="B72" s="25"/>
      <c r="C72" s="26" t="s">
        <v>10</v>
      </c>
      <c r="D72" s="26" t="s">
        <v>44</v>
      </c>
      <c r="E72" s="26" t="s">
        <v>45</v>
      </c>
      <c r="F72" s="26" t="s">
        <v>61</v>
      </c>
      <c r="G72" s="26" t="s">
        <v>10</v>
      </c>
      <c r="H72" s="26" t="s">
        <v>44</v>
      </c>
      <c r="I72" s="26" t="s">
        <v>45</v>
      </c>
      <c r="J72" s="26" t="s">
        <v>45</v>
      </c>
      <c r="K72" s="26" t="s">
        <v>10</v>
      </c>
      <c r="L72" s="26" t="s">
        <v>44</v>
      </c>
      <c r="M72" s="26" t="s">
        <v>45</v>
      </c>
      <c r="N72" s="26" t="s">
        <v>61</v>
      </c>
    </row>
    <row r="73" spans="1:16" ht="14.25" customHeight="1" x14ac:dyDescent="0.15">
      <c r="A73" s="27" t="s">
        <v>23</v>
      </c>
      <c r="B73" s="28"/>
      <c r="C73" s="19">
        <f>INT(D169*$P$49)</f>
        <v>1865</v>
      </c>
      <c r="D73" s="19">
        <f>INT(D169*$P$49)-INT(0.9*INT(D169*$P$49))</f>
        <v>187</v>
      </c>
      <c r="E73" s="19">
        <f>INT(D169*$P$49)-INT(0.8*INT(D169*$P$49))</f>
        <v>373</v>
      </c>
      <c r="F73" s="19">
        <f>INT(D169*$P$49)-INT(0.7*INT(D169*$P$49))</f>
        <v>560</v>
      </c>
      <c r="G73" s="19">
        <f>INT(H169*$P$49)</f>
        <v>2334</v>
      </c>
      <c r="H73" s="19">
        <f>INT(H169*$P$49)-INT(0.9*INT(H169*$P$49))</f>
        <v>234</v>
      </c>
      <c r="I73" s="19">
        <f>INT(H169*$P$49)-INT(0.8*INT(H169*$P$49))</f>
        <v>467</v>
      </c>
      <c r="J73" s="19">
        <f>INT(H169*$P$49)-INT(0.7*INT(H169*$P$49))</f>
        <v>701</v>
      </c>
      <c r="K73" s="19">
        <f>INT(L169*$P$49)</f>
        <v>2802</v>
      </c>
      <c r="L73" s="19">
        <f>INT(L169*$P$49)-INT(0.9*INT(L169*$P$49))</f>
        <v>281</v>
      </c>
      <c r="M73" s="19">
        <f>INT(L169*$P$49)-INT(0.8*INT(L169*$P$49))</f>
        <v>561</v>
      </c>
      <c r="N73" s="19">
        <f>INT(L169*$P$49)-INT(0.7*INT(L169*$P$49))</f>
        <v>841</v>
      </c>
      <c r="P73" s="20"/>
    </row>
    <row r="74" spans="1:16" x14ac:dyDescent="0.15">
      <c r="A74" s="27" t="s">
        <v>24</v>
      </c>
      <c r="B74" s="28"/>
      <c r="C74" s="19">
        <f>INT(D170*$P$49)</f>
        <v>2292</v>
      </c>
      <c r="D74" s="19">
        <f>INT(D170*$P$49)-INT(0.9*INT(D170*$P$49))</f>
        <v>230</v>
      </c>
      <c r="E74" s="19">
        <f>INT(D170*$P$49)-INT(0.8*INT(D170*$P$49))</f>
        <v>459</v>
      </c>
      <c r="F74" s="19">
        <f>INT(D170*$P$49)-INT(0.7*INT(D170*$P$49))</f>
        <v>688</v>
      </c>
      <c r="G74" s="19">
        <f>INT(H170*$P$49)</f>
        <v>2865</v>
      </c>
      <c r="H74" s="19">
        <f>INT(H170*$P$49)-INT(0.9*INT(H170*$P$49))</f>
        <v>287</v>
      </c>
      <c r="I74" s="19">
        <f>INT(H170*$P$49)-INT(0.8*INT(H170*$P$49))</f>
        <v>573</v>
      </c>
      <c r="J74" s="19">
        <f>INT(H170*$P$49)-INT(0.7*INT(H170*$P$49))</f>
        <v>860</v>
      </c>
      <c r="K74" s="19">
        <f>INT(L170*$P$49)</f>
        <v>3438</v>
      </c>
      <c r="L74" s="19">
        <f>INT(L170*$P$49)-INT(0.9*INT(L170*$P$49))</f>
        <v>344</v>
      </c>
      <c r="M74" s="19">
        <f>INT(L170*$P$49)-INT(0.8*INT(L170*$P$49))</f>
        <v>688</v>
      </c>
      <c r="N74" s="19">
        <f>INT(L170*$P$49)-INT(0.7*INT(L170*$P$49))</f>
        <v>1032</v>
      </c>
      <c r="P74" s="20"/>
    </row>
    <row r="76" spans="1:16" x14ac:dyDescent="0.15">
      <c r="A76" s="5" t="s">
        <v>29</v>
      </c>
      <c r="L76" s="6"/>
      <c r="M76" s="6" t="s">
        <v>8</v>
      </c>
      <c r="N76" s="6"/>
    </row>
    <row r="77" spans="1:16" x14ac:dyDescent="0.15">
      <c r="A77" s="29"/>
      <c r="B77" s="25"/>
      <c r="C77" s="107" t="s">
        <v>27</v>
      </c>
      <c r="D77" s="108"/>
      <c r="E77" s="108"/>
      <c r="F77" s="108"/>
      <c r="G77" s="109"/>
      <c r="H77" s="110" t="s">
        <v>46</v>
      </c>
      <c r="I77" s="111"/>
      <c r="J77" s="110" t="s">
        <v>47</v>
      </c>
      <c r="K77" s="112"/>
      <c r="L77" s="113" t="s">
        <v>62</v>
      </c>
      <c r="M77" s="114"/>
      <c r="N77" s="30"/>
    </row>
    <row r="78" spans="1:16" x14ac:dyDescent="0.15">
      <c r="A78" s="115" t="s">
        <v>25</v>
      </c>
      <c r="B78" s="116"/>
      <c r="C78" s="31"/>
      <c r="D78" s="32"/>
      <c r="E78" s="32"/>
      <c r="F78" s="32"/>
      <c r="G78" s="33">
        <f>INT(I174*$P$49)</f>
        <v>1042</v>
      </c>
      <c r="H78" s="31"/>
      <c r="I78" s="33">
        <f>INT(I174*$P$49)-INT(0.9*INT(I174*$P$49))</f>
        <v>105</v>
      </c>
      <c r="J78" s="32"/>
      <c r="K78" s="32">
        <f>INT(I174*$P$49)-INT(0.8*INT(I174*$P$49))</f>
        <v>209</v>
      </c>
      <c r="L78" s="27"/>
      <c r="M78" s="34">
        <f>INT(I174*$P$49)-INT(0.7*INT(I174*$P$49))</f>
        <v>313</v>
      </c>
      <c r="N78" s="35"/>
    </row>
    <row r="79" spans="1:16" x14ac:dyDescent="0.15">
      <c r="A79" s="115" t="s">
        <v>26</v>
      </c>
      <c r="B79" s="116"/>
      <c r="C79" s="31"/>
      <c r="D79" s="32"/>
      <c r="E79" s="32"/>
      <c r="F79" s="32"/>
      <c r="G79" s="33">
        <f>INT(I175*$P$49)</f>
        <v>2084</v>
      </c>
      <c r="H79" s="31"/>
      <c r="I79" s="33">
        <f>INT(I175*$P$49)-INT(0.9*INT(I175*$P$49))</f>
        <v>209</v>
      </c>
      <c r="J79" s="32"/>
      <c r="K79" s="32">
        <f>INT(I175*$P$49)-INT(0.8*INT(I175*$P$49))</f>
        <v>417</v>
      </c>
      <c r="L79" s="36"/>
      <c r="M79" s="34">
        <f>INT(I175*$P$49)-INT(0.7*INT(I175*$P$49))</f>
        <v>626</v>
      </c>
      <c r="N79" s="35"/>
    </row>
    <row r="80" spans="1:16" x14ac:dyDescent="0.15">
      <c r="A80" s="117" t="s">
        <v>58</v>
      </c>
      <c r="B80" s="118"/>
      <c r="C80" s="31"/>
      <c r="D80" s="32"/>
      <c r="E80" s="32"/>
      <c r="F80" s="32"/>
      <c r="G80" s="33">
        <f>INT(I176*$P$49)</f>
        <v>1042</v>
      </c>
      <c r="H80" s="31"/>
      <c r="I80" s="33">
        <f>INT(I176*$P$49)-INT(0.9*INT(I176*$P$49))</f>
        <v>105</v>
      </c>
      <c r="J80" s="32"/>
      <c r="K80" s="32">
        <f>INT(I176*$P$49)-INT(0.8*INT(I176*$P$49))</f>
        <v>209</v>
      </c>
      <c r="L80" s="27"/>
      <c r="M80" s="34">
        <f>INT(I176*$P$49)-INT(0.7*INT(I176*$P$49))</f>
        <v>313</v>
      </c>
      <c r="N80" s="35"/>
    </row>
    <row r="81" spans="1:14" x14ac:dyDescent="0.15">
      <c r="A81" s="117" t="s">
        <v>59</v>
      </c>
      <c r="B81" s="118"/>
      <c r="C81" s="31"/>
      <c r="D81" s="32"/>
      <c r="E81" s="32"/>
      <c r="F81" s="32"/>
      <c r="G81" s="33">
        <f>INT(I177*$P$49)</f>
        <v>2084</v>
      </c>
      <c r="H81" s="31"/>
      <c r="I81" s="33">
        <f>INT(I177*$P$49)-INT(0.9*INT(I177*$P$49))</f>
        <v>209</v>
      </c>
      <c r="J81" s="32"/>
      <c r="K81" s="32">
        <f>INT(I177*$P$49)-INT(0.8*INT(I177*$P$49))</f>
        <v>417</v>
      </c>
      <c r="L81" s="37"/>
      <c r="M81" s="34">
        <f>INT(I177*$P$49)-INT(0.7*INT(I177*$P$49))</f>
        <v>626</v>
      </c>
      <c r="N81" s="35"/>
    </row>
    <row r="82" spans="1:14" ht="21.75" customHeight="1" x14ac:dyDescent="0.15">
      <c r="A82" s="99" t="s">
        <v>32</v>
      </c>
      <c r="B82" s="100"/>
      <c r="C82" s="119" t="s">
        <v>53</v>
      </c>
      <c r="D82" s="120"/>
      <c r="E82" s="120"/>
      <c r="F82" s="120"/>
      <c r="G82" s="120"/>
      <c r="H82" s="120"/>
      <c r="I82" s="120"/>
      <c r="J82" s="120"/>
      <c r="K82" s="120"/>
      <c r="L82" s="121"/>
      <c r="M82" s="38"/>
      <c r="N82" s="39"/>
    </row>
    <row r="83" spans="1:14" ht="21.75" customHeight="1" x14ac:dyDescent="0.15">
      <c r="A83" s="99" t="s">
        <v>33</v>
      </c>
      <c r="B83" s="100"/>
      <c r="C83" s="105" t="s">
        <v>54</v>
      </c>
      <c r="D83" s="106"/>
      <c r="E83" s="106"/>
      <c r="F83" s="106"/>
      <c r="G83" s="106"/>
      <c r="H83" s="106"/>
      <c r="I83" s="106"/>
      <c r="J83" s="106"/>
      <c r="K83" s="106"/>
      <c r="L83" s="106"/>
      <c r="M83" s="40"/>
      <c r="N83" s="41"/>
    </row>
    <row r="84" spans="1:14" ht="21.75" customHeight="1" x14ac:dyDescent="0.15">
      <c r="A84" s="99" t="s">
        <v>34</v>
      </c>
      <c r="B84" s="100"/>
      <c r="C84" s="105" t="s">
        <v>55</v>
      </c>
      <c r="D84" s="106"/>
      <c r="E84" s="106"/>
      <c r="F84" s="106"/>
      <c r="G84" s="106"/>
      <c r="H84" s="106"/>
      <c r="I84" s="106"/>
      <c r="J84" s="106"/>
      <c r="K84" s="106"/>
      <c r="L84" s="106"/>
      <c r="M84" s="40"/>
      <c r="N84" s="41"/>
    </row>
    <row r="85" spans="1:14" ht="21.75" customHeight="1" x14ac:dyDescent="0.15">
      <c r="A85" s="99" t="s">
        <v>38</v>
      </c>
      <c r="B85" s="100"/>
      <c r="C85" s="105" t="s">
        <v>56</v>
      </c>
      <c r="D85" s="106"/>
      <c r="E85" s="106"/>
      <c r="F85" s="106"/>
      <c r="G85" s="106"/>
      <c r="H85" s="106"/>
      <c r="I85" s="106"/>
      <c r="J85" s="106"/>
      <c r="K85" s="106"/>
      <c r="L85" s="106"/>
      <c r="M85" s="40"/>
      <c r="N85" s="41"/>
    </row>
    <row r="86" spans="1:14" ht="21.75" customHeight="1" x14ac:dyDescent="0.15">
      <c r="A86" s="99" t="s">
        <v>52</v>
      </c>
      <c r="B86" s="100"/>
      <c r="C86" s="101" t="s">
        <v>57</v>
      </c>
      <c r="D86" s="101"/>
      <c r="E86" s="101"/>
      <c r="F86" s="101"/>
      <c r="G86" s="101"/>
      <c r="H86" s="101"/>
      <c r="I86" s="101"/>
      <c r="J86" s="101"/>
      <c r="K86" s="101"/>
      <c r="L86" s="101"/>
      <c r="M86" s="41"/>
      <c r="N86" s="41"/>
    </row>
    <row r="87" spans="1:14" ht="21.75" customHeight="1" x14ac:dyDescent="0.15">
      <c r="A87" s="99" t="s">
        <v>66</v>
      </c>
      <c r="B87" s="100"/>
      <c r="C87" s="101" t="s">
        <v>64</v>
      </c>
      <c r="D87" s="101"/>
      <c r="E87" s="101"/>
      <c r="F87" s="101"/>
      <c r="G87" s="101"/>
      <c r="H87" s="101"/>
      <c r="I87" s="101"/>
      <c r="J87" s="101"/>
      <c r="K87" s="101"/>
      <c r="L87" s="101"/>
      <c r="M87" s="42"/>
      <c r="N87" s="42"/>
    </row>
    <row r="88" spans="1:14" ht="21.75" customHeight="1" x14ac:dyDescent="0.15">
      <c r="A88" s="99" t="s">
        <v>67</v>
      </c>
      <c r="B88" s="100"/>
      <c r="C88" s="101" t="s">
        <v>65</v>
      </c>
      <c r="D88" s="101"/>
      <c r="E88" s="101"/>
      <c r="F88" s="101"/>
      <c r="G88" s="101"/>
      <c r="H88" s="101"/>
      <c r="I88" s="101"/>
      <c r="J88" s="101"/>
      <c r="K88" s="101"/>
      <c r="L88" s="101"/>
      <c r="M88" s="42"/>
      <c r="N88" s="42"/>
    </row>
    <row r="89" spans="1:14" x14ac:dyDescent="0.15">
      <c r="L89" s="6"/>
      <c r="M89" s="6"/>
      <c r="N89" s="6"/>
    </row>
    <row r="90" spans="1:14" x14ac:dyDescent="0.15">
      <c r="A90" s="102" t="s">
        <v>35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43"/>
    </row>
    <row r="91" spans="1:14" x14ac:dyDescent="0.15">
      <c r="A91" s="102" t="s">
        <v>36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43"/>
    </row>
    <row r="92" spans="1:14" ht="14.25" customHeight="1" x14ac:dyDescent="0.15">
      <c r="A92" s="103" t="s">
        <v>75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44"/>
    </row>
    <row r="93" spans="1:14" x14ac:dyDescent="0.1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44"/>
    </row>
    <row r="94" spans="1:14" ht="14.25" customHeight="1" x14ac:dyDescent="0.15">
      <c r="A94" s="103" t="s">
        <v>70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45"/>
    </row>
    <row r="95" spans="1:14" x14ac:dyDescent="0.15">
      <c r="A95" s="46" t="s">
        <v>37</v>
      </c>
      <c r="L95" s="6"/>
      <c r="M95" s="6"/>
      <c r="N95" s="6"/>
    </row>
    <row r="97" spans="1:16" x14ac:dyDescent="0.15">
      <c r="A97" s="4" t="s">
        <v>60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P97" s="5">
        <v>10.210000000000001</v>
      </c>
    </row>
    <row r="98" spans="1:16" x14ac:dyDescent="0.15">
      <c r="M98" s="6"/>
      <c r="N98" s="6" t="s">
        <v>39</v>
      </c>
    </row>
    <row r="99" spans="1:16" x14ac:dyDescent="0.15">
      <c r="A99" s="5" t="s">
        <v>13</v>
      </c>
      <c r="L99" s="6"/>
      <c r="M99" s="6"/>
      <c r="N99" s="6"/>
    </row>
    <row r="100" spans="1:16" x14ac:dyDescent="0.15">
      <c r="A100" s="5" t="s">
        <v>19</v>
      </c>
    </row>
    <row r="101" spans="1:16" x14ac:dyDescent="0.15">
      <c r="A101" s="5" t="s">
        <v>28</v>
      </c>
    </row>
    <row r="103" spans="1:16" x14ac:dyDescent="0.15">
      <c r="A103" s="5" t="s">
        <v>11</v>
      </c>
      <c r="L103" s="6"/>
      <c r="M103" s="6"/>
      <c r="N103" s="6" t="s">
        <v>8</v>
      </c>
    </row>
    <row r="104" spans="1:16" x14ac:dyDescent="0.15">
      <c r="A104" s="7"/>
      <c r="B104" s="8"/>
      <c r="C104" s="47" t="s">
        <v>5</v>
      </c>
      <c r="D104" s="48"/>
      <c r="E104" s="48"/>
      <c r="F104" s="48"/>
      <c r="G104" s="47" t="s">
        <v>68</v>
      </c>
      <c r="H104" s="48"/>
      <c r="I104" s="48"/>
      <c r="J104" s="48"/>
      <c r="K104" s="47" t="s">
        <v>69</v>
      </c>
      <c r="L104" s="48"/>
      <c r="M104" s="48"/>
      <c r="N104" s="48"/>
    </row>
    <row r="105" spans="1:16" x14ac:dyDescent="0.15">
      <c r="A105" s="11"/>
      <c r="B105" s="12"/>
      <c r="C105" s="129" t="s">
        <v>3</v>
      </c>
      <c r="D105" s="130"/>
      <c r="E105" s="130"/>
      <c r="F105" s="131"/>
      <c r="G105" s="13" t="s">
        <v>7</v>
      </c>
      <c r="H105" s="14"/>
      <c r="I105" s="14"/>
      <c r="J105" s="14"/>
      <c r="K105" s="129" t="s">
        <v>2</v>
      </c>
      <c r="L105" s="130"/>
      <c r="M105" s="130"/>
      <c r="N105" s="130"/>
    </row>
    <row r="106" spans="1:16" x14ac:dyDescent="0.15">
      <c r="A106" s="15" t="s">
        <v>1</v>
      </c>
      <c r="B106" s="16"/>
      <c r="C106" s="132"/>
      <c r="D106" s="133"/>
      <c r="E106" s="133"/>
      <c r="F106" s="134"/>
      <c r="G106" s="17" t="s">
        <v>6</v>
      </c>
      <c r="H106" s="18"/>
      <c r="I106" s="18"/>
      <c r="J106" s="18"/>
      <c r="K106" s="132"/>
      <c r="L106" s="133"/>
      <c r="M106" s="133"/>
      <c r="N106" s="133"/>
    </row>
    <row r="107" spans="1:16" ht="21.75" customHeight="1" x14ac:dyDescent="0.15">
      <c r="A107" s="139" t="s">
        <v>0</v>
      </c>
      <c r="B107" s="140"/>
      <c r="C107" s="145" t="s">
        <v>10</v>
      </c>
      <c r="D107" s="145" t="s">
        <v>44</v>
      </c>
      <c r="E107" s="145" t="s">
        <v>45</v>
      </c>
      <c r="F107" s="145" t="s">
        <v>61</v>
      </c>
      <c r="G107" s="145" t="s">
        <v>10</v>
      </c>
      <c r="H107" s="145" t="s">
        <v>44</v>
      </c>
      <c r="I107" s="145" t="s">
        <v>45</v>
      </c>
      <c r="J107" s="145" t="s">
        <v>61</v>
      </c>
      <c r="K107" s="145" t="s">
        <v>10</v>
      </c>
      <c r="L107" s="145" t="s">
        <v>44</v>
      </c>
      <c r="M107" s="145" t="s">
        <v>45</v>
      </c>
      <c r="N107" s="145" t="s">
        <v>61</v>
      </c>
    </row>
    <row r="108" spans="1:16" ht="21.75" customHeight="1" x14ac:dyDescent="0.15">
      <c r="A108" s="141"/>
      <c r="B108" s="142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6" ht="14.25" customHeight="1" x14ac:dyDescent="0.15">
      <c r="A109" s="152" t="s">
        <v>30</v>
      </c>
      <c r="B109" s="153"/>
      <c r="C109" s="19">
        <f>INT(D157*$P$97)</f>
        <v>1664</v>
      </c>
      <c r="D109" s="19">
        <f>INT(D157*$P$97)-INT(0.9*INT(D157*$P$97))</f>
        <v>167</v>
      </c>
      <c r="E109" s="19">
        <f>INT(D157*$P$97)-INT(0.8*INT(D157*$P$97))</f>
        <v>333</v>
      </c>
      <c r="F109" s="19">
        <f>INT(D157*$P$97)-INT(0.7*INT(D157*$P$97))</f>
        <v>500</v>
      </c>
      <c r="G109" s="19">
        <f>INT(H157*$P$97)</f>
        <v>2082</v>
      </c>
      <c r="H109" s="19">
        <f>INT(H157*$P$97)-INT(0.9*INT(H157*$P$97))</f>
        <v>209</v>
      </c>
      <c r="I109" s="19">
        <f>INT(H157*$P$97)-INT(0.8*INT(H157*$P$97))</f>
        <v>417</v>
      </c>
      <c r="J109" s="19">
        <f>INT(H157*$P$97)-INT(0.7*INT(H157*$P$97))</f>
        <v>625</v>
      </c>
      <c r="K109" s="19">
        <f>INT(L157*$P$97)</f>
        <v>2501</v>
      </c>
      <c r="L109" s="19">
        <f>INT(L157*$P$97)-INT(0.9*INT(L157*$P$97))</f>
        <v>251</v>
      </c>
      <c r="M109" s="19">
        <f>INT(L157*$P$97)-INT(0.8*INT(L157*$P$97))</f>
        <v>501</v>
      </c>
      <c r="N109" s="19">
        <f>INT(L157*$P$97)-INT(0.7*INT(L157*$P$97))</f>
        <v>751</v>
      </c>
    </row>
    <row r="110" spans="1:16" x14ac:dyDescent="0.15">
      <c r="A110" s="152" t="s">
        <v>22</v>
      </c>
      <c r="B110" s="153"/>
      <c r="C110" s="19">
        <f>INT(D158*$P$97)</f>
        <v>2491</v>
      </c>
      <c r="D110" s="19">
        <f>INT(D158*$P$97)-INT(0.9*INT(D158*$P$97))</f>
        <v>250</v>
      </c>
      <c r="E110" s="19">
        <f>INT(D158*$P$97)-INT(0.8*INT(D158*$P$97))</f>
        <v>499</v>
      </c>
      <c r="F110" s="19">
        <f t="shared" ref="F110:F112" si="0">INT(D158*$P$97)-INT(0.7*INT(D158*$P$97))</f>
        <v>748</v>
      </c>
      <c r="G110" s="19">
        <f>INT(H158*$P$97)</f>
        <v>3114</v>
      </c>
      <c r="H110" s="19">
        <f>INT(H158*$P$97)-INT(0.9*INT(H158*$P$97))</f>
        <v>312</v>
      </c>
      <c r="I110" s="19">
        <f>INT(H158*$P$97)-INT(0.8*INT(H158*$P$97))</f>
        <v>623</v>
      </c>
      <c r="J110" s="19">
        <f t="shared" ref="J110:J112" si="1">INT(H158*$P$97)-INT(0.7*INT(H158*$P$97))</f>
        <v>935</v>
      </c>
      <c r="K110" s="19">
        <f>INT(L158*$P$97)</f>
        <v>3736</v>
      </c>
      <c r="L110" s="19">
        <f>INT(L158*$P$97)-INT(0.9*INT(L158*$P$97))</f>
        <v>374</v>
      </c>
      <c r="M110" s="19">
        <f>INT(L158*$P$97)-INT(0.8*INT(L158*$P$97))</f>
        <v>748</v>
      </c>
      <c r="N110" s="19">
        <f t="shared" ref="N110:N112" si="2">INT(L158*$P$97)-INT(0.7*INT(L158*$P$97))</f>
        <v>1121</v>
      </c>
    </row>
    <row r="111" spans="1:16" x14ac:dyDescent="0.15">
      <c r="A111" s="152" t="s">
        <v>9</v>
      </c>
      <c r="B111" s="153"/>
      <c r="C111" s="19">
        <f>INT(D159*$P$97)</f>
        <v>3951</v>
      </c>
      <c r="D111" s="19">
        <f>INT(D159*$P$97)-INT(0.9*INT(D159*$P$97))</f>
        <v>396</v>
      </c>
      <c r="E111" s="19">
        <f>INT(D159*$P$97)-INT(0.8*INT(D159*$P$97))</f>
        <v>791</v>
      </c>
      <c r="F111" s="19">
        <f t="shared" si="0"/>
        <v>1186</v>
      </c>
      <c r="G111" s="19">
        <f>INT(H159*$P$97)</f>
        <v>4941</v>
      </c>
      <c r="H111" s="19">
        <f>INT(H159*$P$97)-INT(0.9*INT(H159*$P$97))</f>
        <v>495</v>
      </c>
      <c r="I111" s="19">
        <f>INT(H159*$P$97)-INT(0.8*INT(H159*$P$97))</f>
        <v>989</v>
      </c>
      <c r="J111" s="19">
        <f t="shared" si="1"/>
        <v>1483</v>
      </c>
      <c r="K111" s="19">
        <f>INT(L159*$P$97)</f>
        <v>5932</v>
      </c>
      <c r="L111" s="19">
        <f>INT(L159*$P$97)-INT(0.9*INT(L159*$P$97))</f>
        <v>594</v>
      </c>
      <c r="M111" s="19">
        <f>INT(L159*$P$97)-INT(0.8*INT(L159*$P$97))</f>
        <v>1187</v>
      </c>
      <c r="N111" s="19">
        <f t="shared" si="2"/>
        <v>1780</v>
      </c>
    </row>
    <row r="112" spans="1:16" x14ac:dyDescent="0.15">
      <c r="A112" s="124" t="s">
        <v>77</v>
      </c>
      <c r="B112" s="125"/>
      <c r="C112" s="19">
        <f>INT(D160*$P$97)</f>
        <v>5789</v>
      </c>
      <c r="D112" s="19">
        <f>INT(D160*$P$97)-INT(0.9*INT(D160*$P$97))</f>
        <v>579</v>
      </c>
      <c r="E112" s="19">
        <f>INT(D160*$P$97)-INT(0.8*INT(D160*$P$97))</f>
        <v>1158</v>
      </c>
      <c r="F112" s="19">
        <f t="shared" si="0"/>
        <v>1737</v>
      </c>
      <c r="G112" s="19">
        <f>INT(H160*$P$97)</f>
        <v>7238</v>
      </c>
      <c r="H112" s="19">
        <f>INT(H160*$P$97)-INT(0.9*INT(H160*$P$97))</f>
        <v>724</v>
      </c>
      <c r="I112" s="19">
        <f>INT(H160*$P$97)-INT(0.8*INT(H160*$P$97))</f>
        <v>1448</v>
      </c>
      <c r="J112" s="19">
        <f t="shared" si="1"/>
        <v>2172</v>
      </c>
      <c r="K112" s="19">
        <f>INT(L160*$P$97)</f>
        <v>8688</v>
      </c>
      <c r="L112" s="19">
        <f>INT(L160*$P$97)-INT(0.9*INT(L160*$P$97))</f>
        <v>869</v>
      </c>
      <c r="M112" s="19">
        <f>INT(L160*$P$97)-INT(0.8*INT(L160*$P$97))</f>
        <v>1738</v>
      </c>
      <c r="N112" s="19">
        <f t="shared" si="2"/>
        <v>2607</v>
      </c>
    </row>
    <row r="113" spans="1:14" x14ac:dyDescent="0.15">
      <c r="A113" s="135" t="s">
        <v>78</v>
      </c>
      <c r="B113" s="136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8"/>
    </row>
    <row r="114" spans="1:14" ht="21.75" customHeight="1" x14ac:dyDescent="0.15">
      <c r="A114" s="99" t="s">
        <v>31</v>
      </c>
      <c r="B114" s="100"/>
      <c r="C114" s="149" t="s">
        <v>71</v>
      </c>
      <c r="D114" s="150"/>
      <c r="E114" s="150"/>
      <c r="F114" s="150"/>
      <c r="G114" s="150"/>
      <c r="H114" s="150"/>
      <c r="I114" s="150"/>
      <c r="J114" s="150"/>
      <c r="K114" s="150"/>
      <c r="L114" s="150"/>
      <c r="M114" s="151"/>
      <c r="N114" s="49"/>
    </row>
    <row r="116" spans="1:14" x14ac:dyDescent="0.15">
      <c r="A116" s="5" t="s">
        <v>12</v>
      </c>
      <c r="L116" s="6"/>
      <c r="M116" s="6" t="s">
        <v>8</v>
      </c>
      <c r="N116" s="6" t="s">
        <v>8</v>
      </c>
    </row>
    <row r="117" spans="1:14" x14ac:dyDescent="0.15">
      <c r="A117" s="7"/>
      <c r="B117" s="8"/>
      <c r="C117" s="47" t="s">
        <v>5</v>
      </c>
      <c r="D117" s="48"/>
      <c r="E117" s="48"/>
      <c r="F117" s="48"/>
      <c r="G117" s="47" t="s">
        <v>68</v>
      </c>
      <c r="H117" s="48"/>
      <c r="I117" s="48"/>
      <c r="J117" s="48"/>
      <c r="K117" s="47" t="s">
        <v>69</v>
      </c>
      <c r="L117" s="48"/>
      <c r="M117" s="48"/>
      <c r="N117" s="48"/>
    </row>
    <row r="118" spans="1:14" x14ac:dyDescent="0.15">
      <c r="A118" s="11"/>
      <c r="B118" s="12"/>
      <c r="C118" s="129" t="s">
        <v>3</v>
      </c>
      <c r="D118" s="130"/>
      <c r="E118" s="130"/>
      <c r="F118" s="131"/>
      <c r="G118" s="13" t="s">
        <v>7</v>
      </c>
      <c r="H118" s="14"/>
      <c r="I118" s="14"/>
      <c r="J118" s="14"/>
      <c r="K118" s="129" t="s">
        <v>2</v>
      </c>
      <c r="L118" s="130"/>
      <c r="M118" s="130"/>
      <c r="N118" s="130"/>
    </row>
    <row r="119" spans="1:14" x14ac:dyDescent="0.15">
      <c r="A119" s="15" t="s">
        <v>1</v>
      </c>
      <c r="B119" s="16"/>
      <c r="C119" s="132"/>
      <c r="D119" s="133"/>
      <c r="E119" s="133"/>
      <c r="F119" s="134"/>
      <c r="G119" s="17" t="s">
        <v>6</v>
      </c>
      <c r="H119" s="18"/>
      <c r="I119" s="18"/>
      <c r="J119" s="18"/>
      <c r="K119" s="132"/>
      <c r="L119" s="133"/>
      <c r="M119" s="133"/>
      <c r="N119" s="133"/>
    </row>
    <row r="120" spans="1:14" ht="57" x14ac:dyDescent="0.15">
      <c r="A120" s="24" t="s">
        <v>4</v>
      </c>
      <c r="B120" s="25"/>
      <c r="C120" s="50" t="s">
        <v>10</v>
      </c>
      <c r="D120" s="50" t="s">
        <v>44</v>
      </c>
      <c r="E120" s="50" t="s">
        <v>45</v>
      </c>
      <c r="F120" s="50" t="s">
        <v>61</v>
      </c>
      <c r="G120" s="50" t="s">
        <v>10</v>
      </c>
      <c r="H120" s="50" t="s">
        <v>44</v>
      </c>
      <c r="I120" s="50" t="s">
        <v>45</v>
      </c>
      <c r="J120" s="50" t="s">
        <v>61</v>
      </c>
      <c r="K120" s="50" t="s">
        <v>10</v>
      </c>
      <c r="L120" s="50" t="s">
        <v>44</v>
      </c>
      <c r="M120" s="50" t="s">
        <v>45</v>
      </c>
      <c r="N120" s="50" t="s">
        <v>61</v>
      </c>
    </row>
    <row r="121" spans="1:14" x14ac:dyDescent="0.15">
      <c r="A121" s="27" t="s">
        <v>23</v>
      </c>
      <c r="B121" s="28"/>
      <c r="C121" s="19">
        <f>INT(D169*$P$97)</f>
        <v>1827</v>
      </c>
      <c r="D121" s="19">
        <f>INT(D169*$P$97)-INT(0.9*INT(D169*$P$97))</f>
        <v>183</v>
      </c>
      <c r="E121" s="19">
        <f>INT(D169*$P$97)-INT(0.8*INT(D169*$P$97))</f>
        <v>366</v>
      </c>
      <c r="F121" s="19">
        <f>INT(D169*$P$97)-INT(0.7*INT(D169*$P$97))</f>
        <v>549</v>
      </c>
      <c r="G121" s="19">
        <f>INT(H169*$P$97)</f>
        <v>2287</v>
      </c>
      <c r="H121" s="19">
        <f>INT(H169*$P$97)-INT(0.9*INT(H169*$P$97))</f>
        <v>229</v>
      </c>
      <c r="I121" s="19">
        <f>INT(H169*$P$97)-INT(0.8*INT(H169*$P$97))</f>
        <v>458</v>
      </c>
      <c r="J121" s="19">
        <f>INT(H169*$P$97)-INT(0.7*INT(H169*$P$97))</f>
        <v>687</v>
      </c>
      <c r="K121" s="19">
        <f>INT(L169*$P$97)</f>
        <v>2746</v>
      </c>
      <c r="L121" s="19">
        <f>INT(L169*$P$97)-INT(0.9*INT(L169*$P$97))</f>
        <v>275</v>
      </c>
      <c r="M121" s="19">
        <f>INT(L169*$P$97)-INT(0.8*INT(L169*$P$97))</f>
        <v>550</v>
      </c>
      <c r="N121" s="19">
        <f>INT(L169*$P$97)-INT(0.7*INT(L169*$P$97))</f>
        <v>824</v>
      </c>
    </row>
    <row r="122" spans="1:14" x14ac:dyDescent="0.15">
      <c r="A122" s="27" t="s">
        <v>24</v>
      </c>
      <c r="B122" s="28"/>
      <c r="C122" s="19">
        <f>INT(D170*$P$97)</f>
        <v>2246</v>
      </c>
      <c r="D122" s="19">
        <f>INT(D170*$P$97)-INT(0.9*INT(D170*$P$97))</f>
        <v>225</v>
      </c>
      <c r="E122" s="19">
        <f>INT(D170*$P$97)-INT(0.8*INT(D170*$P$97))</f>
        <v>450</v>
      </c>
      <c r="F122" s="19">
        <f>INT(D170*$P$97)-INT(0.7*INT(D170*$P$97))</f>
        <v>674</v>
      </c>
      <c r="G122" s="19">
        <f>INT(H170*$P$97)</f>
        <v>2807</v>
      </c>
      <c r="H122" s="19">
        <f>INT(H170*$P$97)-INT(0.9*INT(H170*$P$97))</f>
        <v>281</v>
      </c>
      <c r="I122" s="19">
        <f>INT(H170*$P$97)-INT(0.8*INT(H170*$P$97))</f>
        <v>562</v>
      </c>
      <c r="J122" s="19">
        <f>INT(H170*$P$97)-INT(0.7*INT(H170*$P$97))</f>
        <v>843</v>
      </c>
      <c r="K122" s="19">
        <f>INT(L170*$P$97)</f>
        <v>3369</v>
      </c>
      <c r="L122" s="19">
        <f>INT(L170*$P$97)-INT(0.9*INT(L170*$P$97))</f>
        <v>337</v>
      </c>
      <c r="M122" s="19">
        <f>INT(L170*$P$97)-INT(0.8*INT(L170*$P$97))</f>
        <v>674</v>
      </c>
      <c r="N122" s="19">
        <f>INT(L170*$P$97)-INT(0.7*INT(L170*$P$97))</f>
        <v>1011</v>
      </c>
    </row>
    <row r="123" spans="1:14" x14ac:dyDescent="0.15">
      <c r="A123" s="51"/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</row>
    <row r="124" spans="1:14" x14ac:dyDescent="0.15">
      <c r="A124" s="5" t="s">
        <v>29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3" t="s">
        <v>8</v>
      </c>
      <c r="M124" s="23"/>
      <c r="N124" s="23"/>
    </row>
    <row r="125" spans="1:14" x14ac:dyDescent="0.15">
      <c r="A125" s="29"/>
      <c r="B125" s="25"/>
      <c r="C125" s="107" t="s">
        <v>27</v>
      </c>
      <c r="D125" s="108"/>
      <c r="E125" s="108"/>
      <c r="F125" s="108"/>
      <c r="G125" s="109"/>
      <c r="H125" s="110" t="s">
        <v>46</v>
      </c>
      <c r="I125" s="111"/>
      <c r="J125" s="110" t="s">
        <v>47</v>
      </c>
      <c r="K125" s="112"/>
      <c r="L125" s="113" t="s">
        <v>62</v>
      </c>
      <c r="M125" s="114"/>
      <c r="N125" s="53"/>
    </row>
    <row r="126" spans="1:14" x14ac:dyDescent="0.15">
      <c r="A126" s="115" t="s">
        <v>25</v>
      </c>
      <c r="B126" s="116"/>
      <c r="C126" s="31"/>
      <c r="D126" s="32"/>
      <c r="E126" s="32"/>
      <c r="F126" s="32"/>
      <c r="G126" s="33">
        <f>INT(I174*$P$97)</f>
        <v>1021</v>
      </c>
      <c r="H126" s="31"/>
      <c r="I126" s="33">
        <f>INT(I174*$P$97)-INT(0.9*INT(I174*$P$97))</f>
        <v>103</v>
      </c>
      <c r="J126" s="31"/>
      <c r="K126" s="32">
        <f>INT(I174*$P$97)-INT(0.8*INT(I174*$P$97))</f>
        <v>205</v>
      </c>
      <c r="L126" s="27"/>
      <c r="M126" s="33">
        <f>INT(I174*$P$97)-INT(0.7*INT(I174*$P$97))</f>
        <v>307</v>
      </c>
      <c r="N126" s="54"/>
    </row>
    <row r="127" spans="1:14" x14ac:dyDescent="0.15">
      <c r="A127" s="115" t="s">
        <v>26</v>
      </c>
      <c r="B127" s="116"/>
      <c r="C127" s="31"/>
      <c r="D127" s="32"/>
      <c r="E127" s="32"/>
      <c r="F127" s="32"/>
      <c r="G127" s="33">
        <f>INT(I175*$P$97)</f>
        <v>2042</v>
      </c>
      <c r="H127" s="31"/>
      <c r="I127" s="33">
        <f>INT(I175*$P$97)-INT(0.9*INT(I175*$P$97))</f>
        <v>205</v>
      </c>
      <c r="J127" s="31"/>
      <c r="K127" s="32">
        <f>INT(I175*$P$97)-INT(0.8*INT(I175*$P$97))</f>
        <v>409</v>
      </c>
      <c r="L127" s="36"/>
      <c r="M127" s="55">
        <f t="shared" ref="M127:M129" si="3">INT(I175*$P$97)-INT(0.7*INT(I175*$P$97))</f>
        <v>613</v>
      </c>
      <c r="N127" s="54"/>
    </row>
    <row r="128" spans="1:14" x14ac:dyDescent="0.15">
      <c r="A128" s="117" t="s">
        <v>58</v>
      </c>
      <c r="B128" s="118"/>
      <c r="C128" s="31"/>
      <c r="D128" s="32"/>
      <c r="E128" s="32"/>
      <c r="F128" s="32"/>
      <c r="G128" s="33">
        <f>INT(I176*$P$97)</f>
        <v>1021</v>
      </c>
      <c r="H128" s="31"/>
      <c r="I128" s="33">
        <f>INT(I176*$P$97)-INT(0.9*INT(I176*$P$97))</f>
        <v>103</v>
      </c>
      <c r="J128" s="31"/>
      <c r="K128" s="32">
        <f>INT(I176*$P$97)-INT(0.8*INT(I176*$P$97))</f>
        <v>205</v>
      </c>
      <c r="L128" s="27"/>
      <c r="M128" s="33">
        <f t="shared" si="3"/>
        <v>307</v>
      </c>
      <c r="N128" s="54"/>
    </row>
    <row r="129" spans="1:14" x14ac:dyDescent="0.15">
      <c r="A129" s="117" t="s">
        <v>59</v>
      </c>
      <c r="B129" s="118"/>
      <c r="C129" s="31"/>
      <c r="D129" s="32"/>
      <c r="E129" s="32"/>
      <c r="F129" s="32"/>
      <c r="G129" s="33">
        <f>INT(I177*$P$97)</f>
        <v>2042</v>
      </c>
      <c r="H129" s="31"/>
      <c r="I129" s="33">
        <f>INT(I177*$P$97)-INT(0.9*INT(I177*$P$97))</f>
        <v>205</v>
      </c>
      <c r="J129" s="31"/>
      <c r="K129" s="32">
        <f>INT(I177*$P$97)-INT(0.8*INT(I177*$P$97))</f>
        <v>409</v>
      </c>
      <c r="L129" s="27"/>
      <c r="M129" s="33">
        <f t="shared" si="3"/>
        <v>613</v>
      </c>
      <c r="N129" s="54"/>
    </row>
    <row r="130" spans="1:14" ht="21.75" customHeight="1" x14ac:dyDescent="0.15">
      <c r="A130" s="99" t="s">
        <v>32</v>
      </c>
      <c r="B130" s="100"/>
      <c r="C130" s="119" t="s">
        <v>53</v>
      </c>
      <c r="D130" s="120"/>
      <c r="E130" s="120"/>
      <c r="F130" s="120"/>
      <c r="G130" s="120"/>
      <c r="H130" s="120"/>
      <c r="I130" s="120"/>
      <c r="J130" s="120"/>
      <c r="K130" s="120"/>
      <c r="L130" s="121"/>
      <c r="M130" s="38"/>
      <c r="N130" s="39"/>
    </row>
    <row r="131" spans="1:14" ht="21.75" customHeight="1" x14ac:dyDescent="0.15">
      <c r="A131" s="99" t="s">
        <v>33</v>
      </c>
      <c r="B131" s="100"/>
      <c r="C131" s="105" t="s">
        <v>54</v>
      </c>
      <c r="D131" s="106"/>
      <c r="E131" s="106"/>
      <c r="F131" s="106"/>
      <c r="G131" s="106"/>
      <c r="H131" s="106"/>
      <c r="I131" s="106"/>
      <c r="J131" s="106"/>
      <c r="K131" s="106"/>
      <c r="L131" s="106"/>
      <c r="M131" s="40"/>
      <c r="N131" s="41"/>
    </row>
    <row r="132" spans="1:14" ht="21.75" customHeight="1" x14ac:dyDescent="0.15">
      <c r="A132" s="99" t="s">
        <v>34</v>
      </c>
      <c r="B132" s="100"/>
      <c r="C132" s="105" t="s">
        <v>55</v>
      </c>
      <c r="D132" s="106"/>
      <c r="E132" s="106"/>
      <c r="F132" s="106"/>
      <c r="G132" s="106"/>
      <c r="H132" s="106"/>
      <c r="I132" s="106"/>
      <c r="J132" s="106"/>
      <c r="K132" s="106"/>
      <c r="L132" s="106"/>
      <c r="M132" s="40"/>
      <c r="N132" s="41"/>
    </row>
    <row r="133" spans="1:14" ht="21.75" customHeight="1" x14ac:dyDescent="0.15">
      <c r="A133" s="99" t="s">
        <v>38</v>
      </c>
      <c r="B133" s="100"/>
      <c r="C133" s="105" t="s">
        <v>56</v>
      </c>
      <c r="D133" s="106"/>
      <c r="E133" s="106"/>
      <c r="F133" s="106"/>
      <c r="G133" s="106"/>
      <c r="H133" s="106"/>
      <c r="I133" s="106"/>
      <c r="J133" s="106"/>
      <c r="K133" s="106"/>
      <c r="L133" s="106"/>
      <c r="M133" s="40"/>
      <c r="N133" s="41"/>
    </row>
    <row r="134" spans="1:14" ht="21.75" customHeight="1" x14ac:dyDescent="0.15">
      <c r="A134" s="99" t="s">
        <v>52</v>
      </c>
      <c r="B134" s="100"/>
      <c r="C134" s="101" t="s">
        <v>57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41"/>
      <c r="N134" s="41"/>
    </row>
    <row r="135" spans="1:14" ht="21.75" customHeight="1" x14ac:dyDescent="0.15">
      <c r="A135" s="99" t="s">
        <v>66</v>
      </c>
      <c r="B135" s="100"/>
      <c r="C135" s="101" t="s">
        <v>64</v>
      </c>
      <c r="D135" s="101"/>
      <c r="E135" s="101"/>
      <c r="F135" s="101"/>
      <c r="G135" s="101"/>
      <c r="H135" s="101"/>
      <c r="I135" s="101"/>
      <c r="J135" s="101"/>
      <c r="K135" s="101"/>
      <c r="L135" s="101"/>
      <c r="M135" s="42"/>
      <c r="N135" s="42"/>
    </row>
    <row r="136" spans="1:14" ht="21.75" customHeight="1" x14ac:dyDescent="0.15">
      <c r="A136" s="99" t="s">
        <v>67</v>
      </c>
      <c r="B136" s="100"/>
      <c r="C136" s="101" t="s">
        <v>65</v>
      </c>
      <c r="D136" s="101"/>
      <c r="E136" s="101"/>
      <c r="F136" s="101"/>
      <c r="G136" s="101"/>
      <c r="H136" s="101"/>
      <c r="I136" s="101"/>
      <c r="J136" s="101"/>
      <c r="K136" s="101"/>
      <c r="L136" s="101"/>
      <c r="M136" s="42"/>
      <c r="N136" s="42"/>
    </row>
    <row r="137" spans="1:14" ht="14.25" customHeight="1" x14ac:dyDescent="0.15">
      <c r="A137" s="56"/>
      <c r="B137" s="56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1:14" x14ac:dyDescent="0.15">
      <c r="A138" s="102" t="s">
        <v>35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43"/>
    </row>
    <row r="139" spans="1:14" x14ac:dyDescent="0.15">
      <c r="A139" s="102" t="s">
        <v>36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43"/>
    </row>
    <row r="140" spans="1:14" ht="14.25" customHeight="1" x14ac:dyDescent="0.15">
      <c r="A140" s="103" t="s">
        <v>75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44"/>
    </row>
    <row r="141" spans="1:14" x14ac:dyDescent="0.1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44"/>
    </row>
    <row r="142" spans="1:14" s="90" customFormat="1" ht="14.25" customHeight="1" x14ac:dyDescent="0.15">
      <c r="A142" s="160" t="s">
        <v>70</v>
      </c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89"/>
    </row>
    <row r="143" spans="1:14" x14ac:dyDescent="0.15">
      <c r="A143" s="46" t="s">
        <v>37</v>
      </c>
      <c r="L143" s="6"/>
      <c r="M143" s="6"/>
      <c r="N143" s="6"/>
    </row>
    <row r="145" spans="1:16" x14ac:dyDescent="0.15">
      <c r="A145" s="4" t="s">
        <v>60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6" x14ac:dyDescent="0.1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M146" s="23"/>
      <c r="N146" s="23" t="s">
        <v>14</v>
      </c>
    </row>
    <row r="147" spans="1:16" x14ac:dyDescent="0.15">
      <c r="A147" s="22" t="s">
        <v>13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3"/>
      <c r="M147" s="23"/>
      <c r="N147" s="23"/>
    </row>
    <row r="148" spans="1:16" x14ac:dyDescent="0.15">
      <c r="A148" s="22" t="s">
        <v>19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6" x14ac:dyDescent="0.15">
      <c r="A149" s="22" t="s">
        <v>28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6" x14ac:dyDescent="0.1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6" x14ac:dyDescent="0.15">
      <c r="A151" s="22" t="s">
        <v>11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3"/>
      <c r="M151" s="23"/>
      <c r="N151" s="23" t="s">
        <v>8</v>
      </c>
    </row>
    <row r="152" spans="1:16" x14ac:dyDescent="0.15">
      <c r="A152" s="57"/>
      <c r="B152" s="58"/>
      <c r="C152" s="9" t="s">
        <v>5</v>
      </c>
      <c r="D152" s="10"/>
      <c r="E152" s="10"/>
      <c r="F152" s="10"/>
      <c r="G152" s="9" t="s">
        <v>68</v>
      </c>
      <c r="H152" s="10"/>
      <c r="I152" s="10"/>
      <c r="J152" s="10"/>
      <c r="K152" s="9" t="s">
        <v>69</v>
      </c>
      <c r="L152" s="10"/>
      <c r="M152" s="10"/>
      <c r="N152" s="10"/>
    </row>
    <row r="153" spans="1:16" x14ac:dyDescent="0.15">
      <c r="A153" s="59"/>
      <c r="B153" s="60"/>
      <c r="C153" s="129" t="s">
        <v>3</v>
      </c>
      <c r="D153" s="130"/>
      <c r="E153" s="130"/>
      <c r="F153" s="131"/>
      <c r="G153" s="13" t="s">
        <v>7</v>
      </c>
      <c r="H153" s="14"/>
      <c r="I153" s="14"/>
      <c r="J153" s="14"/>
      <c r="K153" s="129" t="s">
        <v>2</v>
      </c>
      <c r="L153" s="130"/>
      <c r="M153" s="130"/>
      <c r="N153" s="130"/>
    </row>
    <row r="154" spans="1:16" x14ac:dyDescent="0.15">
      <c r="A154" s="17" t="s">
        <v>1</v>
      </c>
      <c r="B154" s="18"/>
      <c r="C154" s="132"/>
      <c r="D154" s="133"/>
      <c r="E154" s="133"/>
      <c r="F154" s="134"/>
      <c r="G154" s="17" t="s">
        <v>6</v>
      </c>
      <c r="H154" s="18"/>
      <c r="I154" s="18"/>
      <c r="J154" s="18"/>
      <c r="K154" s="132"/>
      <c r="L154" s="133"/>
      <c r="M154" s="133"/>
      <c r="N154" s="133"/>
    </row>
    <row r="155" spans="1:16" ht="21.75" customHeight="1" x14ac:dyDescent="0.15">
      <c r="A155" s="124" t="s">
        <v>0</v>
      </c>
      <c r="B155" s="125"/>
      <c r="C155" s="143" t="s">
        <v>10</v>
      </c>
      <c r="D155" s="143" t="s">
        <v>44</v>
      </c>
      <c r="E155" s="143" t="s">
        <v>45</v>
      </c>
      <c r="F155" s="143" t="s">
        <v>61</v>
      </c>
      <c r="G155" s="143" t="s">
        <v>10</v>
      </c>
      <c r="H155" s="143" t="s">
        <v>44</v>
      </c>
      <c r="I155" s="143" t="s">
        <v>45</v>
      </c>
      <c r="J155" s="143" t="s">
        <v>61</v>
      </c>
      <c r="K155" s="143" t="s">
        <v>10</v>
      </c>
      <c r="L155" s="143" t="s">
        <v>44</v>
      </c>
      <c r="M155" s="143" t="s">
        <v>45</v>
      </c>
      <c r="N155" s="143" t="s">
        <v>61</v>
      </c>
    </row>
    <row r="156" spans="1:16" ht="21.75" customHeight="1" x14ac:dyDescent="0.15">
      <c r="A156" s="135"/>
      <c r="B156" s="162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</row>
    <row r="157" spans="1:16" ht="14.25" customHeight="1" x14ac:dyDescent="0.15">
      <c r="A157" s="152" t="s">
        <v>30</v>
      </c>
      <c r="B157" s="153"/>
      <c r="C157" s="61">
        <f>D157*10</f>
        <v>1630</v>
      </c>
      <c r="D157" s="80">
        <v>163</v>
      </c>
      <c r="E157" s="61">
        <f>D157*2</f>
        <v>326</v>
      </c>
      <c r="F157" s="61">
        <f>D157*3</f>
        <v>489</v>
      </c>
      <c r="G157" s="19">
        <f>H157*10</f>
        <v>2040</v>
      </c>
      <c r="H157" s="62">
        <f>ROUND(1.25*D157,0)</f>
        <v>204</v>
      </c>
      <c r="I157" s="19">
        <f>H157*2</f>
        <v>408</v>
      </c>
      <c r="J157" s="19">
        <f>H157*3</f>
        <v>612</v>
      </c>
      <c r="K157" s="19">
        <f>L157*10</f>
        <v>2450</v>
      </c>
      <c r="L157" s="62">
        <f>ROUND(D157*1.5,0)</f>
        <v>245</v>
      </c>
      <c r="M157" s="19">
        <f>L157*2</f>
        <v>490</v>
      </c>
      <c r="N157" s="19">
        <f>L157*3</f>
        <v>735</v>
      </c>
      <c r="P157" s="5">
        <f>C157*P1/10</f>
        <v>1744.1</v>
      </c>
    </row>
    <row r="158" spans="1:16" x14ac:dyDescent="0.15">
      <c r="A158" s="152" t="s">
        <v>22</v>
      </c>
      <c r="B158" s="153"/>
      <c r="C158" s="19">
        <f>D158*10</f>
        <v>2440</v>
      </c>
      <c r="D158" s="81">
        <v>244</v>
      </c>
      <c r="E158" s="19">
        <f t="shared" ref="E158:E160" si="4">D158*2</f>
        <v>488</v>
      </c>
      <c r="F158" s="19">
        <f t="shared" ref="F158:F160" si="5">D158*3</f>
        <v>732</v>
      </c>
      <c r="G158" s="19">
        <f t="shared" ref="G158:G160" si="6">H158*10</f>
        <v>3050</v>
      </c>
      <c r="H158" s="62">
        <f t="shared" ref="H158:H160" si="7">ROUND(1.25*D158,0)</f>
        <v>305</v>
      </c>
      <c r="I158" s="19">
        <f t="shared" ref="I158:I160" si="8">H158*2</f>
        <v>610</v>
      </c>
      <c r="J158" s="19">
        <f t="shared" ref="J158:J160" si="9">H158*3</f>
        <v>915</v>
      </c>
      <c r="K158" s="19">
        <f t="shared" ref="K158:K160" si="10">L158*10</f>
        <v>3660</v>
      </c>
      <c r="L158" s="62">
        <f t="shared" ref="L158:L160" si="11">ROUND(D158*1.5,0)</f>
        <v>366</v>
      </c>
      <c r="M158" s="19">
        <f t="shared" ref="M158:M160" si="12">L158*2</f>
        <v>732</v>
      </c>
      <c r="N158" s="19">
        <f t="shared" ref="N158:N160" si="13">L158*3</f>
        <v>1098</v>
      </c>
      <c r="P158" s="5">
        <f>C158*P2/10</f>
        <v>0</v>
      </c>
    </row>
    <row r="159" spans="1:16" x14ac:dyDescent="0.15">
      <c r="A159" s="152" t="s">
        <v>9</v>
      </c>
      <c r="B159" s="153"/>
      <c r="C159" s="19">
        <f t="shared" ref="C159:C160" si="14">D159*10</f>
        <v>3870</v>
      </c>
      <c r="D159" s="81">
        <v>387</v>
      </c>
      <c r="E159" s="19">
        <f t="shared" si="4"/>
        <v>774</v>
      </c>
      <c r="F159" s="19">
        <f t="shared" si="5"/>
        <v>1161</v>
      </c>
      <c r="G159" s="19">
        <f t="shared" si="6"/>
        <v>4840</v>
      </c>
      <c r="H159" s="62">
        <f t="shared" si="7"/>
        <v>484</v>
      </c>
      <c r="I159" s="19">
        <f t="shared" si="8"/>
        <v>968</v>
      </c>
      <c r="J159" s="19">
        <f t="shared" si="9"/>
        <v>1452</v>
      </c>
      <c r="K159" s="19">
        <f t="shared" si="10"/>
        <v>5810</v>
      </c>
      <c r="L159" s="62">
        <f t="shared" si="11"/>
        <v>581</v>
      </c>
      <c r="M159" s="19">
        <f t="shared" si="12"/>
        <v>1162</v>
      </c>
      <c r="N159" s="19">
        <f t="shared" si="13"/>
        <v>1743</v>
      </c>
      <c r="P159" s="5">
        <f t="shared" ref="P159:P161" si="15">C159*P3/10</f>
        <v>0</v>
      </c>
    </row>
    <row r="160" spans="1:16" x14ac:dyDescent="0.15">
      <c r="A160" s="124" t="s">
        <v>77</v>
      </c>
      <c r="B160" s="125"/>
      <c r="C160" s="19">
        <f t="shared" si="14"/>
        <v>5670</v>
      </c>
      <c r="D160" s="81">
        <v>567</v>
      </c>
      <c r="E160" s="19">
        <f t="shared" si="4"/>
        <v>1134</v>
      </c>
      <c r="F160" s="19">
        <f t="shared" si="5"/>
        <v>1701</v>
      </c>
      <c r="G160" s="19">
        <f t="shared" si="6"/>
        <v>7090</v>
      </c>
      <c r="H160" s="62">
        <f t="shared" si="7"/>
        <v>709</v>
      </c>
      <c r="I160" s="19">
        <f t="shared" si="8"/>
        <v>1418</v>
      </c>
      <c r="J160" s="19">
        <f t="shared" si="9"/>
        <v>2127</v>
      </c>
      <c r="K160" s="19">
        <f t="shared" si="10"/>
        <v>8510</v>
      </c>
      <c r="L160" s="62">
        <f t="shared" si="11"/>
        <v>851</v>
      </c>
      <c r="M160" s="19">
        <f t="shared" si="12"/>
        <v>1702</v>
      </c>
      <c r="N160" s="19">
        <f t="shared" si="13"/>
        <v>2553</v>
      </c>
      <c r="P160" s="5">
        <f t="shared" si="15"/>
        <v>0</v>
      </c>
    </row>
    <row r="161" spans="1:16" s="79" customFormat="1" x14ac:dyDescent="0.15">
      <c r="A161" s="165" t="s">
        <v>78</v>
      </c>
      <c r="B161" s="166"/>
      <c r="C161" s="167"/>
      <c r="D161" s="167"/>
      <c r="E161" s="167"/>
      <c r="F161" s="167"/>
      <c r="G161" s="137"/>
      <c r="H161" s="137"/>
      <c r="I161" s="137"/>
      <c r="J161" s="137"/>
      <c r="K161" s="137"/>
      <c r="L161" s="137"/>
      <c r="M161" s="137"/>
      <c r="N161" s="138"/>
      <c r="P161" s="5">
        <f t="shared" si="15"/>
        <v>0</v>
      </c>
    </row>
    <row r="162" spans="1:16" ht="21.75" customHeight="1" x14ac:dyDescent="0.15">
      <c r="A162" s="163" t="s">
        <v>31</v>
      </c>
      <c r="B162" s="164"/>
      <c r="C162" s="126" t="s">
        <v>76</v>
      </c>
      <c r="D162" s="127"/>
      <c r="E162" s="127"/>
      <c r="F162" s="127"/>
      <c r="G162" s="127"/>
      <c r="H162" s="127"/>
      <c r="I162" s="127"/>
      <c r="J162" s="127"/>
      <c r="K162" s="127"/>
      <c r="L162" s="127"/>
      <c r="M162" s="128"/>
      <c r="N162" s="21"/>
    </row>
    <row r="163" spans="1:16" x14ac:dyDescent="0.1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6" x14ac:dyDescent="0.15">
      <c r="A164" s="22" t="s">
        <v>12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 t="s">
        <v>8</v>
      </c>
    </row>
    <row r="165" spans="1:16" x14ac:dyDescent="0.15">
      <c r="A165" s="57"/>
      <c r="B165" s="58"/>
      <c r="C165" s="9" t="s">
        <v>5</v>
      </c>
      <c r="D165" s="10"/>
      <c r="E165" s="10"/>
      <c r="F165" s="10"/>
      <c r="G165" s="9" t="s">
        <v>68</v>
      </c>
      <c r="H165" s="10"/>
      <c r="I165" s="10"/>
      <c r="J165" s="10"/>
      <c r="K165" s="9" t="s">
        <v>69</v>
      </c>
      <c r="L165" s="10"/>
      <c r="M165" s="10"/>
      <c r="N165" s="10"/>
    </row>
    <row r="166" spans="1:16" x14ac:dyDescent="0.15">
      <c r="A166" s="59"/>
      <c r="B166" s="60"/>
      <c r="C166" s="129" t="s">
        <v>3</v>
      </c>
      <c r="D166" s="130"/>
      <c r="E166" s="130"/>
      <c r="F166" s="131"/>
      <c r="G166" s="13" t="s">
        <v>7</v>
      </c>
      <c r="H166" s="14"/>
      <c r="I166" s="14"/>
      <c r="J166" s="14"/>
      <c r="K166" s="129" t="s">
        <v>2</v>
      </c>
      <c r="L166" s="130"/>
      <c r="M166" s="130"/>
      <c r="N166" s="130"/>
    </row>
    <row r="167" spans="1:16" x14ac:dyDescent="0.15">
      <c r="A167" s="17" t="s">
        <v>1</v>
      </c>
      <c r="B167" s="18"/>
      <c r="C167" s="132"/>
      <c r="D167" s="133"/>
      <c r="E167" s="133"/>
      <c r="F167" s="134"/>
      <c r="G167" s="17" t="s">
        <v>6</v>
      </c>
      <c r="H167" s="18"/>
      <c r="I167" s="18"/>
      <c r="J167" s="18"/>
      <c r="K167" s="132"/>
      <c r="L167" s="133"/>
      <c r="M167" s="133"/>
      <c r="N167" s="133"/>
    </row>
    <row r="168" spans="1:16" ht="57" x14ac:dyDescent="0.15">
      <c r="A168" s="63" t="s">
        <v>4</v>
      </c>
      <c r="B168" s="64"/>
      <c r="C168" s="26" t="s">
        <v>10</v>
      </c>
      <c r="D168" s="65" t="s">
        <v>44</v>
      </c>
      <c r="E168" s="65" t="s">
        <v>45</v>
      </c>
      <c r="F168" s="65" t="s">
        <v>61</v>
      </c>
      <c r="G168" s="26" t="s">
        <v>10</v>
      </c>
      <c r="H168" s="65" t="s">
        <v>44</v>
      </c>
      <c r="I168" s="65" t="s">
        <v>45</v>
      </c>
      <c r="J168" s="65" t="s">
        <v>61</v>
      </c>
      <c r="K168" s="26" t="s">
        <v>10</v>
      </c>
      <c r="L168" s="65" t="s">
        <v>44</v>
      </c>
      <c r="M168" s="65" t="s">
        <v>45</v>
      </c>
      <c r="N168" s="65" t="s">
        <v>61</v>
      </c>
    </row>
    <row r="169" spans="1:16" x14ac:dyDescent="0.15">
      <c r="A169" s="66" t="s">
        <v>23</v>
      </c>
      <c r="B169" s="67"/>
      <c r="C169" s="19">
        <f>D169*10</f>
        <v>1790</v>
      </c>
      <c r="D169" s="81">
        <v>179</v>
      </c>
      <c r="E169" s="19">
        <f>D169*2</f>
        <v>358</v>
      </c>
      <c r="F169" s="19">
        <f>D169*3</f>
        <v>537</v>
      </c>
      <c r="G169" s="19">
        <f>H169*10</f>
        <v>2240</v>
      </c>
      <c r="H169" s="62">
        <f>ROUND(D169*1.25,0)</f>
        <v>224</v>
      </c>
      <c r="I169" s="19">
        <f>H169*2</f>
        <v>448</v>
      </c>
      <c r="J169" s="19">
        <f>H169*3</f>
        <v>672</v>
      </c>
      <c r="K169" s="19">
        <f>L169*10</f>
        <v>2690</v>
      </c>
      <c r="L169" s="62">
        <f>ROUND(D169*1.5,0)</f>
        <v>269</v>
      </c>
      <c r="M169" s="19">
        <f>L169*2</f>
        <v>538</v>
      </c>
      <c r="N169" s="19">
        <f>L169*3</f>
        <v>807</v>
      </c>
    </row>
    <row r="170" spans="1:16" x14ac:dyDescent="0.15">
      <c r="A170" s="66" t="s">
        <v>24</v>
      </c>
      <c r="B170" s="67"/>
      <c r="C170" s="19">
        <f>D170*10</f>
        <v>2200</v>
      </c>
      <c r="D170" s="81">
        <v>220</v>
      </c>
      <c r="E170" s="19">
        <f>D170*2</f>
        <v>440</v>
      </c>
      <c r="F170" s="19">
        <f>D170*3</f>
        <v>660</v>
      </c>
      <c r="G170" s="19">
        <f>H170*10</f>
        <v>2750</v>
      </c>
      <c r="H170" s="62">
        <f>ROUND(D170*1.25,0)</f>
        <v>275</v>
      </c>
      <c r="I170" s="19">
        <f>H170*2</f>
        <v>550</v>
      </c>
      <c r="J170" s="19">
        <f>H170*3</f>
        <v>825</v>
      </c>
      <c r="K170" s="19">
        <f>L170*10</f>
        <v>3300</v>
      </c>
      <c r="L170" s="62">
        <f>ROUND(D170*1.5,0)</f>
        <v>330</v>
      </c>
      <c r="M170" s="19">
        <f>L170*2</f>
        <v>660</v>
      </c>
      <c r="N170" s="19">
        <f>L170*3</f>
        <v>990</v>
      </c>
    </row>
    <row r="171" spans="1:16" x14ac:dyDescent="0.1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6" x14ac:dyDescent="0.15">
      <c r="A172" s="22" t="s">
        <v>29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3" t="s">
        <v>8</v>
      </c>
      <c r="M172" s="23"/>
      <c r="N172" s="23"/>
    </row>
    <row r="173" spans="1:16" x14ac:dyDescent="0.15">
      <c r="A173" s="68"/>
      <c r="B173" s="64"/>
      <c r="C173" s="107" t="s">
        <v>27</v>
      </c>
      <c r="D173" s="108"/>
      <c r="E173" s="108"/>
      <c r="F173" s="108"/>
      <c r="G173" s="109"/>
      <c r="H173" s="110" t="s">
        <v>46</v>
      </c>
      <c r="I173" s="112"/>
      <c r="J173" s="110" t="s">
        <v>47</v>
      </c>
      <c r="K173" s="112"/>
      <c r="L173" s="110" t="s">
        <v>63</v>
      </c>
      <c r="M173" s="112"/>
      <c r="N173" s="69"/>
    </row>
    <row r="174" spans="1:16" x14ac:dyDescent="0.15">
      <c r="A174" s="147" t="s">
        <v>25</v>
      </c>
      <c r="B174" s="148"/>
      <c r="C174" s="31"/>
      <c r="D174" s="32"/>
      <c r="E174" s="32"/>
      <c r="F174" s="32"/>
      <c r="G174" s="32">
        <v>1000</v>
      </c>
      <c r="H174" s="31"/>
      <c r="I174" s="70">
        <v>100</v>
      </c>
      <c r="J174" s="32"/>
      <c r="K174" s="33">
        <v>200</v>
      </c>
      <c r="L174" s="32"/>
      <c r="M174" s="33">
        <f>I174*3</f>
        <v>300</v>
      </c>
      <c r="N174" s="71"/>
    </row>
    <row r="175" spans="1:16" x14ac:dyDescent="0.15">
      <c r="A175" s="147" t="s">
        <v>26</v>
      </c>
      <c r="B175" s="148"/>
      <c r="C175" s="31"/>
      <c r="D175" s="32"/>
      <c r="E175" s="32"/>
      <c r="F175" s="32"/>
      <c r="G175" s="32">
        <v>2000</v>
      </c>
      <c r="H175" s="31"/>
      <c r="I175" s="70">
        <v>200</v>
      </c>
      <c r="J175" s="32"/>
      <c r="K175" s="33">
        <v>400</v>
      </c>
      <c r="L175" s="32"/>
      <c r="M175" s="33">
        <f t="shared" ref="M175:M177" si="16">I175*3</f>
        <v>600</v>
      </c>
      <c r="N175" s="71"/>
    </row>
    <row r="176" spans="1:16" x14ac:dyDescent="0.15">
      <c r="A176" s="154" t="s">
        <v>58</v>
      </c>
      <c r="B176" s="155"/>
      <c r="C176" s="31"/>
      <c r="D176" s="32"/>
      <c r="E176" s="32"/>
      <c r="F176" s="32"/>
      <c r="G176" s="32">
        <v>1000</v>
      </c>
      <c r="H176" s="31"/>
      <c r="I176" s="70">
        <v>100</v>
      </c>
      <c r="J176" s="32"/>
      <c r="K176" s="33">
        <v>200</v>
      </c>
      <c r="L176" s="32"/>
      <c r="M176" s="33">
        <f t="shared" si="16"/>
        <v>300</v>
      </c>
      <c r="N176" s="71"/>
    </row>
    <row r="177" spans="1:14" x14ac:dyDescent="0.15">
      <c r="A177" s="154" t="s">
        <v>59</v>
      </c>
      <c r="B177" s="155"/>
      <c r="C177" s="31"/>
      <c r="D177" s="32"/>
      <c r="E177" s="32"/>
      <c r="F177" s="32"/>
      <c r="G177" s="32">
        <v>2000</v>
      </c>
      <c r="H177" s="31"/>
      <c r="I177" s="70">
        <v>200</v>
      </c>
      <c r="J177" s="32"/>
      <c r="K177" s="33">
        <v>400</v>
      </c>
      <c r="L177" s="32"/>
      <c r="M177" s="33">
        <f t="shared" si="16"/>
        <v>600</v>
      </c>
      <c r="N177" s="71"/>
    </row>
    <row r="178" spans="1:14" ht="21.75" customHeight="1" x14ac:dyDescent="0.15">
      <c r="A178" s="99" t="s">
        <v>32</v>
      </c>
      <c r="B178" s="100"/>
      <c r="C178" s="119" t="s">
        <v>53</v>
      </c>
      <c r="D178" s="120"/>
      <c r="E178" s="120"/>
      <c r="F178" s="120"/>
      <c r="G178" s="120"/>
      <c r="H178" s="120"/>
      <c r="I178" s="120"/>
      <c r="J178" s="120"/>
      <c r="K178" s="120"/>
      <c r="L178" s="120"/>
      <c r="M178" s="72"/>
      <c r="N178" s="73"/>
    </row>
    <row r="179" spans="1:14" ht="21.75" customHeight="1" x14ac:dyDescent="0.15">
      <c r="A179" s="99" t="s">
        <v>33</v>
      </c>
      <c r="B179" s="100"/>
      <c r="C179" s="105" t="s">
        <v>54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74"/>
      <c r="N179" s="42"/>
    </row>
    <row r="180" spans="1:14" ht="21.75" customHeight="1" x14ac:dyDescent="0.15">
      <c r="A180" s="99" t="s">
        <v>34</v>
      </c>
      <c r="B180" s="100"/>
      <c r="C180" s="105" t="s">
        <v>55</v>
      </c>
      <c r="D180" s="106"/>
      <c r="E180" s="106"/>
      <c r="F180" s="106"/>
      <c r="G180" s="106"/>
      <c r="H180" s="106"/>
      <c r="I180" s="106"/>
      <c r="J180" s="106"/>
      <c r="K180" s="106"/>
      <c r="L180" s="106"/>
      <c r="M180" s="74"/>
      <c r="N180" s="42"/>
    </row>
    <row r="181" spans="1:14" ht="21.75" customHeight="1" x14ac:dyDescent="0.15">
      <c r="A181" s="99" t="s">
        <v>38</v>
      </c>
      <c r="B181" s="100"/>
      <c r="C181" s="105" t="s">
        <v>56</v>
      </c>
      <c r="D181" s="106"/>
      <c r="E181" s="106"/>
      <c r="F181" s="106"/>
      <c r="G181" s="106"/>
      <c r="H181" s="106"/>
      <c r="I181" s="106"/>
      <c r="J181" s="106"/>
      <c r="K181" s="106"/>
      <c r="L181" s="106"/>
      <c r="M181" s="74"/>
      <c r="N181" s="42"/>
    </row>
    <row r="182" spans="1:14" ht="21.75" customHeight="1" x14ac:dyDescent="0.15">
      <c r="A182" s="99" t="s">
        <v>52</v>
      </c>
      <c r="B182" s="100"/>
      <c r="C182" s="101" t="s">
        <v>57</v>
      </c>
      <c r="D182" s="101"/>
      <c r="E182" s="101"/>
      <c r="F182" s="101"/>
      <c r="G182" s="101"/>
      <c r="H182" s="101"/>
      <c r="I182" s="101"/>
      <c r="J182" s="101"/>
      <c r="K182" s="101"/>
      <c r="L182" s="101"/>
      <c r="M182" s="42"/>
      <c r="N182" s="42"/>
    </row>
    <row r="183" spans="1:14" ht="21.75" customHeight="1" x14ac:dyDescent="0.15">
      <c r="A183" s="99" t="s">
        <v>66</v>
      </c>
      <c r="B183" s="100"/>
      <c r="C183" s="101" t="s">
        <v>64</v>
      </c>
      <c r="D183" s="101"/>
      <c r="E183" s="101"/>
      <c r="F183" s="101"/>
      <c r="G183" s="101"/>
      <c r="H183" s="101"/>
      <c r="I183" s="101"/>
      <c r="J183" s="101"/>
      <c r="K183" s="101"/>
      <c r="L183" s="101"/>
      <c r="M183" s="42"/>
      <c r="N183" s="42"/>
    </row>
    <row r="184" spans="1:14" ht="21.75" customHeight="1" x14ac:dyDescent="0.15">
      <c r="A184" s="99" t="s">
        <v>67</v>
      </c>
      <c r="B184" s="100"/>
      <c r="C184" s="101" t="s">
        <v>65</v>
      </c>
      <c r="D184" s="101"/>
      <c r="E184" s="101"/>
      <c r="F184" s="101"/>
      <c r="G184" s="101"/>
      <c r="H184" s="101"/>
      <c r="I184" s="101"/>
      <c r="J184" s="101"/>
      <c r="K184" s="101"/>
      <c r="L184" s="101"/>
      <c r="M184" s="42"/>
      <c r="N184" s="42"/>
    </row>
    <row r="185" spans="1:14" x14ac:dyDescent="0.1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3"/>
      <c r="M185" s="23"/>
      <c r="N185" s="23"/>
    </row>
    <row r="186" spans="1:14" x14ac:dyDescent="0.15">
      <c r="A186" s="158" t="s">
        <v>35</v>
      </c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75"/>
    </row>
    <row r="187" spans="1:14" x14ac:dyDescent="0.15">
      <c r="A187" s="158" t="s">
        <v>36</v>
      </c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75"/>
    </row>
    <row r="188" spans="1:14" x14ac:dyDescent="0.15">
      <c r="A188" s="159" t="s">
        <v>75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76"/>
    </row>
    <row r="189" spans="1:14" x14ac:dyDescent="0.15">
      <c r="A189" s="159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76"/>
    </row>
    <row r="190" spans="1:14" x14ac:dyDescent="0.15">
      <c r="A190" s="156" t="s">
        <v>70</v>
      </c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77"/>
    </row>
    <row r="191" spans="1:14" x14ac:dyDescent="0.15">
      <c r="A191" s="78" t="s">
        <v>37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3"/>
      <c r="M191" s="23"/>
      <c r="N191" s="23"/>
    </row>
    <row r="192" spans="1:14" x14ac:dyDescent="0.1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</sheetData>
  <mergeCells count="200">
    <mergeCell ref="A161:N161"/>
    <mergeCell ref="A113:N113"/>
    <mergeCell ref="A65:N65"/>
    <mergeCell ref="L107:L108"/>
    <mergeCell ref="A111:B111"/>
    <mergeCell ref="A112:B112"/>
    <mergeCell ref="A138:M138"/>
    <mergeCell ref="C125:G125"/>
    <mergeCell ref="M107:M108"/>
    <mergeCell ref="C107:C108"/>
    <mergeCell ref="G107:G108"/>
    <mergeCell ref="A107:B108"/>
    <mergeCell ref="I107:I108"/>
    <mergeCell ref="A190:M190"/>
    <mergeCell ref="A186:M186"/>
    <mergeCell ref="A187:M187"/>
    <mergeCell ref="A181:B181"/>
    <mergeCell ref="A180:B180"/>
    <mergeCell ref="A188:M189"/>
    <mergeCell ref="A177:B177"/>
    <mergeCell ref="A130:B130"/>
    <mergeCell ref="A132:B132"/>
    <mergeCell ref="A133:B133"/>
    <mergeCell ref="A142:M142"/>
    <mergeCell ref="C132:L132"/>
    <mergeCell ref="C133:L133"/>
    <mergeCell ref="A160:B160"/>
    <mergeCell ref="A155:B156"/>
    <mergeCell ref="A157:B157"/>
    <mergeCell ref="A158:B158"/>
    <mergeCell ref="A159:B159"/>
    <mergeCell ref="A162:B162"/>
    <mergeCell ref="C173:G173"/>
    <mergeCell ref="C183:L183"/>
    <mergeCell ref="A134:B134"/>
    <mergeCell ref="C134:L134"/>
    <mergeCell ref="H173:I173"/>
    <mergeCell ref="A59:B60"/>
    <mergeCell ref="A61:B61"/>
    <mergeCell ref="A62:B62"/>
    <mergeCell ref="H77:I77"/>
    <mergeCell ref="A80:B80"/>
    <mergeCell ref="C66:M66"/>
    <mergeCell ref="A79:B79"/>
    <mergeCell ref="C59:C60"/>
    <mergeCell ref="E59:E60"/>
    <mergeCell ref="G59:G60"/>
    <mergeCell ref="I59:I60"/>
    <mergeCell ref="K59:K60"/>
    <mergeCell ref="M59:M60"/>
    <mergeCell ref="D59:D60"/>
    <mergeCell ref="H59:H60"/>
    <mergeCell ref="A63:B63"/>
    <mergeCell ref="A64:B64"/>
    <mergeCell ref="A182:B182"/>
    <mergeCell ref="C182:L182"/>
    <mergeCell ref="C77:G77"/>
    <mergeCell ref="A78:B78"/>
    <mergeCell ref="A176:B176"/>
    <mergeCell ref="A178:B178"/>
    <mergeCell ref="C166:F167"/>
    <mergeCell ref="A66:B66"/>
    <mergeCell ref="A128:B128"/>
    <mergeCell ref="A85:B85"/>
    <mergeCell ref="A127:B127"/>
    <mergeCell ref="A82:B82"/>
    <mergeCell ref="A83:B83"/>
    <mergeCell ref="K166:N167"/>
    <mergeCell ref="J173:K173"/>
    <mergeCell ref="L173:M173"/>
    <mergeCell ref="K107:K108"/>
    <mergeCell ref="H125:I125"/>
    <mergeCell ref="A109:B109"/>
    <mergeCell ref="D107:D108"/>
    <mergeCell ref="N107:N108"/>
    <mergeCell ref="N155:N156"/>
    <mergeCell ref="M155:M156"/>
    <mergeCell ref="A135:B135"/>
    <mergeCell ref="A183:B183"/>
    <mergeCell ref="E107:E108"/>
    <mergeCell ref="C114:M114"/>
    <mergeCell ref="A110:B110"/>
    <mergeCell ref="A91:M91"/>
    <mergeCell ref="A94:M94"/>
    <mergeCell ref="A81:B81"/>
    <mergeCell ref="C84:L84"/>
    <mergeCell ref="C85:L85"/>
    <mergeCell ref="A86:B86"/>
    <mergeCell ref="C86:L86"/>
    <mergeCell ref="A87:B87"/>
    <mergeCell ref="C87:L87"/>
    <mergeCell ref="A90:M90"/>
    <mergeCell ref="A84:B84"/>
    <mergeCell ref="A92:M93"/>
    <mergeCell ref="C83:L83"/>
    <mergeCell ref="H107:H108"/>
    <mergeCell ref="L155:L156"/>
    <mergeCell ref="H155:H156"/>
    <mergeCell ref="A140:M141"/>
    <mergeCell ref="A139:M139"/>
    <mergeCell ref="C153:F154"/>
    <mergeCell ref="I155:I156"/>
    <mergeCell ref="A184:B184"/>
    <mergeCell ref="C184:L184"/>
    <mergeCell ref="A88:B88"/>
    <mergeCell ref="C88:L88"/>
    <mergeCell ref="A136:B136"/>
    <mergeCell ref="C136:L136"/>
    <mergeCell ref="K155:K156"/>
    <mergeCell ref="C178:L178"/>
    <mergeCell ref="C179:L179"/>
    <mergeCell ref="C180:L180"/>
    <mergeCell ref="C181:L181"/>
    <mergeCell ref="A131:B131"/>
    <mergeCell ref="C130:L130"/>
    <mergeCell ref="C155:C156"/>
    <mergeCell ref="E155:E156"/>
    <mergeCell ref="G155:G156"/>
    <mergeCell ref="A126:B126"/>
    <mergeCell ref="A114:B114"/>
    <mergeCell ref="A129:B129"/>
    <mergeCell ref="C162:M162"/>
    <mergeCell ref="K153:N154"/>
    <mergeCell ref="A179:B179"/>
    <mergeCell ref="A174:B174"/>
    <mergeCell ref="A175:B175"/>
    <mergeCell ref="K57:N58"/>
    <mergeCell ref="K70:N71"/>
    <mergeCell ref="J59:J60"/>
    <mergeCell ref="J107:J108"/>
    <mergeCell ref="J155:J156"/>
    <mergeCell ref="F59:F60"/>
    <mergeCell ref="F107:F108"/>
    <mergeCell ref="F155:F156"/>
    <mergeCell ref="C57:F58"/>
    <mergeCell ref="C70:F71"/>
    <mergeCell ref="J77:K77"/>
    <mergeCell ref="L77:M77"/>
    <mergeCell ref="C105:F106"/>
    <mergeCell ref="K105:N106"/>
    <mergeCell ref="C118:F119"/>
    <mergeCell ref="K118:N119"/>
    <mergeCell ref="J125:K125"/>
    <mergeCell ref="L125:M125"/>
    <mergeCell ref="N59:N60"/>
    <mergeCell ref="C135:L135"/>
    <mergeCell ref="C131:L131"/>
    <mergeCell ref="D155:D156"/>
    <mergeCell ref="C82:L82"/>
    <mergeCell ref="L59:L60"/>
    <mergeCell ref="C9:F10"/>
    <mergeCell ref="K9:N10"/>
    <mergeCell ref="A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A13:B13"/>
    <mergeCell ref="A14:B14"/>
    <mergeCell ref="A15:B15"/>
    <mergeCell ref="A16:B16"/>
    <mergeCell ref="A18:B18"/>
    <mergeCell ref="C18:M18"/>
    <mergeCell ref="C22:F23"/>
    <mergeCell ref="K22:N23"/>
    <mergeCell ref="A17:N17"/>
    <mergeCell ref="C29:G29"/>
    <mergeCell ref="H29:I29"/>
    <mergeCell ref="J29:K29"/>
    <mergeCell ref="L29:M29"/>
    <mergeCell ref="A30:B30"/>
    <mergeCell ref="A31:B31"/>
    <mergeCell ref="A32:B32"/>
    <mergeCell ref="A33:B33"/>
    <mergeCell ref="A34:B34"/>
    <mergeCell ref="C34:L34"/>
    <mergeCell ref="A40:B40"/>
    <mergeCell ref="C40:L40"/>
    <mergeCell ref="A42:M42"/>
    <mergeCell ref="A43:M43"/>
    <mergeCell ref="A44:M45"/>
    <mergeCell ref="A46:M46"/>
    <mergeCell ref="A35:B35"/>
    <mergeCell ref="C35:L35"/>
    <mergeCell ref="A36:B36"/>
    <mergeCell ref="C36:L36"/>
    <mergeCell ref="A37:B37"/>
    <mergeCell ref="C37:L37"/>
    <mergeCell ref="A38:B38"/>
    <mergeCell ref="C38:L38"/>
    <mergeCell ref="A39:B39"/>
    <mergeCell ref="C39:L39"/>
  </mergeCells>
  <phoneticPr fontId="1"/>
  <pageMargins left="0.78740157480314965" right="0.59055118110236227" top="0.78740157480314965" bottom="0.59055118110236227" header="0.51181102362204722" footer="0.51181102362204722"/>
  <pageSetup paperSize="9" scale="60" orientation="portrait" r:id="rId1"/>
  <headerFooter alignWithMargins="0"/>
  <rowBreaks count="3" manualBreakCount="3">
    <brk id="48" max="13" man="1"/>
    <brk id="96" max="13" man="1"/>
    <brk id="1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説明</vt:lpstr>
      <vt:lpstr>料金表</vt:lpstr>
      <vt:lpstr>説明!Print_Area</vt:lpstr>
      <vt:lpstr>料金表!Print_Area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清太</dc:creator>
  <cp:lastModifiedBy>福岡県</cp:lastModifiedBy>
  <cp:lastPrinted>2024-03-26T23:17:23Z</cp:lastPrinted>
  <dcterms:created xsi:type="dcterms:W3CDTF">2005-04-16T23:36:38Z</dcterms:created>
  <dcterms:modified xsi:type="dcterms:W3CDTF">2024-03-26T23:17:28Z</dcterms:modified>
</cp:coreProperties>
</file>