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9395" windowHeight="8055" activeTab="4"/>
  </bookViews>
  <sheets>
    <sheet name="わい性台りんご " sheetId="6" r:id="rId1"/>
    <sheet name="果樹施設栽培状況" sheetId="7" r:id="rId2"/>
    <sheet name="かき棚栽培" sheetId="8" r:id="rId3"/>
    <sheet name="かんきつヒリュウ台" sheetId="9" r:id="rId4"/>
    <sheet name="なし平行整枝・ジョイント整枝" sheetId="10" r:id="rId5"/>
  </sheets>
  <definedNames>
    <definedName name="\a" localSheetId="0">#REF!</definedName>
    <definedName name="\a">#REF!</definedName>
    <definedName name="_xlnm.Print_Area" localSheetId="0">'わい性台りんご '!$A$1:$O$19</definedName>
    <definedName name="_xlnm.Print_Area" localSheetId="1">果樹施設栽培状況!$A$1:$Z$267</definedName>
    <definedName name="_xlnm.Print_Titles" localSheetId="1">果樹施設栽培状況!$4:$6</definedName>
  </definedNames>
  <calcPr calcId="125725"/>
</workbook>
</file>

<file path=xl/calcChain.xml><?xml version="1.0" encoding="utf-8"?>
<calcChain xmlns="http://schemas.openxmlformats.org/spreadsheetml/2006/main">
  <c r="F17" i="10"/>
  <c r="E17"/>
  <c r="D17"/>
  <c r="C17"/>
  <c r="B17"/>
  <c r="F13"/>
  <c r="E13"/>
  <c r="D13"/>
  <c r="C13"/>
  <c r="B13"/>
  <c r="F11"/>
  <c r="E11"/>
  <c r="E18" s="1"/>
  <c r="D11"/>
  <c r="C11"/>
  <c r="B11"/>
  <c r="B18" s="1"/>
  <c r="D19" i="9"/>
  <c r="D20" s="1"/>
  <c r="C19"/>
  <c r="C20" s="1"/>
  <c r="D8"/>
  <c r="C8"/>
  <c r="C15" i="8"/>
  <c r="B15"/>
  <c r="C13"/>
  <c r="B13"/>
  <c r="C11"/>
  <c r="B11"/>
  <c r="C9"/>
  <c r="C16" s="1"/>
  <c r="B9"/>
  <c r="B16" s="1"/>
  <c r="V265" i="7"/>
  <c r="V266" s="1"/>
  <c r="U265"/>
  <c r="U266" s="1"/>
  <c r="T265"/>
  <c r="T266" s="1"/>
  <c r="S265"/>
  <c r="S266" s="1"/>
  <c r="R265"/>
  <c r="R266" s="1"/>
  <c r="Q265"/>
  <c r="Q266" s="1"/>
  <c r="P265"/>
  <c r="P266" s="1"/>
  <c r="O265"/>
  <c r="O266" s="1"/>
  <c r="N265"/>
  <c r="N266" s="1"/>
  <c r="J265"/>
  <c r="J266" s="1"/>
  <c r="I265"/>
  <c r="I266" s="1"/>
  <c r="H265"/>
  <c r="H266" s="1"/>
  <c r="G265"/>
  <c r="G266" s="1"/>
  <c r="F265"/>
  <c r="F266" s="1"/>
  <c r="E265"/>
  <c r="E266" s="1"/>
  <c r="M264"/>
  <c r="M265" s="1"/>
  <c r="M266" s="1"/>
  <c r="L264"/>
  <c r="X264" s="1"/>
  <c r="X265" s="1"/>
  <c r="X266" s="1"/>
  <c r="K264"/>
  <c r="K265" s="1"/>
  <c r="K266" s="1"/>
  <c r="V262"/>
  <c r="V263" s="1"/>
  <c r="U262"/>
  <c r="U263" s="1"/>
  <c r="T262"/>
  <c r="T263" s="1"/>
  <c r="S262"/>
  <c r="S263" s="1"/>
  <c r="R262"/>
  <c r="R263" s="1"/>
  <c r="Q262"/>
  <c r="Q263" s="1"/>
  <c r="P262"/>
  <c r="P263" s="1"/>
  <c r="O262"/>
  <c r="O263" s="1"/>
  <c r="N262"/>
  <c r="N263" s="1"/>
  <c r="J262"/>
  <c r="J263" s="1"/>
  <c r="I262"/>
  <c r="I263" s="1"/>
  <c r="H262"/>
  <c r="H263" s="1"/>
  <c r="G262"/>
  <c r="G263" s="1"/>
  <c r="F262"/>
  <c r="F263" s="1"/>
  <c r="E262"/>
  <c r="E263" s="1"/>
  <c r="M261"/>
  <c r="M262" s="1"/>
  <c r="M263" s="1"/>
  <c r="L261"/>
  <c r="X261" s="1"/>
  <c r="X262" s="1"/>
  <c r="X263" s="1"/>
  <c r="K261"/>
  <c r="K262" s="1"/>
  <c r="K263" s="1"/>
  <c r="Y259"/>
  <c r="X259"/>
  <c r="W259"/>
  <c r="V259"/>
  <c r="U259"/>
  <c r="T259"/>
  <c r="S259"/>
  <c r="R259"/>
  <c r="Q259"/>
  <c r="P259"/>
  <c r="O259"/>
  <c r="N259"/>
  <c r="M259"/>
  <c r="L259"/>
  <c r="K259"/>
  <c r="J259"/>
  <c r="I259"/>
  <c r="H259"/>
  <c r="G259"/>
  <c r="F259"/>
  <c r="E259"/>
  <c r="Y255"/>
  <c r="X255"/>
  <c r="W255"/>
  <c r="V255"/>
  <c r="U255"/>
  <c r="T255"/>
  <c r="S255"/>
  <c r="R255"/>
  <c r="Q255"/>
  <c r="P255"/>
  <c r="O255"/>
  <c r="N255"/>
  <c r="M255"/>
  <c r="L255"/>
  <c r="K255"/>
  <c r="J255"/>
  <c r="I255"/>
  <c r="H255"/>
  <c r="G255"/>
  <c r="F255"/>
  <c r="E255"/>
  <c r="Y252"/>
  <c r="X252"/>
  <c r="W252"/>
  <c r="V252"/>
  <c r="U252"/>
  <c r="T252"/>
  <c r="S252"/>
  <c r="R252"/>
  <c r="Q252"/>
  <c r="P252"/>
  <c r="O252"/>
  <c r="N252"/>
  <c r="M252"/>
  <c r="L252"/>
  <c r="K252"/>
  <c r="J252"/>
  <c r="I252"/>
  <c r="H252"/>
  <c r="G252"/>
  <c r="F252"/>
  <c r="E252"/>
  <c r="Y250"/>
  <c r="X250"/>
  <c r="W250"/>
  <c r="V250"/>
  <c r="U250"/>
  <c r="T250"/>
  <c r="S250"/>
  <c r="R250"/>
  <c r="Q250"/>
  <c r="P250"/>
  <c r="O250"/>
  <c r="N250"/>
  <c r="J250"/>
  <c r="I250"/>
  <c r="H250"/>
  <c r="G250"/>
  <c r="F250"/>
  <c r="E250"/>
  <c r="M249"/>
  <c r="L249"/>
  <c r="K249"/>
  <c r="M248"/>
  <c r="M250" s="1"/>
  <c r="L248"/>
  <c r="K248"/>
  <c r="K250" s="1"/>
  <c r="Y240"/>
  <c r="Y253" s="1"/>
  <c r="X240"/>
  <c r="X253" s="1"/>
  <c r="W240"/>
  <c r="W253" s="1"/>
  <c r="V240"/>
  <c r="V253" s="1"/>
  <c r="U240"/>
  <c r="U253" s="1"/>
  <c r="T240"/>
  <c r="T253" s="1"/>
  <c r="S240"/>
  <c r="S253" s="1"/>
  <c r="R240"/>
  <c r="R253" s="1"/>
  <c r="Q240"/>
  <c r="Q253" s="1"/>
  <c r="P240"/>
  <c r="P253" s="1"/>
  <c r="O240"/>
  <c r="O253" s="1"/>
  <c r="N240"/>
  <c r="N253" s="1"/>
  <c r="M240"/>
  <c r="M253" s="1"/>
  <c r="L240"/>
  <c r="K240"/>
  <c r="K253" s="1"/>
  <c r="J240"/>
  <c r="J253" s="1"/>
  <c r="I240"/>
  <c r="I253" s="1"/>
  <c r="H240"/>
  <c r="H253" s="1"/>
  <c r="G240"/>
  <c r="G253" s="1"/>
  <c r="F240"/>
  <c r="F253" s="1"/>
  <c r="E240"/>
  <c r="E253" s="1"/>
  <c r="S237"/>
  <c r="R237"/>
  <c r="Q237"/>
  <c r="P237"/>
  <c r="O237"/>
  <c r="N237"/>
  <c r="J237"/>
  <c r="I237"/>
  <c r="H237"/>
  <c r="G237"/>
  <c r="F237"/>
  <c r="E237"/>
  <c r="V236"/>
  <c r="U236"/>
  <c r="T236"/>
  <c r="M236"/>
  <c r="Y236" s="1"/>
  <c r="L236"/>
  <c r="K236"/>
  <c r="W236" s="1"/>
  <c r="V235"/>
  <c r="U235"/>
  <c r="T235"/>
  <c r="M235"/>
  <c r="Y235" s="1"/>
  <c r="L235"/>
  <c r="K235"/>
  <c r="W235" s="1"/>
  <c r="V234"/>
  <c r="U234"/>
  <c r="T234"/>
  <c r="M234"/>
  <c r="Y234" s="1"/>
  <c r="L234"/>
  <c r="K234"/>
  <c r="W234" s="1"/>
  <c r="V233"/>
  <c r="V237" s="1"/>
  <c r="U233"/>
  <c r="U237" s="1"/>
  <c r="T233"/>
  <c r="T237" s="1"/>
  <c r="M233"/>
  <c r="M237" s="1"/>
  <c r="L233"/>
  <c r="L237" s="1"/>
  <c r="K233"/>
  <c r="K237" s="1"/>
  <c r="Y230"/>
  <c r="X230"/>
  <c r="W230"/>
  <c r="V230"/>
  <c r="U230"/>
  <c r="T230"/>
  <c r="S230"/>
  <c r="R230"/>
  <c r="Q230"/>
  <c r="P230"/>
  <c r="O230"/>
  <c r="N230"/>
  <c r="M230"/>
  <c r="L230"/>
  <c r="K230"/>
  <c r="J230"/>
  <c r="I230"/>
  <c r="H230"/>
  <c r="G230"/>
  <c r="F230"/>
  <c r="E230"/>
  <c r="Y225"/>
  <c r="X225"/>
  <c r="W225"/>
  <c r="V225"/>
  <c r="U225"/>
  <c r="T225"/>
  <c r="S225"/>
  <c r="R225"/>
  <c r="Q225"/>
  <c r="P225"/>
  <c r="O225"/>
  <c r="N225"/>
  <c r="M225"/>
  <c r="L225"/>
  <c r="K225"/>
  <c r="J225"/>
  <c r="I225"/>
  <c r="H225"/>
  <c r="G225"/>
  <c r="F225"/>
  <c r="E225"/>
  <c r="Z222"/>
  <c r="Y222"/>
  <c r="X222"/>
  <c r="W222"/>
  <c r="V222"/>
  <c r="U222"/>
  <c r="T222"/>
  <c r="S222"/>
  <c r="R222"/>
  <c r="Q222"/>
  <c r="P222"/>
  <c r="O222"/>
  <c r="N222"/>
  <c r="M222"/>
  <c r="L222"/>
  <c r="K222"/>
  <c r="J222"/>
  <c r="I222"/>
  <c r="H222"/>
  <c r="G222"/>
  <c r="F222"/>
  <c r="E222"/>
  <c r="Z214"/>
  <c r="V214"/>
  <c r="U214"/>
  <c r="T214"/>
  <c r="S214"/>
  <c r="R214"/>
  <c r="Q214"/>
  <c r="P214"/>
  <c r="O214"/>
  <c r="N214"/>
  <c r="M214"/>
  <c r="L214"/>
  <c r="K214"/>
  <c r="J214"/>
  <c r="I214"/>
  <c r="H214"/>
  <c r="G214"/>
  <c r="F214"/>
  <c r="E214"/>
  <c r="Y212"/>
  <c r="X212"/>
  <c r="W212"/>
  <c r="Y211"/>
  <c r="Y214" s="1"/>
  <c r="X211"/>
  <c r="X214" s="1"/>
  <c r="W211"/>
  <c r="W214" s="1"/>
  <c r="Z206"/>
  <c r="Y206"/>
  <c r="X206"/>
  <c r="W206"/>
  <c r="V206"/>
  <c r="U206"/>
  <c r="T206"/>
  <c r="S206"/>
  <c r="R206"/>
  <c r="Q206"/>
  <c r="P206"/>
  <c r="O206"/>
  <c r="N206"/>
  <c r="M206"/>
  <c r="L206"/>
  <c r="K206"/>
  <c r="J206"/>
  <c r="I206"/>
  <c r="H206"/>
  <c r="G206"/>
  <c r="F206"/>
  <c r="E206"/>
  <c r="Z197"/>
  <c r="Y197"/>
  <c r="X197"/>
  <c r="W197"/>
  <c r="V197"/>
  <c r="U197"/>
  <c r="T197"/>
  <c r="S197"/>
  <c r="R197"/>
  <c r="Q197"/>
  <c r="P197"/>
  <c r="O197"/>
  <c r="N197"/>
  <c r="M197"/>
  <c r="L197"/>
  <c r="K197"/>
  <c r="J197"/>
  <c r="I197"/>
  <c r="H197"/>
  <c r="G197"/>
  <c r="F197"/>
  <c r="E197"/>
  <c r="Z191"/>
  <c r="Y191"/>
  <c r="X191"/>
  <c r="W191"/>
  <c r="V191"/>
  <c r="U191"/>
  <c r="T191"/>
  <c r="S191"/>
  <c r="R191"/>
  <c r="Q191"/>
  <c r="P191"/>
  <c r="O191"/>
  <c r="N191"/>
  <c r="M191"/>
  <c r="L191"/>
  <c r="K191"/>
  <c r="J191"/>
  <c r="I191"/>
  <c r="H191"/>
  <c r="G191"/>
  <c r="F191"/>
  <c r="E191"/>
  <c r="Z184"/>
  <c r="Z223" s="1"/>
  <c r="Z267" s="1"/>
  <c r="Y184"/>
  <c r="Y223" s="1"/>
  <c r="X184"/>
  <c r="X223" s="1"/>
  <c r="W184"/>
  <c r="W223" s="1"/>
  <c r="V184"/>
  <c r="V223" s="1"/>
  <c r="U184"/>
  <c r="U223" s="1"/>
  <c r="T184"/>
  <c r="T223" s="1"/>
  <c r="S184"/>
  <c r="S223" s="1"/>
  <c r="R184"/>
  <c r="R223" s="1"/>
  <c r="Q184"/>
  <c r="Q223" s="1"/>
  <c r="P184"/>
  <c r="P223" s="1"/>
  <c r="O184"/>
  <c r="O223" s="1"/>
  <c r="N184"/>
  <c r="N223" s="1"/>
  <c r="M184"/>
  <c r="M223" s="1"/>
  <c r="L184"/>
  <c r="L223" s="1"/>
  <c r="K184"/>
  <c r="K223" s="1"/>
  <c r="J184"/>
  <c r="J223" s="1"/>
  <c r="I184"/>
  <c r="I223" s="1"/>
  <c r="H184"/>
  <c r="H223" s="1"/>
  <c r="G184"/>
  <c r="G223" s="1"/>
  <c r="F184"/>
  <c r="F223" s="1"/>
  <c r="E184"/>
  <c r="E223" s="1"/>
  <c r="Y179"/>
  <c r="X179"/>
  <c r="W179"/>
  <c r="V179"/>
  <c r="U179"/>
  <c r="T179"/>
  <c r="S179"/>
  <c r="R179"/>
  <c r="Q179"/>
  <c r="P179"/>
  <c r="O179"/>
  <c r="N179"/>
  <c r="M179"/>
  <c r="L179"/>
  <c r="K179"/>
  <c r="J179"/>
  <c r="I179"/>
  <c r="H179"/>
  <c r="G179"/>
  <c r="F179"/>
  <c r="E179"/>
  <c r="S177"/>
  <c r="R177"/>
  <c r="Q177"/>
  <c r="P177"/>
  <c r="O177"/>
  <c r="N177"/>
  <c r="J177"/>
  <c r="I177"/>
  <c r="H177"/>
  <c r="G177"/>
  <c r="F177"/>
  <c r="E177"/>
  <c r="V176"/>
  <c r="U176"/>
  <c r="T176"/>
  <c r="M176"/>
  <c r="Y176" s="1"/>
  <c r="L176"/>
  <c r="K176"/>
  <c r="W176" s="1"/>
  <c r="V175"/>
  <c r="V177" s="1"/>
  <c r="U175"/>
  <c r="U177" s="1"/>
  <c r="T175"/>
  <c r="T177" s="1"/>
  <c r="M175"/>
  <c r="M177" s="1"/>
  <c r="L175"/>
  <c r="L177" s="1"/>
  <c r="K175"/>
  <c r="K177" s="1"/>
  <c r="Y173"/>
  <c r="X173"/>
  <c r="W173"/>
  <c r="V173"/>
  <c r="U173"/>
  <c r="T173"/>
  <c r="S173"/>
  <c r="R173"/>
  <c r="Q173"/>
  <c r="P173"/>
  <c r="O173"/>
  <c r="N173"/>
  <c r="M173"/>
  <c r="L173"/>
  <c r="K173"/>
  <c r="J173"/>
  <c r="I173"/>
  <c r="H173"/>
  <c r="G173"/>
  <c r="F173"/>
  <c r="E173"/>
  <c r="Y171"/>
  <c r="X171"/>
  <c r="W171"/>
  <c r="V171"/>
  <c r="U171"/>
  <c r="T171"/>
  <c r="S171"/>
  <c r="R171"/>
  <c r="Q171"/>
  <c r="P171"/>
  <c r="O171"/>
  <c r="N171"/>
  <c r="M171"/>
  <c r="L171"/>
  <c r="K171"/>
  <c r="J171"/>
  <c r="I171"/>
  <c r="H171"/>
  <c r="G171"/>
  <c r="F171"/>
  <c r="E171"/>
  <c r="Y169"/>
  <c r="X169"/>
  <c r="W169"/>
  <c r="V169"/>
  <c r="U169"/>
  <c r="T169"/>
  <c r="S169"/>
  <c r="R169"/>
  <c r="Q169"/>
  <c r="P169"/>
  <c r="O169"/>
  <c r="N169"/>
  <c r="M169"/>
  <c r="L169"/>
  <c r="K169"/>
  <c r="J169"/>
  <c r="I169"/>
  <c r="H169"/>
  <c r="G169"/>
  <c r="F169"/>
  <c r="E169"/>
  <c r="Y157"/>
  <c r="X157"/>
  <c r="W157"/>
  <c r="V157"/>
  <c r="U157"/>
  <c r="T157"/>
  <c r="S157"/>
  <c r="R157"/>
  <c r="Q157"/>
  <c r="P157"/>
  <c r="O157"/>
  <c r="N157"/>
  <c r="M157"/>
  <c r="L157"/>
  <c r="K157"/>
  <c r="J157"/>
  <c r="I157"/>
  <c r="H157"/>
  <c r="G157"/>
  <c r="F157"/>
  <c r="E157"/>
  <c r="S153"/>
  <c r="R153"/>
  <c r="Q153"/>
  <c r="P153"/>
  <c r="O153"/>
  <c r="N153"/>
  <c r="J153"/>
  <c r="I153"/>
  <c r="H153"/>
  <c r="G153"/>
  <c r="F153"/>
  <c r="E153"/>
  <c r="V152"/>
  <c r="U152"/>
  <c r="T152"/>
  <c r="M152"/>
  <c r="Y152" s="1"/>
  <c r="L152"/>
  <c r="K152"/>
  <c r="W152" s="1"/>
  <c r="V151"/>
  <c r="U151"/>
  <c r="T151"/>
  <c r="M151"/>
  <c r="Y151" s="1"/>
  <c r="L151"/>
  <c r="K151"/>
  <c r="W151" s="1"/>
  <c r="V150"/>
  <c r="U150"/>
  <c r="T150"/>
  <c r="M150"/>
  <c r="Y150" s="1"/>
  <c r="L150"/>
  <c r="K150"/>
  <c r="W150" s="1"/>
  <c r="V149"/>
  <c r="U149"/>
  <c r="T149"/>
  <c r="M149"/>
  <c r="Y149" s="1"/>
  <c r="L149"/>
  <c r="K149"/>
  <c r="W149" s="1"/>
  <c r="V148"/>
  <c r="U148"/>
  <c r="T148"/>
  <c r="M148"/>
  <c r="Y148" s="1"/>
  <c r="L148"/>
  <c r="K148"/>
  <c r="W148" s="1"/>
  <c r="V147"/>
  <c r="U147"/>
  <c r="T147"/>
  <c r="M147"/>
  <c r="Y147" s="1"/>
  <c r="L147"/>
  <c r="K147"/>
  <c r="W147" s="1"/>
  <c r="V146"/>
  <c r="U146"/>
  <c r="T146"/>
  <c r="M146"/>
  <c r="Y146" s="1"/>
  <c r="L146"/>
  <c r="K146"/>
  <c r="W146" s="1"/>
  <c r="W145"/>
  <c r="M145"/>
  <c r="Y145" s="1"/>
  <c r="L145"/>
  <c r="X145" s="1"/>
  <c r="K145"/>
  <c r="M144"/>
  <c r="Y144" s="1"/>
  <c r="L144"/>
  <c r="X144" s="1"/>
  <c r="K144"/>
  <c r="W144" s="1"/>
  <c r="W142"/>
  <c r="M142"/>
  <c r="Y142" s="1"/>
  <c r="L142"/>
  <c r="X142" s="1"/>
  <c r="K142"/>
  <c r="M141"/>
  <c r="Y141" s="1"/>
  <c r="L141"/>
  <c r="X141" s="1"/>
  <c r="K141"/>
  <c r="W141" s="1"/>
  <c r="Y140"/>
  <c r="X140"/>
  <c r="W140"/>
  <c r="Y139"/>
  <c r="X139"/>
  <c r="W139"/>
  <c r="M138"/>
  <c r="Y138" s="1"/>
  <c r="L138"/>
  <c r="X138" s="1"/>
  <c r="K138"/>
  <c r="M137"/>
  <c r="Y137" s="1"/>
  <c r="L137"/>
  <c r="X137" s="1"/>
  <c r="K137"/>
  <c r="W137" s="1"/>
  <c r="V136"/>
  <c r="U136"/>
  <c r="T136"/>
  <c r="M136"/>
  <c r="L136"/>
  <c r="K136"/>
  <c r="V135"/>
  <c r="U135"/>
  <c r="T135"/>
  <c r="M135"/>
  <c r="L135"/>
  <c r="X135" s="1"/>
  <c r="K135"/>
  <c r="V134"/>
  <c r="U134"/>
  <c r="T134"/>
  <c r="M134"/>
  <c r="L134"/>
  <c r="X134" s="1"/>
  <c r="K134"/>
  <c r="V133"/>
  <c r="U133"/>
  <c r="T133"/>
  <c r="M133"/>
  <c r="L133"/>
  <c r="X133" s="1"/>
  <c r="K133"/>
  <c r="V132"/>
  <c r="U132"/>
  <c r="T132"/>
  <c r="M132"/>
  <c r="L132"/>
  <c r="X132" s="1"/>
  <c r="K132"/>
  <c r="V131"/>
  <c r="U131"/>
  <c r="T131"/>
  <c r="M131"/>
  <c r="L131"/>
  <c r="X131" s="1"/>
  <c r="K131"/>
  <c r="V130"/>
  <c r="U130"/>
  <c r="T130"/>
  <c r="M130"/>
  <c r="L130"/>
  <c r="X130" s="1"/>
  <c r="K130"/>
  <c r="V129"/>
  <c r="V153" s="1"/>
  <c r="U129"/>
  <c r="U153" s="1"/>
  <c r="T129"/>
  <c r="T153" s="1"/>
  <c r="M129"/>
  <c r="L129"/>
  <c r="L153" s="1"/>
  <c r="K129"/>
  <c r="Y121"/>
  <c r="X121"/>
  <c r="W121"/>
  <c r="Y120"/>
  <c r="X120"/>
  <c r="W120"/>
  <c r="Y119"/>
  <c r="X119"/>
  <c r="W119"/>
  <c r="Y118"/>
  <c r="X118"/>
  <c r="W118"/>
  <c r="Y117"/>
  <c r="X117"/>
  <c r="W117"/>
  <c r="Y116"/>
  <c r="X116"/>
  <c r="W116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Y61"/>
  <c r="X61"/>
  <c r="W61"/>
  <c r="V61"/>
  <c r="V158" s="1"/>
  <c r="U61"/>
  <c r="U158" s="1"/>
  <c r="T61"/>
  <c r="T158" s="1"/>
  <c r="S61"/>
  <c r="S158" s="1"/>
  <c r="R61"/>
  <c r="R158" s="1"/>
  <c r="Q61"/>
  <c r="Q158" s="1"/>
  <c r="P61"/>
  <c r="P158" s="1"/>
  <c r="O61"/>
  <c r="O158" s="1"/>
  <c r="N61"/>
  <c r="N158" s="1"/>
  <c r="M61"/>
  <c r="L61"/>
  <c r="L158" s="1"/>
  <c r="K61"/>
  <c r="J61"/>
  <c r="J158" s="1"/>
  <c r="I61"/>
  <c r="I158" s="1"/>
  <c r="H61"/>
  <c r="H158" s="1"/>
  <c r="G61"/>
  <c r="G158" s="1"/>
  <c r="F61"/>
  <c r="F158" s="1"/>
  <c r="E61"/>
  <c r="E158" s="1"/>
  <c r="V47"/>
  <c r="V48" s="1"/>
  <c r="S47"/>
  <c r="S48" s="1"/>
  <c r="R47"/>
  <c r="R48" s="1"/>
  <c r="Q47"/>
  <c r="Q48" s="1"/>
  <c r="P47"/>
  <c r="P48" s="1"/>
  <c r="O47"/>
  <c r="O48" s="1"/>
  <c r="N47"/>
  <c r="N48" s="1"/>
  <c r="M47"/>
  <c r="M48" s="1"/>
  <c r="L47"/>
  <c r="L48" s="1"/>
  <c r="K47"/>
  <c r="K48" s="1"/>
  <c r="J47"/>
  <c r="J48" s="1"/>
  <c r="I47"/>
  <c r="I48" s="1"/>
  <c r="H47"/>
  <c r="H48" s="1"/>
  <c r="G47"/>
  <c r="G48" s="1"/>
  <c r="F47"/>
  <c r="F48" s="1"/>
  <c r="E47"/>
  <c r="E48" s="1"/>
  <c r="W46"/>
  <c r="W47" s="1"/>
  <c r="W48" s="1"/>
  <c r="V46"/>
  <c r="Y46" s="1"/>
  <c r="Y47" s="1"/>
  <c r="Y48" s="1"/>
  <c r="U46"/>
  <c r="U47" s="1"/>
  <c r="U48" s="1"/>
  <c r="T46"/>
  <c r="T47" s="1"/>
  <c r="T48" s="1"/>
  <c r="V44"/>
  <c r="V45" s="1"/>
  <c r="S44"/>
  <c r="S45" s="1"/>
  <c r="R44"/>
  <c r="R45" s="1"/>
  <c r="Q44"/>
  <c r="Q45" s="1"/>
  <c r="P44"/>
  <c r="P45" s="1"/>
  <c r="O44"/>
  <c r="O45" s="1"/>
  <c r="N44"/>
  <c r="N45" s="1"/>
  <c r="L44"/>
  <c r="L45" s="1"/>
  <c r="J44"/>
  <c r="J45" s="1"/>
  <c r="I44"/>
  <c r="I45" s="1"/>
  <c r="H44"/>
  <c r="H45" s="1"/>
  <c r="G44"/>
  <c r="G45" s="1"/>
  <c r="F44"/>
  <c r="F45" s="1"/>
  <c r="E44"/>
  <c r="E45" s="1"/>
  <c r="V43"/>
  <c r="U43"/>
  <c r="U44" s="1"/>
  <c r="U45" s="1"/>
  <c r="T43"/>
  <c r="T44" s="1"/>
  <c r="T45" s="1"/>
  <c r="M43"/>
  <c r="M44" s="1"/>
  <c r="M45" s="1"/>
  <c r="L43"/>
  <c r="K43"/>
  <c r="K44" s="1"/>
  <c r="K45" s="1"/>
  <c r="S41"/>
  <c r="S42" s="1"/>
  <c r="R41"/>
  <c r="R42" s="1"/>
  <c r="Q41"/>
  <c r="Q42" s="1"/>
  <c r="P41"/>
  <c r="P42" s="1"/>
  <c r="O41"/>
  <c r="O42" s="1"/>
  <c r="N41"/>
  <c r="N42" s="1"/>
  <c r="M41"/>
  <c r="M42" s="1"/>
  <c r="L41"/>
  <c r="L42" s="1"/>
  <c r="K41"/>
  <c r="K42" s="1"/>
  <c r="J41"/>
  <c r="J42" s="1"/>
  <c r="I41"/>
  <c r="I42" s="1"/>
  <c r="H41"/>
  <c r="H42" s="1"/>
  <c r="G41"/>
  <c r="G42" s="1"/>
  <c r="F41"/>
  <c r="F42" s="1"/>
  <c r="E41"/>
  <c r="E42" s="1"/>
  <c r="V40"/>
  <c r="Y40" s="1"/>
  <c r="U40"/>
  <c r="X40" s="1"/>
  <c r="T40"/>
  <c r="W40" s="1"/>
  <c r="V39"/>
  <c r="V41" s="1"/>
  <c r="V42" s="1"/>
  <c r="U39"/>
  <c r="U41" s="1"/>
  <c r="U42" s="1"/>
  <c r="T39"/>
  <c r="T41" s="1"/>
  <c r="T42" s="1"/>
  <c r="Y37"/>
  <c r="Y38" s="1"/>
  <c r="X37"/>
  <c r="W37"/>
  <c r="W38" s="1"/>
  <c r="V37"/>
  <c r="U37"/>
  <c r="U38" s="1"/>
  <c r="T37"/>
  <c r="S37"/>
  <c r="S38" s="1"/>
  <c r="R37"/>
  <c r="Q37"/>
  <c r="Q38" s="1"/>
  <c r="P37"/>
  <c r="O37"/>
  <c r="O38" s="1"/>
  <c r="N37"/>
  <c r="M37"/>
  <c r="M38" s="1"/>
  <c r="L37"/>
  <c r="K37"/>
  <c r="K38" s="1"/>
  <c r="J37"/>
  <c r="I37"/>
  <c r="I38" s="1"/>
  <c r="H37"/>
  <c r="G37"/>
  <c r="G38" s="1"/>
  <c r="F37"/>
  <c r="E37"/>
  <c r="E38" s="1"/>
  <c r="Y35"/>
  <c r="X35"/>
  <c r="X38" s="1"/>
  <c r="W35"/>
  <c r="V35"/>
  <c r="V38" s="1"/>
  <c r="U35"/>
  <c r="T35"/>
  <c r="T38" s="1"/>
  <c r="S35"/>
  <c r="R35"/>
  <c r="R38" s="1"/>
  <c r="Q35"/>
  <c r="P35"/>
  <c r="P38" s="1"/>
  <c r="O35"/>
  <c r="N35"/>
  <c r="N38" s="1"/>
  <c r="M35"/>
  <c r="L35"/>
  <c r="L38" s="1"/>
  <c r="K35"/>
  <c r="J35"/>
  <c r="J38" s="1"/>
  <c r="I35"/>
  <c r="H35"/>
  <c r="H38" s="1"/>
  <c r="G35"/>
  <c r="F35"/>
  <c r="F38" s="1"/>
  <c r="E35"/>
  <c r="V29"/>
  <c r="V30" s="1"/>
  <c r="S29"/>
  <c r="S30" s="1"/>
  <c r="R29"/>
  <c r="R30" s="1"/>
  <c r="Q29"/>
  <c r="Q30" s="1"/>
  <c r="P29"/>
  <c r="P30" s="1"/>
  <c r="O29"/>
  <c r="O30" s="1"/>
  <c r="N29"/>
  <c r="N30" s="1"/>
  <c r="M29"/>
  <c r="M30" s="1"/>
  <c r="L29"/>
  <c r="L30" s="1"/>
  <c r="K29"/>
  <c r="K30" s="1"/>
  <c r="J29"/>
  <c r="J30" s="1"/>
  <c r="I29"/>
  <c r="I30" s="1"/>
  <c r="H29"/>
  <c r="H30" s="1"/>
  <c r="G29"/>
  <c r="G30" s="1"/>
  <c r="F29"/>
  <c r="F30" s="1"/>
  <c r="E29"/>
  <c r="E30" s="1"/>
  <c r="W28"/>
  <c r="W29" s="1"/>
  <c r="W30" s="1"/>
  <c r="V28"/>
  <c r="Y28" s="1"/>
  <c r="Y29" s="1"/>
  <c r="Y30" s="1"/>
  <c r="U28"/>
  <c r="U29" s="1"/>
  <c r="U30" s="1"/>
  <c r="T28"/>
  <c r="T29" s="1"/>
  <c r="T30" s="1"/>
  <c r="V26"/>
  <c r="V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W25"/>
  <c r="W26" s="1"/>
  <c r="W27" s="1"/>
  <c r="V25"/>
  <c r="Y25" s="1"/>
  <c r="Y26" s="1"/>
  <c r="Y27" s="1"/>
  <c r="U25"/>
  <c r="T25"/>
  <c r="T26" s="1"/>
  <c r="T27" s="1"/>
  <c r="S23"/>
  <c r="S24" s="1"/>
  <c r="R23"/>
  <c r="R24" s="1"/>
  <c r="Q23"/>
  <c r="Q24" s="1"/>
  <c r="P23"/>
  <c r="P24" s="1"/>
  <c r="O23"/>
  <c r="O24" s="1"/>
  <c r="N23"/>
  <c r="N24" s="1"/>
  <c r="M23"/>
  <c r="M24" s="1"/>
  <c r="L23"/>
  <c r="L24" s="1"/>
  <c r="K23"/>
  <c r="K24" s="1"/>
  <c r="J23"/>
  <c r="J24" s="1"/>
  <c r="I23"/>
  <c r="I24" s="1"/>
  <c r="H23"/>
  <c r="H24" s="1"/>
  <c r="G23"/>
  <c r="G24" s="1"/>
  <c r="F23"/>
  <c r="F24" s="1"/>
  <c r="E23"/>
  <c r="E24" s="1"/>
  <c r="V22"/>
  <c r="V23" s="1"/>
  <c r="V24" s="1"/>
  <c r="U22"/>
  <c r="U23" s="1"/>
  <c r="U24" s="1"/>
  <c r="T22"/>
  <c r="T23" s="1"/>
  <c r="T24" s="1"/>
  <c r="Y20"/>
  <c r="X20"/>
  <c r="W20"/>
  <c r="V20"/>
  <c r="U20"/>
  <c r="T20"/>
  <c r="S20"/>
  <c r="R20"/>
  <c r="Q20"/>
  <c r="P20"/>
  <c r="O20"/>
  <c r="N20"/>
  <c r="M20"/>
  <c r="L20"/>
  <c r="K20"/>
  <c r="J20"/>
  <c r="I20"/>
  <c r="I21" s="1"/>
  <c r="H20"/>
  <c r="G20"/>
  <c r="G21" s="1"/>
  <c r="F20"/>
  <c r="E20"/>
  <c r="E21" s="1"/>
  <c r="V10"/>
  <c r="V21" s="1"/>
  <c r="U10"/>
  <c r="T10"/>
  <c r="T21" s="1"/>
  <c r="S10"/>
  <c r="R10"/>
  <c r="R21" s="1"/>
  <c r="Q10"/>
  <c r="P10"/>
  <c r="P21" s="1"/>
  <c r="O10"/>
  <c r="N10"/>
  <c r="N21" s="1"/>
  <c r="J10"/>
  <c r="J21" s="1"/>
  <c r="I10"/>
  <c r="H10"/>
  <c r="H21" s="1"/>
  <c r="G10"/>
  <c r="F10"/>
  <c r="F21" s="1"/>
  <c r="E10"/>
  <c r="M9"/>
  <c r="Y9" s="1"/>
  <c r="L9"/>
  <c r="X9" s="1"/>
  <c r="K9"/>
  <c r="W9" s="1"/>
  <c r="W8"/>
  <c r="M8"/>
  <c r="Y8" s="1"/>
  <c r="L8"/>
  <c r="X8" s="1"/>
  <c r="K8"/>
  <c r="M7"/>
  <c r="L7"/>
  <c r="K7"/>
  <c r="K10" s="1"/>
  <c r="D18" i="10" l="1"/>
  <c r="F18"/>
  <c r="C18"/>
  <c r="M10" i="7"/>
  <c r="Y7"/>
  <c r="Y10" s="1"/>
  <c r="O21"/>
  <c r="Q21"/>
  <c r="S21"/>
  <c r="U21"/>
  <c r="X22"/>
  <c r="X23" s="1"/>
  <c r="X24" s="1"/>
  <c r="X39"/>
  <c r="X41" s="1"/>
  <c r="X42" s="1"/>
  <c r="K180"/>
  <c r="M180"/>
  <c r="U180"/>
  <c r="E180"/>
  <c r="G180"/>
  <c r="I180"/>
  <c r="K238"/>
  <c r="M238"/>
  <c r="U238"/>
  <c r="N238"/>
  <c r="P238"/>
  <c r="R238"/>
  <c r="E260"/>
  <c r="G260"/>
  <c r="I260"/>
  <c r="K260"/>
  <c r="M260"/>
  <c r="O260"/>
  <c r="Q260"/>
  <c r="S260"/>
  <c r="U260"/>
  <c r="W260"/>
  <c r="Y260"/>
  <c r="L10"/>
  <c r="L21" s="1"/>
  <c r="W7"/>
  <c r="W10" s="1"/>
  <c r="W129"/>
  <c r="W153" s="1"/>
  <c r="W158" s="1"/>
  <c r="Y129"/>
  <c r="Y153" s="1"/>
  <c r="Y158" s="1"/>
  <c r="W130"/>
  <c r="Y130"/>
  <c r="W131"/>
  <c r="Y131"/>
  <c r="W132"/>
  <c r="Y132"/>
  <c r="W133"/>
  <c r="Y133"/>
  <c r="W134"/>
  <c r="Y134"/>
  <c r="W135"/>
  <c r="Y135"/>
  <c r="Y136"/>
  <c r="X136"/>
  <c r="X146"/>
  <c r="X147"/>
  <c r="X148"/>
  <c r="X149"/>
  <c r="X150"/>
  <c r="X151"/>
  <c r="X152"/>
  <c r="X176"/>
  <c r="O180"/>
  <c r="Q180"/>
  <c r="S180"/>
  <c r="F180"/>
  <c r="H180"/>
  <c r="J180"/>
  <c r="N180"/>
  <c r="P180"/>
  <c r="R180"/>
  <c r="E238"/>
  <c r="G238"/>
  <c r="I238"/>
  <c r="O238"/>
  <c r="Q238"/>
  <c r="S238"/>
  <c r="L238"/>
  <c r="T238"/>
  <c r="V238"/>
  <c r="X234"/>
  <c r="X235"/>
  <c r="X236"/>
  <c r="F238"/>
  <c r="H238"/>
  <c r="J238"/>
  <c r="L253"/>
  <c r="L250"/>
  <c r="F260"/>
  <c r="H260"/>
  <c r="J260"/>
  <c r="L260"/>
  <c r="N260"/>
  <c r="P260"/>
  <c r="R260"/>
  <c r="T260"/>
  <c r="V260"/>
  <c r="V267" s="1"/>
  <c r="X260"/>
  <c r="K21"/>
  <c r="M21"/>
  <c r="W21"/>
  <c r="Y21"/>
  <c r="U26"/>
  <c r="U27" s="1"/>
  <c r="X25"/>
  <c r="X26" s="1"/>
  <c r="X27" s="1"/>
  <c r="X7"/>
  <c r="X10" s="1"/>
  <c r="X21" s="1"/>
  <c r="W22"/>
  <c r="W23" s="1"/>
  <c r="W24" s="1"/>
  <c r="Y22"/>
  <c r="Y23" s="1"/>
  <c r="Y24" s="1"/>
  <c r="E267"/>
  <c r="G267"/>
  <c r="I267"/>
  <c r="N267"/>
  <c r="P267"/>
  <c r="R267"/>
  <c r="L180"/>
  <c r="T180"/>
  <c r="T267" s="1"/>
  <c r="V180"/>
  <c r="F267"/>
  <c r="H267"/>
  <c r="J267"/>
  <c r="O267"/>
  <c r="Q267"/>
  <c r="S267"/>
  <c r="U267"/>
  <c r="W43"/>
  <c r="W44" s="1"/>
  <c r="W45" s="1"/>
  <c r="Y43"/>
  <c r="Y44" s="1"/>
  <c r="Y45" s="1"/>
  <c r="X129"/>
  <c r="X153" s="1"/>
  <c r="X158" s="1"/>
  <c r="K153"/>
  <c r="K158" s="1"/>
  <c r="K267" s="1"/>
  <c r="M153"/>
  <c r="M158" s="1"/>
  <c r="M267" s="1"/>
  <c r="W175"/>
  <c r="W177" s="1"/>
  <c r="W180" s="1"/>
  <c r="Y175"/>
  <c r="Y177" s="1"/>
  <c r="Y180" s="1"/>
  <c r="X233"/>
  <c r="X237" s="1"/>
  <c r="X238" s="1"/>
  <c r="W261"/>
  <c r="W262" s="1"/>
  <c r="W263" s="1"/>
  <c r="Y261"/>
  <c r="Y262" s="1"/>
  <c r="Y263" s="1"/>
  <c r="L262"/>
  <c r="L263" s="1"/>
  <c r="W264"/>
  <c r="W265" s="1"/>
  <c r="W266" s="1"/>
  <c r="Y264"/>
  <c r="Y265" s="1"/>
  <c r="Y266" s="1"/>
  <c r="L265"/>
  <c r="L266" s="1"/>
  <c r="X28"/>
  <c r="X29" s="1"/>
  <c r="X30" s="1"/>
  <c r="W39"/>
  <c r="W41" s="1"/>
  <c r="W42" s="1"/>
  <c r="Y39"/>
  <c r="Y41" s="1"/>
  <c r="Y42" s="1"/>
  <c r="X43"/>
  <c r="X44" s="1"/>
  <c r="X45" s="1"/>
  <c r="X46"/>
  <c r="X47" s="1"/>
  <c r="X48" s="1"/>
  <c r="X175"/>
  <c r="X177" s="1"/>
  <c r="X180" s="1"/>
  <c r="W233"/>
  <c r="W237" s="1"/>
  <c r="W238" s="1"/>
  <c r="Y233"/>
  <c r="Y237" s="1"/>
  <c r="Y238" s="1"/>
  <c r="X267" l="1"/>
  <c r="L267"/>
  <c r="W267"/>
  <c r="Y267"/>
  <c r="M16" i="6" l="1"/>
  <c r="M17" s="1"/>
  <c r="L16"/>
  <c r="L17" s="1"/>
  <c r="K16"/>
  <c r="K17" s="1"/>
  <c r="J16"/>
  <c r="J17" s="1"/>
  <c r="I16"/>
  <c r="I17" s="1"/>
  <c r="H16"/>
  <c r="H17" s="1"/>
  <c r="G16"/>
  <c r="G17" s="1"/>
  <c r="F16"/>
  <c r="F17" s="1"/>
  <c r="E16"/>
  <c r="E17" s="1"/>
  <c r="D16"/>
  <c r="D17" s="1"/>
  <c r="N15"/>
  <c r="N16" s="1"/>
  <c r="N17" s="1"/>
  <c r="N13"/>
  <c r="M13"/>
  <c r="L13"/>
  <c r="K13"/>
  <c r="J13"/>
  <c r="I13"/>
  <c r="H13"/>
  <c r="G13"/>
  <c r="F13"/>
  <c r="E13"/>
  <c r="D13"/>
  <c r="M11"/>
  <c r="L11"/>
  <c r="K11"/>
  <c r="J11"/>
  <c r="I11"/>
  <c r="H11"/>
  <c r="G11"/>
  <c r="F11"/>
  <c r="E11"/>
  <c r="D11"/>
  <c r="N10"/>
  <c r="N9"/>
  <c r="N11" s="1"/>
  <c r="M8"/>
  <c r="M14" s="1"/>
  <c r="M18" s="1"/>
  <c r="L8"/>
  <c r="L14" s="1"/>
  <c r="K8"/>
  <c r="K14" s="1"/>
  <c r="K18" s="1"/>
  <c r="J8"/>
  <c r="J14" s="1"/>
  <c r="I8"/>
  <c r="I14" s="1"/>
  <c r="I18" s="1"/>
  <c r="H8"/>
  <c r="H14" s="1"/>
  <c r="G8"/>
  <c r="G14" s="1"/>
  <c r="F8"/>
  <c r="F14" s="1"/>
  <c r="F18" s="1"/>
  <c r="E8"/>
  <c r="E14" s="1"/>
  <c r="D8"/>
  <c r="D14" s="1"/>
  <c r="D18" s="1"/>
  <c r="N7"/>
  <c r="N8" s="1"/>
  <c r="N14" s="1"/>
  <c r="N18" l="1"/>
  <c r="E18"/>
  <c r="G18"/>
  <c r="H18"/>
  <c r="J18"/>
  <c r="L18"/>
</calcChain>
</file>

<file path=xl/sharedStrings.xml><?xml version="1.0" encoding="utf-8"?>
<sst xmlns="http://schemas.openxmlformats.org/spreadsheetml/2006/main" count="491" uniqueCount="235">
  <si>
    <t>（単位：ｈａ）</t>
    <phoneticPr fontId="2"/>
  </si>
  <si>
    <t>台木</t>
    <rPh sb="0" eb="2">
      <t>ダイギ</t>
    </rPh>
    <phoneticPr fontId="4"/>
  </si>
  <si>
    <t>品種名</t>
  </si>
  <si>
    <t>つがる</t>
    <phoneticPr fontId="2"/>
  </si>
  <si>
    <t>ふ　じ</t>
    <phoneticPr fontId="2"/>
  </si>
  <si>
    <t>陽　光</t>
    <phoneticPr fontId="2"/>
  </si>
  <si>
    <t>王　林</t>
    <phoneticPr fontId="2"/>
  </si>
  <si>
    <t>あかぎ</t>
    <phoneticPr fontId="2"/>
  </si>
  <si>
    <t>紅月</t>
    <rPh sb="0" eb="1">
      <t>ベニ</t>
    </rPh>
    <rPh sb="1" eb="2">
      <t>ツキ</t>
    </rPh>
    <phoneticPr fontId="2"/>
  </si>
  <si>
    <t>ひめかみ</t>
    <phoneticPr fontId="2"/>
  </si>
  <si>
    <t>秋映</t>
    <rPh sb="0" eb="1">
      <t>アキ</t>
    </rPh>
    <rPh sb="1" eb="2">
      <t>ウツル</t>
    </rPh>
    <phoneticPr fontId="2"/>
  </si>
  <si>
    <t>新世界</t>
    <rPh sb="0" eb="3">
      <t>シンセカイ</t>
    </rPh>
    <phoneticPr fontId="2"/>
  </si>
  <si>
    <t>ぐんま名月</t>
    <rPh sb="3" eb="5">
      <t>メイゲツ</t>
    </rPh>
    <phoneticPr fontId="2"/>
  </si>
  <si>
    <t>計</t>
    <rPh sb="0" eb="1">
      <t>ケイ</t>
    </rPh>
    <phoneticPr fontId="4"/>
  </si>
  <si>
    <t>系統名</t>
    <rPh sb="0" eb="2">
      <t>ケイトウ</t>
    </rPh>
    <rPh sb="2" eb="3">
      <t>メイ</t>
    </rPh>
    <phoneticPr fontId="4"/>
  </si>
  <si>
    <t xml:space="preserve"> 市町村名</t>
  </si>
  <si>
    <t>Ｍ２６</t>
    <phoneticPr fontId="2"/>
  </si>
  <si>
    <t>Ｍ９</t>
    <phoneticPr fontId="2"/>
  </si>
  <si>
    <t>北九州市</t>
    <rPh sb="0" eb="4">
      <t>キタキュウシュウシ</t>
    </rPh>
    <phoneticPr fontId="2"/>
  </si>
  <si>
    <t>八幡農林計</t>
    <rPh sb="0" eb="2">
      <t>ヤハタ</t>
    </rPh>
    <rPh sb="2" eb="4">
      <t>ノウリン</t>
    </rPh>
    <rPh sb="4" eb="5">
      <t>ケイ</t>
    </rPh>
    <phoneticPr fontId="2"/>
  </si>
  <si>
    <t>嘉麻市</t>
    <rPh sb="0" eb="2">
      <t>カマ</t>
    </rPh>
    <rPh sb="2" eb="3">
      <t>シ</t>
    </rPh>
    <phoneticPr fontId="2"/>
  </si>
  <si>
    <t>川崎町</t>
    <rPh sb="0" eb="3">
      <t>カワサキマチ</t>
    </rPh>
    <phoneticPr fontId="2"/>
  </si>
  <si>
    <t>飯塚農林計</t>
    <rPh sb="0" eb="2">
      <t>イイヅカ</t>
    </rPh>
    <rPh sb="2" eb="4">
      <t>ノウリン</t>
    </rPh>
    <rPh sb="4" eb="5">
      <t>ケイ</t>
    </rPh>
    <phoneticPr fontId="2"/>
  </si>
  <si>
    <t>豊前市</t>
    <rPh sb="0" eb="3">
      <t>ブゼンシ</t>
    </rPh>
    <phoneticPr fontId="2"/>
  </si>
  <si>
    <t>行橋農林計</t>
    <rPh sb="0" eb="2">
      <t>ユクハシ</t>
    </rPh>
    <rPh sb="2" eb="4">
      <t>ノウリン</t>
    </rPh>
    <rPh sb="4" eb="5">
      <t>ケイ</t>
    </rPh>
    <phoneticPr fontId="2"/>
  </si>
  <si>
    <t>県計</t>
    <rPh sb="0" eb="1">
      <t>ケン</t>
    </rPh>
    <rPh sb="1" eb="2">
      <t>ケイ</t>
    </rPh>
    <phoneticPr fontId="2"/>
  </si>
  <si>
    <t>３　わい性台りんご苗普及実績調査　（平成２４年産）</t>
    <rPh sb="4" eb="5">
      <t>セイ</t>
    </rPh>
    <rPh sb="5" eb="6">
      <t>ダイ</t>
    </rPh>
    <rPh sb="9" eb="10">
      <t>ナエ</t>
    </rPh>
    <rPh sb="12" eb="14">
      <t>ジッセキ</t>
    </rPh>
    <phoneticPr fontId="4"/>
  </si>
  <si>
    <t>７　果樹施設栽培状況調査　（市町村別・平成２４年産）</t>
    <rPh sb="2" eb="4">
      <t>カジュ</t>
    </rPh>
    <rPh sb="4" eb="6">
      <t>シセツ</t>
    </rPh>
    <rPh sb="6" eb="8">
      <t>サイバイ</t>
    </rPh>
    <rPh sb="8" eb="10">
      <t>ジョウキョウ</t>
    </rPh>
    <rPh sb="10" eb="12">
      <t>チョウサ</t>
    </rPh>
    <rPh sb="14" eb="17">
      <t>シチョウソン</t>
    </rPh>
    <rPh sb="17" eb="18">
      <t>ベツ</t>
    </rPh>
    <rPh sb="19" eb="21">
      <t>ヘイセイ</t>
    </rPh>
    <rPh sb="23" eb="25">
      <t>ネンサン</t>
    </rPh>
    <phoneticPr fontId="9"/>
  </si>
  <si>
    <t>（単位：ａ、ｔ、戸、台）</t>
    <rPh sb="1" eb="3">
      <t>タンイ</t>
    </rPh>
    <rPh sb="8" eb="9">
      <t>コ</t>
    </rPh>
    <rPh sb="10" eb="11">
      <t>ダイ</t>
    </rPh>
    <phoneticPr fontId="9"/>
  </si>
  <si>
    <t>果樹の種類</t>
    <rPh sb="0" eb="2">
      <t>カジュ</t>
    </rPh>
    <rPh sb="3" eb="5">
      <t>シュルイ</t>
    </rPh>
    <phoneticPr fontId="9"/>
  </si>
  <si>
    <t>市町村</t>
    <rPh sb="0" eb="3">
      <t>シチョウソン</t>
    </rPh>
    <phoneticPr fontId="9"/>
  </si>
  <si>
    <t>品種名</t>
    <rPh sb="0" eb="2">
      <t>ヒンシュ</t>
    </rPh>
    <rPh sb="2" eb="3">
      <t>メイ</t>
    </rPh>
    <phoneticPr fontId="9"/>
  </si>
  <si>
    <t>温　　　　室</t>
    <rPh sb="0" eb="6">
      <t>オンシツ</t>
    </rPh>
    <phoneticPr fontId="9"/>
  </si>
  <si>
    <t>雨よけ施設</t>
    <rPh sb="0" eb="1">
      <t>アマ</t>
    </rPh>
    <rPh sb="3" eb="5">
      <t>シセツ</t>
    </rPh>
    <phoneticPr fontId="9"/>
  </si>
  <si>
    <t>合　　　　計</t>
    <rPh sb="0" eb="6">
      <t>ゴウケイ</t>
    </rPh>
    <phoneticPr fontId="9"/>
  </si>
  <si>
    <t>いちじく</t>
    <phoneticPr fontId="9"/>
  </si>
  <si>
    <t>加　温</t>
    <rPh sb="0" eb="3">
      <t>カオン</t>
    </rPh>
    <phoneticPr fontId="9"/>
  </si>
  <si>
    <t>無　加　温</t>
    <rPh sb="0" eb="5">
      <t>ムカオン</t>
    </rPh>
    <phoneticPr fontId="9"/>
  </si>
  <si>
    <t>計</t>
    <rPh sb="0" eb="1">
      <t>ケイ</t>
    </rPh>
    <phoneticPr fontId="9"/>
  </si>
  <si>
    <t>ハウス型</t>
    <rPh sb="3" eb="4">
      <t>カタ</t>
    </rPh>
    <phoneticPr fontId="9"/>
  </si>
  <si>
    <t>トンネル型</t>
    <rPh sb="4" eb="5">
      <t>カタ</t>
    </rPh>
    <phoneticPr fontId="9"/>
  </si>
  <si>
    <t>予冷庫</t>
    <rPh sb="0" eb="1">
      <t>ヨ</t>
    </rPh>
    <rPh sb="1" eb="2">
      <t>レイ</t>
    </rPh>
    <rPh sb="2" eb="3">
      <t>コ</t>
    </rPh>
    <phoneticPr fontId="9"/>
  </si>
  <si>
    <t>面積</t>
    <rPh sb="0" eb="2">
      <t>メンセキ</t>
    </rPh>
    <phoneticPr fontId="9"/>
  </si>
  <si>
    <t>生産量</t>
    <rPh sb="0" eb="3">
      <t>セイサンリョウ</t>
    </rPh>
    <phoneticPr fontId="9"/>
  </si>
  <si>
    <t>戸数</t>
    <rPh sb="0" eb="2">
      <t>コスウ</t>
    </rPh>
    <phoneticPr fontId="9"/>
  </si>
  <si>
    <t>導入台数</t>
    <rPh sb="0" eb="2">
      <t>ドウニュウ</t>
    </rPh>
    <rPh sb="2" eb="4">
      <t>ダイスウ</t>
    </rPh>
    <phoneticPr fontId="9"/>
  </si>
  <si>
    <t>温州みかん</t>
    <rPh sb="0" eb="2">
      <t>ウンシュウ</t>
    </rPh>
    <phoneticPr fontId="9"/>
  </si>
  <si>
    <t>古賀市</t>
    <rPh sb="0" eb="3">
      <t>コガシ</t>
    </rPh>
    <phoneticPr fontId="9"/>
  </si>
  <si>
    <t>糸島市</t>
    <rPh sb="0" eb="2">
      <t>イトシマ</t>
    </rPh>
    <rPh sb="2" eb="3">
      <t>シ</t>
    </rPh>
    <phoneticPr fontId="9"/>
  </si>
  <si>
    <t>新宮町</t>
    <rPh sb="0" eb="3">
      <t>シングウマチ</t>
    </rPh>
    <phoneticPr fontId="9"/>
  </si>
  <si>
    <t>福岡農林計</t>
    <rPh sb="0" eb="2">
      <t>フクオカ</t>
    </rPh>
    <rPh sb="2" eb="4">
      <t>ノウリン</t>
    </rPh>
    <rPh sb="4" eb="5">
      <t>ケイ</t>
    </rPh>
    <phoneticPr fontId="9"/>
  </si>
  <si>
    <t>八女市</t>
    <rPh sb="0" eb="3">
      <t>ヤメシ</t>
    </rPh>
    <phoneticPr fontId="9"/>
  </si>
  <si>
    <t>宮川早生</t>
    <rPh sb="0" eb="2">
      <t>ミヤカワ</t>
    </rPh>
    <rPh sb="2" eb="4">
      <t>ワセ</t>
    </rPh>
    <phoneticPr fontId="9"/>
  </si>
  <si>
    <t>みやま市</t>
    <rPh sb="3" eb="4">
      <t>シ</t>
    </rPh>
    <phoneticPr fontId="9"/>
  </si>
  <si>
    <t>日南1号</t>
  </si>
  <si>
    <t>山川3号</t>
  </si>
  <si>
    <t>上野早生</t>
  </si>
  <si>
    <t>高林早生</t>
  </si>
  <si>
    <t>北原早生</t>
    <rPh sb="0" eb="2">
      <t>キタハラ</t>
    </rPh>
    <rPh sb="2" eb="4">
      <t>ワセ</t>
    </rPh>
    <phoneticPr fontId="9"/>
  </si>
  <si>
    <t>宮川早生</t>
  </si>
  <si>
    <t>山下紅早生</t>
  </si>
  <si>
    <t>興津早生</t>
  </si>
  <si>
    <t>筑後農林計</t>
    <rPh sb="0" eb="2">
      <t>チクゴ</t>
    </rPh>
    <rPh sb="2" eb="4">
      <t>ノウリン</t>
    </rPh>
    <rPh sb="4" eb="5">
      <t>ケイ</t>
    </rPh>
    <phoneticPr fontId="9"/>
  </si>
  <si>
    <t>県計</t>
    <rPh sb="0" eb="1">
      <t>ケン</t>
    </rPh>
    <rPh sb="1" eb="2">
      <t>ケイ</t>
    </rPh>
    <phoneticPr fontId="9"/>
  </si>
  <si>
    <t>天草</t>
    <rPh sb="0" eb="2">
      <t>アマクサ</t>
    </rPh>
    <phoneticPr fontId="9"/>
  </si>
  <si>
    <t>アンコール</t>
    <phoneticPr fontId="9"/>
  </si>
  <si>
    <t>清見</t>
    <rPh sb="0" eb="2">
      <t>キヨミ</t>
    </rPh>
    <phoneticPr fontId="9"/>
  </si>
  <si>
    <t>不知火</t>
    <rPh sb="0" eb="3">
      <t>シラヌイ</t>
    </rPh>
    <phoneticPr fontId="9"/>
  </si>
  <si>
    <t>宗像市</t>
    <rPh sb="0" eb="3">
      <t>ムナカタシ</t>
    </rPh>
    <phoneticPr fontId="9"/>
  </si>
  <si>
    <t>新宮町</t>
    <rPh sb="0" eb="2">
      <t>シングウ</t>
    </rPh>
    <rPh sb="2" eb="3">
      <t>マチ</t>
    </rPh>
    <phoneticPr fontId="9"/>
  </si>
  <si>
    <t>岡垣町</t>
    <rPh sb="0" eb="3">
      <t>オカガキマチ</t>
    </rPh>
    <phoneticPr fontId="9"/>
  </si>
  <si>
    <t>八幡農林計</t>
    <rPh sb="0" eb="2">
      <t>ヤハタ</t>
    </rPh>
    <rPh sb="2" eb="4">
      <t>ノウリン</t>
    </rPh>
    <rPh sb="4" eb="5">
      <t>ケイ</t>
    </rPh>
    <phoneticPr fontId="9"/>
  </si>
  <si>
    <t>ネーブル</t>
    <phoneticPr fontId="9"/>
  </si>
  <si>
    <t>山見阪</t>
    <rPh sb="0" eb="2">
      <t>ヤマミ</t>
    </rPh>
    <rPh sb="2" eb="3">
      <t>サカ</t>
    </rPh>
    <phoneticPr fontId="9"/>
  </si>
  <si>
    <t>山見阪</t>
    <rPh sb="0" eb="1">
      <t>ヤマ</t>
    </rPh>
    <rPh sb="1" eb="2">
      <t>ミ</t>
    </rPh>
    <rPh sb="2" eb="3">
      <t>サカ</t>
    </rPh>
    <phoneticPr fontId="9"/>
  </si>
  <si>
    <t>南津海</t>
    <rPh sb="0" eb="1">
      <t>ミナミ</t>
    </rPh>
    <rPh sb="2" eb="3">
      <t>ウミ</t>
    </rPh>
    <phoneticPr fontId="9"/>
  </si>
  <si>
    <t>レモン</t>
    <phoneticPr fontId="9"/>
  </si>
  <si>
    <t>福岡県計</t>
    <rPh sb="0" eb="2">
      <t>フクオカ</t>
    </rPh>
    <rPh sb="2" eb="3">
      <t>ケン</t>
    </rPh>
    <rPh sb="3" eb="4">
      <t>ケイ</t>
    </rPh>
    <phoneticPr fontId="9"/>
  </si>
  <si>
    <t>ぶどう</t>
    <phoneticPr fontId="9"/>
  </si>
  <si>
    <t>福岡市</t>
    <rPh sb="0" eb="3">
      <t>フクオカシ</t>
    </rPh>
    <phoneticPr fontId="9"/>
  </si>
  <si>
    <t>アレキサンドリア</t>
    <phoneticPr fontId="9"/>
  </si>
  <si>
    <t>巨峰(有核)</t>
    <rPh sb="0" eb="2">
      <t>キョホウ</t>
    </rPh>
    <rPh sb="3" eb="5">
      <t>ユウカク</t>
    </rPh>
    <phoneticPr fontId="9"/>
  </si>
  <si>
    <t>巨峰（無核）</t>
    <rPh sb="3" eb="4">
      <t>ム</t>
    </rPh>
    <rPh sb="4" eb="5">
      <t>カク</t>
    </rPh>
    <phoneticPr fontId="9"/>
  </si>
  <si>
    <t>ネオマスカット</t>
    <phoneticPr fontId="9"/>
  </si>
  <si>
    <t>ピオーネ</t>
    <phoneticPr fontId="9"/>
  </si>
  <si>
    <t>筑紫野市</t>
    <rPh sb="0" eb="4">
      <t>チクシノシ</t>
    </rPh>
    <phoneticPr fontId="9"/>
  </si>
  <si>
    <t>巨峰（有核）</t>
    <rPh sb="0" eb="2">
      <t>キョホウ</t>
    </rPh>
    <rPh sb="3" eb="4">
      <t>ユウ</t>
    </rPh>
    <rPh sb="4" eb="5">
      <t>カク</t>
    </rPh>
    <phoneticPr fontId="9"/>
  </si>
  <si>
    <t>巨峰（無核）</t>
    <rPh sb="0" eb="2">
      <t>キョホウ</t>
    </rPh>
    <rPh sb="3" eb="4">
      <t>ム</t>
    </rPh>
    <rPh sb="4" eb="5">
      <t>カク</t>
    </rPh>
    <phoneticPr fontId="9"/>
  </si>
  <si>
    <t>シャインマスカット</t>
    <phoneticPr fontId="9"/>
  </si>
  <si>
    <t>デラウェア</t>
    <phoneticPr fontId="9"/>
  </si>
  <si>
    <t>巨峰</t>
    <phoneticPr fontId="9"/>
  </si>
  <si>
    <t>不明</t>
    <rPh sb="0" eb="2">
      <t>フメイ</t>
    </rPh>
    <phoneticPr fontId="9"/>
  </si>
  <si>
    <t>久留米市</t>
  </si>
  <si>
    <t>巨峰(有核）</t>
  </si>
  <si>
    <t>巨峰(無核）</t>
  </si>
  <si>
    <t>ピオーネ</t>
  </si>
  <si>
    <t>デラウェア</t>
  </si>
  <si>
    <t>ニューベリーＡ</t>
  </si>
  <si>
    <t>瀬戸ジャイアンツ</t>
  </si>
  <si>
    <t>シャインマスカット</t>
  </si>
  <si>
    <t>うきは市</t>
    <rPh sb="3" eb="4">
      <t>シ</t>
    </rPh>
    <phoneticPr fontId="9"/>
  </si>
  <si>
    <t>ニューベリーＡ</t>
    <phoneticPr fontId="9"/>
  </si>
  <si>
    <t>朝倉市</t>
    <rPh sb="0" eb="3">
      <t>アサクラシ</t>
    </rPh>
    <phoneticPr fontId="9"/>
  </si>
  <si>
    <t>巨峰（無核）</t>
    <rPh sb="0" eb="2">
      <t>キョホウ</t>
    </rPh>
    <rPh sb="3" eb="5">
      <t>ムカク</t>
    </rPh>
    <phoneticPr fontId="9"/>
  </si>
  <si>
    <t>ニューベリーA</t>
    <phoneticPr fontId="9"/>
  </si>
  <si>
    <t>瀬戸ジャイアンツ</t>
    <rPh sb="0" eb="2">
      <t>セト</t>
    </rPh>
    <phoneticPr fontId="9"/>
  </si>
  <si>
    <t>翠峰</t>
    <rPh sb="0" eb="1">
      <t>ミドリ</t>
    </rPh>
    <rPh sb="1" eb="2">
      <t>ホウ</t>
    </rPh>
    <phoneticPr fontId="9"/>
  </si>
  <si>
    <t>キャンベルアーリー</t>
    <phoneticPr fontId="9"/>
  </si>
  <si>
    <t>筑前町</t>
    <rPh sb="0" eb="2">
      <t>チクゼン</t>
    </rPh>
    <rPh sb="2" eb="3">
      <t>マチ</t>
    </rPh>
    <phoneticPr fontId="9"/>
  </si>
  <si>
    <t>朝倉農林計</t>
    <rPh sb="0" eb="2">
      <t>アサクラ</t>
    </rPh>
    <rPh sb="2" eb="4">
      <t>ノウリン</t>
    </rPh>
    <rPh sb="4" eb="5">
      <t>ケイ</t>
    </rPh>
    <phoneticPr fontId="9"/>
  </si>
  <si>
    <t>北九州市</t>
    <rPh sb="0" eb="4">
      <t>キタキュウシュウシ</t>
    </rPh>
    <phoneticPr fontId="9"/>
  </si>
  <si>
    <t>巨峰（有核）</t>
    <rPh sb="0" eb="2">
      <t>キョホウ</t>
    </rPh>
    <rPh sb="3" eb="4">
      <t>アリ</t>
    </rPh>
    <rPh sb="4" eb="5">
      <t>カク</t>
    </rPh>
    <phoneticPr fontId="9"/>
  </si>
  <si>
    <t>その他</t>
    <rPh sb="2" eb="3">
      <t>タ</t>
    </rPh>
    <phoneticPr fontId="9"/>
  </si>
  <si>
    <t>直方市</t>
    <rPh sb="0" eb="3">
      <t>ノオガタシ</t>
    </rPh>
    <phoneticPr fontId="9"/>
  </si>
  <si>
    <t>翠峰</t>
    <rPh sb="0" eb="1">
      <t>スイ</t>
    </rPh>
    <rPh sb="1" eb="2">
      <t>ミネ</t>
    </rPh>
    <phoneticPr fontId="8"/>
  </si>
  <si>
    <t>ロザリオビアンコ</t>
  </si>
  <si>
    <t>藤稔</t>
    <rPh sb="0" eb="1">
      <t>フジ</t>
    </rPh>
    <rPh sb="1" eb="2">
      <t>ネン</t>
    </rPh>
    <phoneticPr fontId="9"/>
  </si>
  <si>
    <t>飯塚市</t>
    <rPh sb="0" eb="3">
      <t>イイヅカシ</t>
    </rPh>
    <phoneticPr fontId="9"/>
  </si>
  <si>
    <t>巨峰（有核）</t>
    <rPh sb="0" eb="1">
      <t>キョ</t>
    </rPh>
    <rPh sb="1" eb="2">
      <t>ミネ</t>
    </rPh>
    <phoneticPr fontId="9"/>
  </si>
  <si>
    <t>巨峰（無核）</t>
    <rPh sb="0" eb="1">
      <t>キョ</t>
    </rPh>
    <rPh sb="1" eb="2">
      <t>ミネ</t>
    </rPh>
    <phoneticPr fontId="9"/>
  </si>
  <si>
    <t>翆峰</t>
    <rPh sb="0" eb="1">
      <t>スイ</t>
    </rPh>
    <rPh sb="1" eb="2">
      <t>ミネ</t>
    </rPh>
    <phoneticPr fontId="9"/>
  </si>
  <si>
    <t>田川市</t>
    <rPh sb="0" eb="3">
      <t>タガワシ</t>
    </rPh>
    <phoneticPr fontId="9"/>
  </si>
  <si>
    <t>ロザリオビアンコ</t>
    <phoneticPr fontId="9"/>
  </si>
  <si>
    <t>翠峰</t>
    <rPh sb="0" eb="1">
      <t>スイ</t>
    </rPh>
    <rPh sb="1" eb="2">
      <t>ホウ</t>
    </rPh>
    <phoneticPr fontId="9"/>
  </si>
  <si>
    <t>宮若市</t>
    <rPh sb="0" eb="1">
      <t>ミヤ</t>
    </rPh>
    <rPh sb="1" eb="2">
      <t>ワカ</t>
    </rPh>
    <rPh sb="2" eb="3">
      <t>シ</t>
    </rPh>
    <phoneticPr fontId="9"/>
  </si>
  <si>
    <t>巨峰（有核）</t>
    <rPh sb="0" eb="2">
      <t>キョホウ</t>
    </rPh>
    <rPh sb="3" eb="5">
      <t>ユウカク</t>
    </rPh>
    <phoneticPr fontId="9"/>
  </si>
  <si>
    <t>嘉麻市</t>
    <rPh sb="0" eb="2">
      <t>カマ</t>
    </rPh>
    <rPh sb="2" eb="3">
      <t>シ</t>
    </rPh>
    <phoneticPr fontId="9"/>
  </si>
  <si>
    <t>巨峰（無核）</t>
    <rPh sb="0" eb="2">
      <t>キョホウ</t>
    </rPh>
    <phoneticPr fontId="9"/>
  </si>
  <si>
    <t>鞍手町</t>
    <rPh sb="0" eb="3">
      <t>クラテマチ</t>
    </rPh>
    <phoneticPr fontId="9"/>
  </si>
  <si>
    <t>川崎町</t>
    <rPh sb="0" eb="3">
      <t>カワサキマチ</t>
    </rPh>
    <phoneticPr fontId="9"/>
  </si>
  <si>
    <t>ベリーA</t>
    <phoneticPr fontId="9"/>
  </si>
  <si>
    <t>博多ホワイト</t>
    <rPh sb="0" eb="2">
      <t>ハカタ</t>
    </rPh>
    <phoneticPr fontId="9"/>
  </si>
  <si>
    <t>飯塚農林計</t>
    <rPh sb="0" eb="2">
      <t>イイヅカ</t>
    </rPh>
    <rPh sb="2" eb="4">
      <t>ノウリン</t>
    </rPh>
    <rPh sb="4" eb="5">
      <t>ケイ</t>
    </rPh>
    <phoneticPr fontId="9"/>
  </si>
  <si>
    <t>大牟田市</t>
    <rPh sb="0" eb="4">
      <t>オオムタシ</t>
    </rPh>
    <phoneticPr fontId="9"/>
  </si>
  <si>
    <t>藤稔</t>
    <rPh sb="0" eb="1">
      <t>トウ</t>
    </rPh>
    <rPh sb="1" eb="2">
      <t>ネン</t>
    </rPh>
    <phoneticPr fontId="9"/>
  </si>
  <si>
    <t>巨峰(有核）</t>
    <rPh sb="0" eb="2">
      <t>キョホウ</t>
    </rPh>
    <rPh sb="3" eb="4">
      <t>アリ</t>
    </rPh>
    <rPh sb="4" eb="5">
      <t>カク</t>
    </rPh>
    <phoneticPr fontId="9"/>
  </si>
  <si>
    <t>柳川市</t>
    <rPh sb="0" eb="3">
      <t>ヤナガワシ</t>
    </rPh>
    <phoneticPr fontId="9"/>
  </si>
  <si>
    <t>巨峰(有核）</t>
    <phoneticPr fontId="9"/>
  </si>
  <si>
    <t>ニューベリーA</t>
  </si>
  <si>
    <t>キャンベル</t>
  </si>
  <si>
    <t>その他</t>
  </si>
  <si>
    <t>筑後市</t>
    <rPh sb="0" eb="2">
      <t>チクゴ</t>
    </rPh>
    <rPh sb="2" eb="3">
      <t>シ</t>
    </rPh>
    <phoneticPr fontId="9"/>
  </si>
  <si>
    <t>巨峰(無核）</t>
    <phoneticPr fontId="9"/>
  </si>
  <si>
    <t>ネオマスカット</t>
  </si>
  <si>
    <t>藤稔</t>
  </si>
  <si>
    <t>ハニービーナス</t>
  </si>
  <si>
    <t>サニールージュ</t>
  </si>
  <si>
    <t>キャンベルアーリー</t>
  </si>
  <si>
    <t>広川町</t>
  </si>
  <si>
    <t>豊前市</t>
    <rPh sb="0" eb="3">
      <t>ブゼンシ</t>
    </rPh>
    <phoneticPr fontId="9"/>
  </si>
  <si>
    <t>みやこ町</t>
    <rPh sb="3" eb="4">
      <t>マチ</t>
    </rPh>
    <phoneticPr fontId="9"/>
  </si>
  <si>
    <t>行橋農林計</t>
    <rPh sb="0" eb="2">
      <t>ユクハシ</t>
    </rPh>
    <rPh sb="2" eb="4">
      <t>ノウリン</t>
    </rPh>
    <rPh sb="4" eb="5">
      <t>ケイ</t>
    </rPh>
    <phoneticPr fontId="9"/>
  </si>
  <si>
    <t>なし</t>
    <phoneticPr fontId="9"/>
  </si>
  <si>
    <t>幸水</t>
  </si>
  <si>
    <t>幸水</t>
    <rPh sb="0" eb="1">
      <t>コウ</t>
    </rPh>
    <rPh sb="1" eb="2">
      <t>スイ</t>
    </rPh>
    <phoneticPr fontId="9"/>
  </si>
  <si>
    <t>二十世紀</t>
    <rPh sb="0" eb="4">
      <t>ニジュッセイキ</t>
    </rPh>
    <phoneticPr fontId="9"/>
  </si>
  <si>
    <t>幸水</t>
    <rPh sb="0" eb="2">
      <t>コウスイ</t>
    </rPh>
    <phoneticPr fontId="9"/>
  </si>
  <si>
    <t>豊水</t>
    <rPh sb="0" eb="2">
      <t>ホウスイ</t>
    </rPh>
    <phoneticPr fontId="9"/>
  </si>
  <si>
    <t>二十世紀</t>
    <rPh sb="0" eb="2">
      <t>ニジュウ</t>
    </rPh>
    <rPh sb="2" eb="4">
      <t>セイキ</t>
    </rPh>
    <phoneticPr fontId="9"/>
  </si>
  <si>
    <t>新高</t>
    <rPh sb="0" eb="2">
      <t>ニイタカ</t>
    </rPh>
    <phoneticPr fontId="9"/>
  </si>
  <si>
    <t>福智町</t>
    <rPh sb="0" eb="3">
      <t>フクチマチ</t>
    </rPh>
    <phoneticPr fontId="9"/>
  </si>
  <si>
    <t>広川町</t>
    <rPh sb="0" eb="2">
      <t>ヒロカワ</t>
    </rPh>
    <rPh sb="2" eb="3">
      <t>マチ</t>
    </rPh>
    <phoneticPr fontId="9"/>
  </si>
  <si>
    <t>行橋市</t>
    <rPh sb="0" eb="3">
      <t>ユクハシシ</t>
    </rPh>
    <phoneticPr fontId="9"/>
  </si>
  <si>
    <t>とよみつひめ</t>
    <phoneticPr fontId="9"/>
  </si>
  <si>
    <t>太宰府市</t>
    <rPh sb="0" eb="4">
      <t>ダザイフシ</t>
    </rPh>
    <phoneticPr fontId="9"/>
  </si>
  <si>
    <t>福津市</t>
  </si>
  <si>
    <t>とよみつひめ</t>
  </si>
  <si>
    <t>桝井ドーフィン</t>
    <rPh sb="0" eb="2">
      <t>マスイ</t>
    </rPh>
    <phoneticPr fontId="9"/>
  </si>
  <si>
    <t>東峰村</t>
    <rPh sb="0" eb="2">
      <t>トウホウ</t>
    </rPh>
    <rPh sb="2" eb="3">
      <t>ムラ</t>
    </rPh>
    <phoneticPr fontId="9"/>
  </si>
  <si>
    <t>姫蓬莱</t>
    <rPh sb="0" eb="1">
      <t>ヒメ</t>
    </rPh>
    <rPh sb="1" eb="3">
      <t>ホウライ</t>
    </rPh>
    <phoneticPr fontId="9"/>
  </si>
  <si>
    <t>添田町</t>
    <rPh sb="0" eb="3">
      <t>ソエダマチ</t>
    </rPh>
    <phoneticPr fontId="9"/>
  </si>
  <si>
    <t>大任町</t>
    <rPh sb="0" eb="3">
      <t>オオトウマチ</t>
    </rPh>
    <phoneticPr fontId="9"/>
  </si>
  <si>
    <t>福智町</t>
    <rPh sb="0" eb="2">
      <t>フクチ</t>
    </rPh>
    <rPh sb="2" eb="3">
      <t>マチ</t>
    </rPh>
    <phoneticPr fontId="9"/>
  </si>
  <si>
    <t>大川市</t>
    <rPh sb="0" eb="3">
      <t>オオカワシ</t>
    </rPh>
    <phoneticPr fontId="9"/>
  </si>
  <si>
    <t>桝井ドーフィン</t>
  </si>
  <si>
    <t>大木町</t>
    <rPh sb="0" eb="2">
      <t>オオキ</t>
    </rPh>
    <rPh sb="2" eb="3">
      <t>マチ</t>
    </rPh>
    <phoneticPr fontId="9"/>
  </si>
  <si>
    <t>蓬莱柿</t>
    <rPh sb="0" eb="2">
      <t>ホウライ</t>
    </rPh>
    <rPh sb="2" eb="3">
      <t>シ</t>
    </rPh>
    <phoneticPr fontId="9"/>
  </si>
  <si>
    <t>蓬莱柿</t>
    <rPh sb="0" eb="2">
      <t>ホウライ</t>
    </rPh>
    <rPh sb="2" eb="3">
      <t>カキ</t>
    </rPh>
    <phoneticPr fontId="9"/>
  </si>
  <si>
    <t>上毛町</t>
    <rPh sb="0" eb="1">
      <t>ウエ</t>
    </rPh>
    <rPh sb="1" eb="2">
      <t>ケ</t>
    </rPh>
    <rPh sb="2" eb="3">
      <t>マチ</t>
    </rPh>
    <phoneticPr fontId="9"/>
  </si>
  <si>
    <t>築上町</t>
    <rPh sb="0" eb="3">
      <t>チクジョウマチ</t>
    </rPh>
    <phoneticPr fontId="9"/>
  </si>
  <si>
    <t>もも</t>
    <phoneticPr fontId="9"/>
  </si>
  <si>
    <t>ちよひめ</t>
  </si>
  <si>
    <t>日川白鳳</t>
  </si>
  <si>
    <t>八幡白鳳</t>
  </si>
  <si>
    <t>はなよめ</t>
  </si>
  <si>
    <t>八女市　</t>
    <rPh sb="0" eb="3">
      <t>ヤメシ</t>
    </rPh>
    <phoneticPr fontId="9"/>
  </si>
  <si>
    <t>日川</t>
  </si>
  <si>
    <t>加納岩</t>
  </si>
  <si>
    <t>その他</t>
    <phoneticPr fontId="9"/>
  </si>
  <si>
    <t>すもも</t>
    <phoneticPr fontId="9"/>
  </si>
  <si>
    <t>大石早生</t>
    <rPh sb="0" eb="2">
      <t>オオイシ</t>
    </rPh>
    <rPh sb="2" eb="4">
      <t>ワセ</t>
    </rPh>
    <phoneticPr fontId="9"/>
  </si>
  <si>
    <t>ソルダム</t>
    <phoneticPr fontId="9"/>
  </si>
  <si>
    <t>貴陽</t>
  </si>
  <si>
    <t>大石早生</t>
    <phoneticPr fontId="9"/>
  </si>
  <si>
    <t>サンタローザ</t>
  </si>
  <si>
    <t>ソルダム</t>
  </si>
  <si>
    <t>太陽</t>
  </si>
  <si>
    <t>大石早生</t>
  </si>
  <si>
    <t>びわ</t>
    <phoneticPr fontId="9"/>
  </si>
  <si>
    <t>長﨑早生</t>
    <rPh sb="0" eb="2">
      <t>ナガサキ</t>
    </rPh>
    <rPh sb="2" eb="4">
      <t>ワセ</t>
    </rPh>
    <phoneticPr fontId="9"/>
  </si>
  <si>
    <t>長崎早生</t>
    <rPh sb="0" eb="2">
      <t>ナガサキ</t>
    </rPh>
    <rPh sb="2" eb="4">
      <t>ワセ</t>
    </rPh>
    <phoneticPr fontId="9"/>
  </si>
  <si>
    <t>長生早生</t>
    <rPh sb="0" eb="1">
      <t>ナガ</t>
    </rPh>
    <rPh sb="1" eb="2">
      <t>ナマ</t>
    </rPh>
    <rPh sb="2" eb="4">
      <t>ワセ</t>
    </rPh>
    <phoneticPr fontId="9"/>
  </si>
  <si>
    <t>津雲</t>
    <rPh sb="0" eb="1">
      <t>ツ</t>
    </rPh>
    <rPh sb="1" eb="2">
      <t>クモ</t>
    </rPh>
    <phoneticPr fontId="9"/>
  </si>
  <si>
    <t>マンゴー</t>
  </si>
  <si>
    <t>アーウィン</t>
  </si>
  <si>
    <t>パッションフルーツ</t>
    <phoneticPr fontId="9"/>
  </si>
  <si>
    <t>合計</t>
    <rPh sb="0" eb="2">
      <t>ゴウケイ</t>
    </rPh>
    <phoneticPr fontId="9"/>
  </si>
  <si>
    <t>８　かき棚栽培の普及状況調査　（市町村別・平成２４年産）</t>
    <rPh sb="4" eb="5">
      <t>タナ</t>
    </rPh>
    <rPh sb="21" eb="23">
      <t>ヘイセイ</t>
    </rPh>
    <rPh sb="25" eb="27">
      <t>ネンサン</t>
    </rPh>
    <phoneticPr fontId="9"/>
  </si>
  <si>
    <t>（単位：ａ、戸）</t>
    <rPh sb="6" eb="7">
      <t>コ</t>
    </rPh>
    <phoneticPr fontId="9"/>
  </si>
  <si>
    <t>市町村</t>
  </si>
  <si>
    <t>久留米市</t>
    <rPh sb="0" eb="3">
      <t>クルメ</t>
    </rPh>
    <rPh sb="3" eb="4">
      <t>シ</t>
    </rPh>
    <phoneticPr fontId="9"/>
  </si>
  <si>
    <t>八女市</t>
    <rPh sb="0" eb="3">
      <t>ヤメシ</t>
    </rPh>
    <phoneticPr fontId="8"/>
  </si>
  <si>
    <t>９　かんきつヒリュウ台栽培の普及状況調査　（市町村別・平成２４年産）</t>
    <rPh sb="10" eb="11">
      <t>ダイ</t>
    </rPh>
    <rPh sb="14" eb="16">
      <t>フキュウ</t>
    </rPh>
    <rPh sb="27" eb="29">
      <t>ヘイセイ</t>
    </rPh>
    <rPh sb="31" eb="33">
      <t>ネンサン</t>
    </rPh>
    <phoneticPr fontId="9"/>
  </si>
  <si>
    <t>（単位：ａ、本）</t>
    <rPh sb="6" eb="7">
      <t>ホン</t>
    </rPh>
    <phoneticPr fontId="9"/>
  </si>
  <si>
    <t>本数</t>
    <rPh sb="0" eb="1">
      <t>ホン</t>
    </rPh>
    <rPh sb="1" eb="2">
      <t>コスウ</t>
    </rPh>
    <phoneticPr fontId="9"/>
  </si>
  <si>
    <t>今村温州</t>
    <rPh sb="0" eb="1">
      <t>イマ</t>
    </rPh>
    <rPh sb="1" eb="2">
      <t>ムラ</t>
    </rPh>
    <rPh sb="2" eb="4">
      <t>ウンシュウ</t>
    </rPh>
    <phoneticPr fontId="9"/>
  </si>
  <si>
    <t>今村温州</t>
    <rPh sb="0" eb="2">
      <t>イマムラ</t>
    </rPh>
    <rPh sb="2" eb="4">
      <t>ウンシュウ</t>
    </rPh>
    <phoneticPr fontId="9"/>
  </si>
  <si>
    <t>青島温州</t>
    <rPh sb="0" eb="2">
      <t>アオシマ</t>
    </rPh>
    <rPh sb="2" eb="4">
      <t>ウンシュウ</t>
    </rPh>
    <phoneticPr fontId="9"/>
  </si>
  <si>
    <t>八女市</t>
    <rPh sb="0" eb="2">
      <t>ヤメ</t>
    </rPh>
    <rPh sb="2" eb="3">
      <t>シ</t>
    </rPh>
    <phoneticPr fontId="8"/>
  </si>
  <si>
    <t>青島温州</t>
    <rPh sb="0" eb="2">
      <t>アオシマ</t>
    </rPh>
    <phoneticPr fontId="8"/>
  </si>
  <si>
    <t>今村温州</t>
    <rPh sb="0" eb="2">
      <t>イマムラ</t>
    </rPh>
    <phoneticPr fontId="8"/>
  </si>
  <si>
    <t>福岡３号</t>
    <rPh sb="0" eb="2">
      <t>フクオカ</t>
    </rPh>
    <rPh sb="3" eb="4">
      <t>ゴウ</t>
    </rPh>
    <phoneticPr fontId="9"/>
  </si>
  <si>
    <t>原口早生</t>
    <rPh sb="0" eb="2">
      <t>ハラグチ</t>
    </rPh>
    <rPh sb="2" eb="4">
      <t>ワセ</t>
    </rPh>
    <phoneticPr fontId="9"/>
  </si>
  <si>
    <t>興津早生</t>
    <rPh sb="0" eb="2">
      <t>オキツ</t>
    </rPh>
    <phoneticPr fontId="9"/>
  </si>
  <si>
    <t>宮川早生</t>
    <rPh sb="0" eb="2">
      <t>ミヤガワ</t>
    </rPh>
    <rPh sb="2" eb="4">
      <t>ワセ</t>
    </rPh>
    <phoneticPr fontId="9"/>
  </si>
  <si>
    <t>大津４号</t>
    <rPh sb="0" eb="2">
      <t>オオツ</t>
    </rPh>
    <rPh sb="3" eb="4">
      <t>ゴウ</t>
    </rPh>
    <phoneticPr fontId="9"/>
  </si>
  <si>
    <t>１０　なし平行整枝栽培・ジョイント整枝法の普及状況調査　（市町村別・平成２４年産）</t>
    <rPh sb="5" eb="7">
      <t>ヘイコウ</t>
    </rPh>
    <rPh sb="7" eb="8">
      <t>セイ</t>
    </rPh>
    <rPh sb="8" eb="9">
      <t>エダ</t>
    </rPh>
    <rPh sb="17" eb="19">
      <t>セイシ</t>
    </rPh>
    <rPh sb="19" eb="20">
      <t>ホウ</t>
    </rPh>
    <rPh sb="34" eb="36">
      <t>ヘイセイ</t>
    </rPh>
    <rPh sb="38" eb="40">
      <t>ネンサン</t>
    </rPh>
    <phoneticPr fontId="9"/>
  </si>
  <si>
    <t>平行整枝栽培</t>
    <rPh sb="0" eb="2">
      <t>ヘイコウ</t>
    </rPh>
    <rPh sb="2" eb="4">
      <t>セイシ</t>
    </rPh>
    <rPh sb="4" eb="6">
      <t>サイバイ</t>
    </rPh>
    <phoneticPr fontId="9"/>
  </si>
  <si>
    <t>ジョイント整枝法</t>
    <rPh sb="5" eb="7">
      <t>セイシ</t>
    </rPh>
    <rPh sb="7" eb="8">
      <t>ホウ</t>
    </rPh>
    <phoneticPr fontId="9"/>
  </si>
  <si>
    <t>実施予定面積</t>
    <rPh sb="0" eb="2">
      <t>ジッシ</t>
    </rPh>
    <rPh sb="2" eb="4">
      <t>ヨテイ</t>
    </rPh>
    <rPh sb="4" eb="6">
      <t>メンセキ</t>
    </rPh>
    <phoneticPr fontId="9"/>
  </si>
  <si>
    <t>実施済み面積</t>
    <rPh sb="0" eb="2">
      <t>ジッシ</t>
    </rPh>
    <rPh sb="2" eb="3">
      <t>ズ</t>
    </rPh>
    <rPh sb="4" eb="6">
      <t>メンセキ</t>
    </rPh>
    <phoneticPr fontId="9"/>
  </si>
  <si>
    <t>東峰村</t>
    <rPh sb="0" eb="1">
      <t>トウ</t>
    </rPh>
    <rPh sb="1" eb="2">
      <t>ポウ</t>
    </rPh>
    <rPh sb="2" eb="3">
      <t>ムラ</t>
    </rPh>
    <phoneticPr fontId="9"/>
  </si>
  <si>
    <t>行橋市</t>
  </si>
  <si>
    <t>筑後市</t>
    <rPh sb="0" eb="2">
      <t>チクゴ</t>
    </rPh>
    <rPh sb="2" eb="3">
      <t>シ</t>
    </rPh>
    <phoneticPr fontId="8"/>
  </si>
  <si>
    <t>広川町</t>
    <rPh sb="0" eb="2">
      <t>ヒロカワ</t>
    </rPh>
    <rPh sb="2" eb="3">
      <t>マチ</t>
    </rPh>
    <phoneticPr fontId="8"/>
  </si>
</sst>
</file>

<file path=xl/styles.xml><?xml version="1.0" encoding="utf-8"?>
<styleSheet xmlns="http://schemas.openxmlformats.org/spreadsheetml/2006/main">
  <numFmts count="6">
    <numFmt numFmtId="176" formatCode="0.0_);[Red]\(0.0\)"/>
    <numFmt numFmtId="177" formatCode="#,##0.0_ "/>
    <numFmt numFmtId="178" formatCode="0.0"/>
    <numFmt numFmtId="179" formatCode="#,##0.0"/>
    <numFmt numFmtId="180" formatCode="#,##0_);[Red]\(#,##0\)"/>
    <numFmt numFmtId="181" formatCode="#,##0.0_);[Red]\(#,##0.0\)"/>
  </numFmts>
  <fonts count="12">
    <font>
      <sz val="14"/>
      <name val="ＭＳ 明朝"/>
      <family val="1"/>
      <charset val="128"/>
    </font>
    <font>
      <sz val="22"/>
      <name val="ＭＳ Ｐゴシック"/>
      <family val="3"/>
      <charset val="128"/>
    </font>
    <font>
      <sz val="7"/>
      <name val="ＭＳ 明朝"/>
      <family val="1"/>
      <charset val="128"/>
    </font>
    <font>
      <sz val="18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5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left" vertical="center"/>
    </xf>
    <xf numFmtId="176" fontId="3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 applyProtection="1">
      <alignment horizontal="center" vertical="center" shrinkToFit="1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178" fontId="1" fillId="0" borderId="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177" fontId="1" fillId="0" borderId="0" xfId="0" applyNumberFormat="1" applyFont="1" applyAlignment="1">
      <alignment vertical="center"/>
    </xf>
    <xf numFmtId="0" fontId="1" fillId="0" borderId="24" xfId="0" applyFont="1" applyBorder="1" applyAlignment="1" applyProtection="1">
      <alignment horizontal="center" vertical="center" shrinkToFit="1"/>
    </xf>
    <xf numFmtId="0" fontId="1" fillId="0" borderId="25" xfId="0" applyFont="1" applyBorder="1" applyAlignment="1" applyProtection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27" xfId="0" applyFont="1" applyBorder="1" applyAlignment="1" applyProtection="1">
      <alignment horizontal="center" vertical="center" shrinkToFit="1"/>
    </xf>
    <xf numFmtId="0" fontId="1" fillId="0" borderId="28" xfId="0" applyFont="1" applyBorder="1" applyAlignment="1" applyProtection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23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horizontal="center" vertical="center" shrinkToFit="1"/>
    </xf>
    <xf numFmtId="179" fontId="1" fillId="0" borderId="9" xfId="0" applyNumberFormat="1" applyFont="1" applyBorder="1" applyAlignment="1">
      <alignment horizontal="right" vertical="center"/>
    </xf>
    <xf numFmtId="179" fontId="1" fillId="0" borderId="8" xfId="0" applyNumberFormat="1" applyFont="1" applyBorder="1" applyAlignment="1">
      <alignment horizontal="right" vertical="center"/>
    </xf>
    <xf numFmtId="179" fontId="1" fillId="0" borderId="12" xfId="0" applyNumberFormat="1" applyFont="1" applyBorder="1" applyAlignment="1" applyProtection="1">
      <alignment horizontal="right" vertical="center"/>
    </xf>
    <xf numFmtId="179" fontId="1" fillId="0" borderId="11" xfId="0" applyNumberFormat="1" applyFont="1" applyBorder="1" applyAlignment="1">
      <alignment horizontal="right" vertical="center"/>
    </xf>
    <xf numFmtId="179" fontId="1" fillId="0" borderId="10" xfId="0" applyNumberFormat="1" applyFont="1" applyBorder="1" applyAlignment="1">
      <alignment horizontal="right" vertical="center"/>
    </xf>
    <xf numFmtId="179" fontId="1" fillId="0" borderId="12" xfId="0" applyNumberFormat="1" applyFont="1" applyBorder="1" applyAlignment="1">
      <alignment horizontal="right" vertical="center"/>
    </xf>
    <xf numFmtId="179" fontId="1" fillId="0" borderId="20" xfId="0" applyNumberFormat="1" applyFont="1" applyBorder="1" applyAlignment="1">
      <alignment horizontal="right" vertical="center"/>
    </xf>
    <xf numFmtId="179" fontId="1" fillId="0" borderId="22" xfId="0" applyNumberFormat="1" applyFont="1" applyBorder="1" applyAlignment="1">
      <alignment horizontal="right" vertical="center"/>
    </xf>
    <xf numFmtId="179" fontId="1" fillId="0" borderId="15" xfId="0" applyNumberFormat="1" applyFont="1" applyBorder="1" applyAlignment="1">
      <alignment horizontal="right" vertical="center"/>
    </xf>
    <xf numFmtId="179" fontId="1" fillId="0" borderId="18" xfId="0" applyNumberFormat="1" applyFont="1" applyBorder="1" applyAlignment="1">
      <alignment horizontal="right" vertical="center"/>
    </xf>
    <xf numFmtId="179" fontId="1" fillId="0" borderId="21" xfId="0" applyNumberFormat="1" applyFont="1" applyBorder="1" applyAlignment="1">
      <alignment horizontal="right" vertical="center"/>
    </xf>
    <xf numFmtId="179" fontId="1" fillId="0" borderId="14" xfId="0" applyNumberFormat="1" applyFont="1" applyBorder="1" applyAlignment="1" applyProtection="1">
      <alignment horizontal="right" vertical="center"/>
    </xf>
    <xf numFmtId="179" fontId="1" fillId="0" borderId="15" xfId="0" applyNumberFormat="1" applyFont="1" applyBorder="1" applyAlignment="1" applyProtection="1">
      <alignment horizontal="right" vertical="center"/>
    </xf>
    <xf numFmtId="179" fontId="1" fillId="0" borderId="20" xfId="0" applyNumberFormat="1" applyFont="1" applyBorder="1" applyAlignment="1" applyProtection="1">
      <alignment horizontal="right" vertical="center"/>
    </xf>
    <xf numFmtId="179" fontId="1" fillId="0" borderId="22" xfId="0" applyNumberFormat="1" applyFont="1" applyBorder="1" applyAlignment="1" applyProtection="1">
      <alignment horizontal="right" vertical="center"/>
    </xf>
    <xf numFmtId="179" fontId="1" fillId="0" borderId="29" xfId="0" applyNumberFormat="1" applyFont="1" applyBorder="1" applyAlignment="1" applyProtection="1">
      <alignment horizontal="righ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9" fontId="6" fillId="2" borderId="0" xfId="1" applyNumberFormat="1" applyFont="1" applyFill="1" applyAlignment="1">
      <alignment vertical="center"/>
    </xf>
    <xf numFmtId="3" fontId="6" fillId="2" borderId="0" xfId="1" applyNumberFormat="1" applyFont="1" applyFill="1" applyAlignment="1">
      <alignment vertical="center"/>
    </xf>
    <xf numFmtId="3" fontId="6" fillId="0" borderId="0" xfId="0" applyNumberFormat="1" applyFont="1" applyAlignment="1">
      <alignment vertical="center"/>
    </xf>
    <xf numFmtId="0" fontId="8" fillId="2" borderId="0" xfId="0" applyFont="1" applyFill="1" applyAlignment="1">
      <alignment vertical="center"/>
    </xf>
    <xf numFmtId="3" fontId="6" fillId="2" borderId="0" xfId="0" applyNumberFormat="1" applyFont="1" applyFill="1" applyAlignment="1">
      <alignment vertical="center"/>
    </xf>
    <xf numFmtId="180" fontId="6" fillId="2" borderId="0" xfId="1" applyNumberFormat="1" applyFont="1" applyFill="1" applyAlignment="1">
      <alignment vertical="center"/>
    </xf>
    <xf numFmtId="3" fontId="6" fillId="2" borderId="3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179" fontId="6" fillId="2" borderId="43" xfId="1" applyNumberFormat="1" applyFont="1" applyFill="1" applyBorder="1" applyAlignment="1">
      <alignment horizontal="center" vertical="center"/>
    </xf>
    <xf numFmtId="179" fontId="6" fillId="2" borderId="20" xfId="1" applyNumberFormat="1" applyFont="1" applyFill="1" applyBorder="1" applyAlignment="1">
      <alignment horizontal="center" vertical="center"/>
    </xf>
    <xf numFmtId="3" fontId="6" fillId="2" borderId="20" xfId="1" applyNumberFormat="1" applyFont="1" applyFill="1" applyBorder="1" applyAlignment="1">
      <alignment horizontal="center" vertical="center"/>
    </xf>
    <xf numFmtId="3" fontId="6" fillId="2" borderId="44" xfId="1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181" fontId="6" fillId="2" borderId="18" xfId="0" applyNumberFormat="1" applyFont="1" applyFill="1" applyBorder="1" applyAlignment="1">
      <alignment horizontal="center" vertical="center"/>
    </xf>
    <xf numFmtId="179" fontId="6" fillId="2" borderId="31" xfId="2" applyNumberFormat="1" applyFont="1" applyFill="1" applyBorder="1" applyAlignment="1">
      <alignment horizontal="right" vertical="center"/>
    </xf>
    <xf numFmtId="179" fontId="6" fillId="2" borderId="18" xfId="2" applyNumberFormat="1" applyFont="1" applyFill="1" applyBorder="1" applyAlignment="1">
      <alignment horizontal="right" vertical="center"/>
    </xf>
    <xf numFmtId="3" fontId="6" fillId="2" borderId="18" xfId="2" applyNumberFormat="1" applyFont="1" applyFill="1" applyBorder="1" applyAlignment="1">
      <alignment horizontal="right" vertical="center"/>
    </xf>
    <xf numFmtId="3" fontId="6" fillId="2" borderId="32" xfId="1" applyNumberFormat="1" applyFont="1" applyFill="1" applyBorder="1" applyAlignment="1">
      <alignment horizontal="right" vertical="center"/>
    </xf>
    <xf numFmtId="3" fontId="6" fillId="2" borderId="32" xfId="2" applyNumberFormat="1" applyFont="1" applyFill="1" applyBorder="1" applyAlignment="1">
      <alignment horizontal="right" vertical="center"/>
    </xf>
    <xf numFmtId="3" fontId="6" fillId="2" borderId="14" xfId="1" applyNumberFormat="1" applyFont="1" applyFill="1" applyBorder="1" applyAlignment="1">
      <alignment horizontal="right" vertical="center"/>
    </xf>
    <xf numFmtId="181" fontId="6" fillId="2" borderId="0" xfId="0" applyNumberFormat="1" applyFont="1" applyFill="1" applyBorder="1" applyAlignment="1">
      <alignment vertical="center"/>
    </xf>
    <xf numFmtId="181" fontId="6" fillId="2" borderId="0" xfId="0" applyNumberFormat="1" applyFont="1" applyFill="1" applyAlignment="1">
      <alignment vertical="center"/>
    </xf>
    <xf numFmtId="181" fontId="6" fillId="2" borderId="11" xfId="0" applyNumberFormat="1" applyFont="1" applyFill="1" applyBorder="1" applyAlignment="1">
      <alignment horizontal="center" vertical="center"/>
    </xf>
    <xf numFmtId="179" fontId="6" fillId="2" borderId="37" xfId="2" applyNumberFormat="1" applyFont="1" applyFill="1" applyBorder="1" applyAlignment="1">
      <alignment horizontal="right" vertical="center"/>
    </xf>
    <xf numFmtId="179" fontId="6" fillId="2" borderId="11" xfId="2" applyNumberFormat="1" applyFont="1" applyFill="1" applyBorder="1" applyAlignment="1">
      <alignment horizontal="right" vertical="center"/>
    </xf>
    <xf numFmtId="3" fontId="6" fillId="2" borderId="11" xfId="2" applyNumberFormat="1" applyFont="1" applyFill="1" applyBorder="1" applyAlignment="1">
      <alignment horizontal="right" vertical="center"/>
    </xf>
    <xf numFmtId="3" fontId="6" fillId="2" borderId="38" xfId="1" applyNumberFormat="1" applyFont="1" applyFill="1" applyBorder="1" applyAlignment="1">
      <alignment horizontal="right" vertical="center"/>
    </xf>
    <xf numFmtId="3" fontId="6" fillId="2" borderId="38" xfId="2" applyNumberFormat="1" applyFont="1" applyFill="1" applyBorder="1" applyAlignment="1">
      <alignment horizontal="right" vertical="center"/>
    </xf>
    <xf numFmtId="3" fontId="6" fillId="2" borderId="12" xfId="1" applyNumberFormat="1" applyFont="1" applyFill="1" applyBorder="1" applyAlignment="1">
      <alignment horizontal="right" vertical="center"/>
    </xf>
    <xf numFmtId="3" fontId="6" fillId="2" borderId="12" xfId="2" applyNumberFormat="1" applyFont="1" applyFill="1" applyBorder="1" applyAlignment="1">
      <alignment horizontal="right" vertical="center"/>
    </xf>
    <xf numFmtId="179" fontId="6" fillId="2" borderId="37" xfId="1" applyNumberFormat="1" applyFont="1" applyFill="1" applyBorder="1" applyAlignment="1">
      <alignment vertical="center"/>
    </xf>
    <xf numFmtId="179" fontId="6" fillId="2" borderId="11" xfId="1" applyNumberFormat="1" applyFont="1" applyFill="1" applyBorder="1" applyAlignment="1">
      <alignment vertical="center"/>
    </xf>
    <xf numFmtId="3" fontId="6" fillId="2" borderId="11" xfId="1" applyNumberFormat="1" applyFont="1" applyFill="1" applyBorder="1" applyAlignment="1">
      <alignment vertical="center"/>
    </xf>
    <xf numFmtId="3" fontId="6" fillId="2" borderId="38" xfId="1" applyNumberFormat="1" applyFont="1" applyFill="1" applyBorder="1" applyAlignment="1">
      <alignment vertical="center"/>
    </xf>
    <xf numFmtId="3" fontId="6" fillId="2" borderId="12" xfId="0" applyNumberFormat="1" applyFont="1" applyFill="1" applyBorder="1" applyAlignment="1">
      <alignment vertical="center"/>
    </xf>
    <xf numFmtId="181" fontId="6" fillId="2" borderId="10" xfId="0" applyNumberFormat="1" applyFont="1" applyFill="1" applyBorder="1" applyAlignment="1">
      <alignment horizontal="center" vertical="center" shrinkToFit="1"/>
    </xf>
    <xf numFmtId="3" fontId="6" fillId="2" borderId="12" xfId="1" applyNumberFormat="1" applyFont="1" applyFill="1" applyBorder="1" applyAlignment="1">
      <alignment vertical="center"/>
    </xf>
    <xf numFmtId="179" fontId="6" fillId="2" borderId="43" xfId="1" applyNumberFormat="1" applyFont="1" applyFill="1" applyBorder="1" applyAlignment="1">
      <alignment vertical="center"/>
    </xf>
    <xf numFmtId="179" fontId="6" fillId="2" borderId="20" xfId="1" applyNumberFormat="1" applyFont="1" applyFill="1" applyBorder="1" applyAlignment="1">
      <alignment vertical="center"/>
    </xf>
    <xf numFmtId="3" fontId="6" fillId="2" borderId="20" xfId="1" applyNumberFormat="1" applyFont="1" applyFill="1" applyBorder="1" applyAlignment="1">
      <alignment vertical="center"/>
    </xf>
    <xf numFmtId="3" fontId="6" fillId="2" borderId="44" xfId="1" applyNumberFormat="1" applyFont="1" applyFill="1" applyBorder="1" applyAlignment="1">
      <alignment vertical="center"/>
    </xf>
    <xf numFmtId="3" fontId="6" fillId="2" borderId="15" xfId="1" applyNumberFormat="1" applyFont="1" applyFill="1" applyBorder="1" applyAlignment="1">
      <alignment vertical="center"/>
    </xf>
    <xf numFmtId="179" fontId="6" fillId="2" borderId="43" xfId="2" applyNumberFormat="1" applyFont="1" applyFill="1" applyBorder="1" applyAlignment="1">
      <alignment horizontal="right" vertical="center"/>
    </xf>
    <xf numFmtId="179" fontId="6" fillId="2" borderId="20" xfId="2" applyNumberFormat="1" applyFont="1" applyFill="1" applyBorder="1" applyAlignment="1">
      <alignment horizontal="right" vertical="center"/>
    </xf>
    <xf numFmtId="3" fontId="6" fillId="2" borderId="20" xfId="2" applyNumberFormat="1" applyFont="1" applyFill="1" applyBorder="1" applyAlignment="1">
      <alignment horizontal="right" vertical="center"/>
    </xf>
    <xf numFmtId="3" fontId="6" fillId="2" borderId="44" xfId="2" applyNumberFormat="1" applyFont="1" applyFill="1" applyBorder="1" applyAlignment="1">
      <alignment horizontal="right" vertical="center"/>
    </xf>
    <xf numFmtId="3" fontId="6" fillId="2" borderId="15" xfId="2" applyNumberFormat="1" applyFont="1" applyFill="1" applyBorder="1" applyAlignment="1">
      <alignment horizontal="right" vertical="center"/>
    </xf>
    <xf numFmtId="179" fontId="6" fillId="2" borderId="37" xfId="1" applyNumberFormat="1" applyFont="1" applyFill="1" applyBorder="1" applyAlignment="1">
      <alignment horizontal="right" vertical="center"/>
    </xf>
    <xf numFmtId="179" fontId="6" fillId="2" borderId="11" xfId="1" applyNumberFormat="1" applyFont="1" applyFill="1" applyBorder="1" applyAlignment="1">
      <alignment horizontal="right" vertical="center"/>
    </xf>
    <xf numFmtId="3" fontId="6" fillId="2" borderId="11" xfId="1" applyNumberFormat="1" applyFont="1" applyFill="1" applyBorder="1" applyAlignment="1">
      <alignment horizontal="right" vertical="center"/>
    </xf>
    <xf numFmtId="179" fontId="6" fillId="2" borderId="11" xfId="1" quotePrefix="1" applyNumberFormat="1" applyFont="1" applyFill="1" applyBorder="1" applyAlignment="1">
      <alignment horizontal="right" vertical="center"/>
    </xf>
    <xf numFmtId="3" fontId="6" fillId="2" borderId="12" xfId="0" applyNumberFormat="1" applyFont="1" applyFill="1" applyBorder="1" applyAlignment="1">
      <alignment horizontal="right" vertical="center"/>
    </xf>
    <xf numFmtId="179" fontId="6" fillId="2" borderId="37" xfId="2" applyNumberFormat="1" applyFont="1" applyFill="1" applyBorder="1" applyAlignment="1">
      <alignment vertical="center"/>
    </xf>
    <xf numFmtId="179" fontId="6" fillId="2" borderId="11" xfId="2" applyNumberFormat="1" applyFont="1" applyFill="1" applyBorder="1" applyAlignment="1">
      <alignment vertical="center"/>
    </xf>
    <xf numFmtId="3" fontId="6" fillId="2" borderId="11" xfId="2" applyNumberFormat="1" applyFont="1" applyFill="1" applyBorder="1" applyAlignment="1">
      <alignment vertical="center"/>
    </xf>
    <xf numFmtId="3" fontId="6" fillId="2" borderId="38" xfId="2" applyNumberFormat="1" applyFont="1" applyFill="1" applyBorder="1" applyAlignment="1">
      <alignment vertical="center"/>
    </xf>
    <xf numFmtId="3" fontId="6" fillId="2" borderId="12" xfId="2" applyNumberFormat="1" applyFont="1" applyFill="1" applyBorder="1" applyAlignment="1">
      <alignment vertical="center"/>
    </xf>
    <xf numFmtId="179" fontId="6" fillId="2" borderId="43" xfId="2" applyNumberFormat="1" applyFont="1" applyFill="1" applyBorder="1" applyAlignment="1">
      <alignment vertical="center"/>
    </xf>
    <xf numFmtId="179" fontId="6" fillId="2" borderId="20" xfId="2" applyNumberFormat="1" applyFont="1" applyFill="1" applyBorder="1" applyAlignment="1">
      <alignment vertical="center"/>
    </xf>
    <xf numFmtId="3" fontId="6" fillId="2" borderId="20" xfId="2" applyNumberFormat="1" applyFont="1" applyFill="1" applyBorder="1" applyAlignment="1">
      <alignment vertical="center"/>
    </xf>
    <xf numFmtId="3" fontId="6" fillId="2" borderId="44" xfId="2" applyNumberFormat="1" applyFont="1" applyFill="1" applyBorder="1" applyAlignment="1">
      <alignment vertical="center"/>
    </xf>
    <xf numFmtId="3" fontId="6" fillId="2" borderId="15" xfId="2" applyNumberFormat="1" applyFont="1" applyFill="1" applyBorder="1" applyAlignment="1">
      <alignment vertical="center"/>
    </xf>
    <xf numFmtId="181" fontId="6" fillId="2" borderId="21" xfId="0" applyNumberFormat="1" applyFont="1" applyFill="1" applyBorder="1" applyAlignment="1">
      <alignment horizontal="center" vertical="center" shrinkToFit="1"/>
    </xf>
    <xf numFmtId="179" fontId="6" fillId="2" borderId="31" xfId="2" applyNumberFormat="1" applyFont="1" applyFill="1" applyBorder="1" applyAlignment="1">
      <alignment vertical="center"/>
    </xf>
    <xf numFmtId="179" fontId="6" fillId="2" borderId="18" xfId="2" applyNumberFormat="1" applyFont="1" applyFill="1" applyBorder="1" applyAlignment="1">
      <alignment vertical="center"/>
    </xf>
    <xf numFmtId="3" fontId="6" fillId="2" borderId="18" xfId="2" applyNumberFormat="1" applyFont="1" applyFill="1" applyBorder="1" applyAlignment="1">
      <alignment vertical="center"/>
    </xf>
    <xf numFmtId="3" fontId="6" fillId="2" borderId="32" xfId="2" applyNumberFormat="1" applyFont="1" applyFill="1" applyBorder="1" applyAlignment="1">
      <alignment vertical="center"/>
    </xf>
    <xf numFmtId="3" fontId="6" fillId="2" borderId="14" xfId="0" applyNumberFormat="1" applyFont="1" applyFill="1" applyBorder="1" applyAlignment="1">
      <alignment horizontal="right" vertical="center"/>
    </xf>
    <xf numFmtId="181" fontId="10" fillId="2" borderId="10" xfId="0" applyNumberFormat="1" applyFont="1" applyFill="1" applyBorder="1" applyAlignment="1">
      <alignment horizontal="center" vertical="center" shrinkToFit="1"/>
    </xf>
    <xf numFmtId="179" fontId="6" fillId="2" borderId="37" xfId="0" applyNumberFormat="1" applyFont="1" applyFill="1" applyBorder="1" applyAlignment="1">
      <alignment horizontal="center" vertical="center" wrapText="1"/>
    </xf>
    <xf numFmtId="179" fontId="6" fillId="2" borderId="43" xfId="1" applyNumberFormat="1" applyFont="1" applyFill="1" applyBorder="1" applyAlignment="1">
      <alignment horizontal="right" vertical="center"/>
    </xf>
    <xf numFmtId="179" fontId="6" fillId="2" borderId="20" xfId="1" applyNumberFormat="1" applyFont="1" applyFill="1" applyBorder="1" applyAlignment="1">
      <alignment horizontal="right" vertical="center"/>
    </xf>
    <xf numFmtId="3" fontId="6" fillId="2" borderId="20" xfId="1" applyNumberFormat="1" applyFont="1" applyFill="1" applyBorder="1" applyAlignment="1">
      <alignment horizontal="right" vertical="center"/>
    </xf>
    <xf numFmtId="3" fontId="6" fillId="2" borderId="44" xfId="1" applyNumberFormat="1" applyFont="1" applyFill="1" applyBorder="1" applyAlignment="1">
      <alignment horizontal="right" vertical="center"/>
    </xf>
    <xf numFmtId="3" fontId="6" fillId="2" borderId="15" xfId="1" applyNumberFormat="1" applyFont="1" applyFill="1" applyBorder="1" applyAlignment="1">
      <alignment horizontal="right" vertical="center"/>
    </xf>
    <xf numFmtId="3" fontId="6" fillId="2" borderId="14" xfId="2" applyNumberFormat="1" applyFont="1" applyFill="1" applyBorder="1" applyAlignment="1">
      <alignment horizontal="right" vertical="center"/>
    </xf>
    <xf numFmtId="181" fontId="6" fillId="2" borderId="11" xfId="0" applyNumberFormat="1" applyFont="1" applyFill="1" applyBorder="1" applyAlignment="1">
      <alignment horizontal="center" vertical="center" shrinkToFit="1"/>
    </xf>
    <xf numFmtId="179" fontId="6" fillId="2" borderId="34" xfId="1" applyNumberFormat="1" applyFont="1" applyFill="1" applyBorder="1" applyAlignment="1">
      <alignment horizontal="right" vertical="center"/>
    </xf>
    <xf numFmtId="179" fontId="6" fillId="2" borderId="35" xfId="1" applyNumberFormat="1" applyFont="1" applyFill="1" applyBorder="1" applyAlignment="1">
      <alignment horizontal="right" vertical="center"/>
    </xf>
    <xf numFmtId="3" fontId="6" fillId="2" borderId="35" xfId="1" applyNumberFormat="1" applyFont="1" applyFill="1" applyBorder="1" applyAlignment="1">
      <alignment horizontal="right" vertical="center"/>
    </xf>
    <xf numFmtId="3" fontId="6" fillId="2" borderId="49" xfId="1" applyNumberFormat="1" applyFont="1" applyFill="1" applyBorder="1" applyAlignment="1">
      <alignment horizontal="right" vertical="center"/>
    </xf>
    <xf numFmtId="3" fontId="6" fillId="2" borderId="7" xfId="1" applyNumberFormat="1" applyFont="1" applyFill="1" applyBorder="1" applyAlignment="1">
      <alignment horizontal="right" vertical="center"/>
    </xf>
    <xf numFmtId="181" fontId="6" fillId="2" borderId="18" xfId="0" applyNumberFormat="1" applyFont="1" applyFill="1" applyBorder="1" applyAlignment="1">
      <alignment horizontal="center" vertical="center" shrinkToFit="1"/>
    </xf>
    <xf numFmtId="179" fontId="6" fillId="2" borderId="31" xfId="1" applyNumberFormat="1" applyFont="1" applyFill="1" applyBorder="1" applyAlignment="1">
      <alignment horizontal="right" vertical="center"/>
    </xf>
    <xf numFmtId="179" fontId="6" fillId="2" borderId="18" xfId="1" applyNumberFormat="1" applyFont="1" applyFill="1" applyBorder="1" applyAlignment="1">
      <alignment horizontal="right" vertical="center"/>
    </xf>
    <xf numFmtId="3" fontId="6" fillId="2" borderId="18" xfId="1" applyNumberFormat="1" applyFont="1" applyFill="1" applyBorder="1" applyAlignment="1">
      <alignment horizontal="right" vertical="center"/>
    </xf>
    <xf numFmtId="179" fontId="6" fillId="2" borderId="55" xfId="1" applyNumberFormat="1" applyFont="1" applyFill="1" applyBorder="1" applyAlignment="1">
      <alignment vertical="center"/>
    </xf>
    <xf numFmtId="179" fontId="6" fillId="2" borderId="56" xfId="1" applyNumberFormat="1" applyFont="1" applyFill="1" applyBorder="1" applyAlignment="1">
      <alignment vertical="center"/>
    </xf>
    <xf numFmtId="3" fontId="6" fillId="2" borderId="56" xfId="1" applyNumberFormat="1" applyFont="1" applyFill="1" applyBorder="1" applyAlignment="1">
      <alignment vertical="center"/>
    </xf>
    <xf numFmtId="3" fontId="6" fillId="2" borderId="57" xfId="1" applyNumberFormat="1" applyFont="1" applyFill="1" applyBorder="1" applyAlignment="1">
      <alignment vertical="center"/>
    </xf>
    <xf numFmtId="3" fontId="6" fillId="2" borderId="6" xfId="1" applyNumberFormat="1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 shrinkToFit="1"/>
    </xf>
    <xf numFmtId="181" fontId="0" fillId="2" borderId="10" xfId="0" applyNumberFormat="1" applyFont="1" applyFill="1" applyBorder="1" applyAlignment="1">
      <alignment horizontal="center" vertical="center" shrinkToFit="1"/>
    </xf>
    <xf numFmtId="181" fontId="6" fillId="2" borderId="58" xfId="1" applyNumberFormat="1" applyFont="1" applyFill="1" applyBorder="1" applyAlignment="1">
      <alignment vertical="center"/>
    </xf>
    <xf numFmtId="0" fontId="1" fillId="0" borderId="14" xfId="0" applyFont="1" applyBorder="1" applyAlignment="1" applyProtection="1">
      <alignment horizontal="center" vertical="center" shrinkToFit="1"/>
    </xf>
    <xf numFmtId="0" fontId="1" fillId="0" borderId="15" xfId="0" applyFont="1" applyBorder="1" applyAlignment="1" applyProtection="1">
      <alignment horizontal="center" vertical="center" shrinkToFit="1"/>
    </xf>
    <xf numFmtId="0" fontId="1" fillId="0" borderId="7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81" fontId="6" fillId="2" borderId="31" xfId="0" applyNumberFormat="1" applyFont="1" applyFill="1" applyBorder="1" applyAlignment="1">
      <alignment horizontal="center" vertical="center" shrinkToFit="1"/>
    </xf>
    <xf numFmtId="181" fontId="6" fillId="2" borderId="37" xfId="0" applyNumberFormat="1" applyFont="1" applyFill="1" applyBorder="1" applyAlignment="1">
      <alignment horizontal="center" vertical="center" shrinkToFit="1"/>
    </xf>
    <xf numFmtId="181" fontId="6" fillId="2" borderId="43" xfId="0" applyNumberFormat="1" applyFont="1" applyFill="1" applyBorder="1" applyAlignment="1">
      <alignment horizontal="center" vertical="center" shrinkToFit="1"/>
    </xf>
    <xf numFmtId="181" fontId="6" fillId="2" borderId="11" xfId="0" applyNumberFormat="1" applyFont="1" applyFill="1" applyBorder="1" applyAlignment="1">
      <alignment horizontal="center" vertical="center"/>
    </xf>
    <xf numFmtId="181" fontId="6" fillId="2" borderId="10" xfId="0" applyNumberFormat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181" fontId="6" fillId="2" borderId="27" xfId="0" applyNumberFormat="1" applyFont="1" applyFill="1" applyBorder="1" applyAlignment="1">
      <alignment horizontal="center" vertical="center"/>
    </xf>
    <xf numFmtId="181" fontId="6" fillId="2" borderId="34" xfId="0" applyNumberFormat="1" applyFont="1" applyFill="1" applyBorder="1" applyAlignment="1">
      <alignment horizontal="center" vertical="center"/>
    </xf>
    <xf numFmtId="181" fontId="6" fillId="2" borderId="28" xfId="0" applyNumberFormat="1" applyFont="1" applyFill="1" applyBorder="1" applyAlignment="1">
      <alignment horizontal="center" vertical="center"/>
    </xf>
    <xf numFmtId="181" fontId="6" fillId="2" borderId="45" xfId="0" applyNumberFormat="1" applyFont="1" applyFill="1" applyBorder="1" applyAlignment="1">
      <alignment horizontal="center" vertical="center"/>
    </xf>
    <xf numFmtId="181" fontId="6" fillId="2" borderId="35" xfId="0" applyNumberFormat="1" applyFont="1" applyFill="1" applyBorder="1" applyAlignment="1">
      <alignment horizontal="center" vertical="center"/>
    </xf>
    <xf numFmtId="181" fontId="6" fillId="2" borderId="9" xfId="0" applyNumberFormat="1" applyFont="1" applyFill="1" applyBorder="1" applyAlignment="1">
      <alignment horizontal="center" vertical="center"/>
    </xf>
    <xf numFmtId="181" fontId="6" fillId="2" borderId="22" xfId="0" applyNumberFormat="1" applyFont="1" applyFill="1" applyBorder="1" applyAlignment="1">
      <alignment horizontal="center" vertical="center"/>
    </xf>
    <xf numFmtId="181" fontId="6" fillId="2" borderId="46" xfId="0" applyNumberFormat="1" applyFont="1" applyFill="1" applyBorder="1" applyAlignment="1">
      <alignment horizontal="center" vertical="center"/>
    </xf>
    <xf numFmtId="181" fontId="6" fillId="2" borderId="31" xfId="0" applyNumberFormat="1" applyFont="1" applyFill="1" applyBorder="1" applyAlignment="1">
      <alignment horizontal="center" vertical="center"/>
    </xf>
    <xf numFmtId="181" fontId="6" fillId="2" borderId="37" xfId="0" applyNumberFormat="1" applyFont="1" applyFill="1" applyBorder="1" applyAlignment="1">
      <alignment horizontal="center" vertical="center"/>
    </xf>
    <xf numFmtId="181" fontId="6" fillId="2" borderId="43" xfId="0" applyNumberFormat="1" applyFont="1" applyFill="1" applyBorder="1" applyAlignment="1">
      <alignment horizontal="center" vertical="center"/>
    </xf>
    <xf numFmtId="181" fontId="6" fillId="2" borderId="20" xfId="0" applyNumberFormat="1" applyFont="1" applyFill="1" applyBorder="1" applyAlignment="1">
      <alignment horizontal="center" vertical="center"/>
    </xf>
    <xf numFmtId="181" fontId="6" fillId="2" borderId="45" xfId="0" applyNumberFormat="1" applyFont="1" applyFill="1" applyBorder="1" applyAlignment="1">
      <alignment horizontal="center" vertical="center" shrinkToFit="1"/>
    </xf>
    <xf numFmtId="181" fontId="6" fillId="2" borderId="9" xfId="0" applyNumberFormat="1" applyFont="1" applyFill="1" applyBorder="1" applyAlignment="1">
      <alignment horizontal="center" vertical="center" shrinkToFit="1"/>
    </xf>
    <xf numFmtId="181" fontId="6" fillId="2" borderId="51" xfId="0" applyNumberFormat="1" applyFont="1" applyFill="1" applyBorder="1" applyAlignment="1">
      <alignment horizontal="center" vertical="center"/>
    </xf>
    <xf numFmtId="181" fontId="6" fillId="2" borderId="10" xfId="0" applyNumberFormat="1" applyFont="1" applyFill="1" applyBorder="1" applyAlignment="1">
      <alignment horizontal="center" vertical="center" shrinkToFit="1"/>
    </xf>
    <xf numFmtId="181" fontId="6" fillId="2" borderId="48" xfId="0" applyNumberFormat="1" applyFont="1" applyFill="1" applyBorder="1" applyAlignment="1">
      <alignment horizontal="center" vertical="center" shrinkToFit="1"/>
    </xf>
    <xf numFmtId="181" fontId="6" fillId="2" borderId="42" xfId="0" applyNumberFormat="1" applyFont="1" applyFill="1" applyBorder="1" applyAlignment="1">
      <alignment horizontal="center" vertical="center"/>
    </xf>
    <xf numFmtId="181" fontId="6" fillId="2" borderId="26" xfId="0" applyNumberFormat="1" applyFont="1" applyFill="1" applyBorder="1" applyAlignment="1">
      <alignment horizontal="center" vertical="center"/>
    </xf>
    <xf numFmtId="181" fontId="6" fillId="2" borderId="50" xfId="0" applyNumberFormat="1" applyFont="1" applyFill="1" applyBorder="1" applyAlignment="1">
      <alignment horizontal="center" vertical="center"/>
    </xf>
    <xf numFmtId="181" fontId="6" fillId="2" borderId="35" xfId="0" applyNumberFormat="1" applyFont="1" applyFill="1" applyBorder="1" applyAlignment="1">
      <alignment horizontal="center" vertical="center" shrinkToFit="1"/>
    </xf>
    <xf numFmtId="181" fontId="6" fillId="2" borderId="11" xfId="0" applyNumberFormat="1" applyFont="1" applyFill="1" applyBorder="1" applyAlignment="1">
      <alignment horizontal="center" vertical="center" shrinkToFit="1"/>
    </xf>
    <xf numFmtId="181" fontId="6" fillId="2" borderId="47" xfId="0" applyNumberFormat="1" applyFont="1" applyFill="1" applyBorder="1" applyAlignment="1">
      <alignment horizontal="center" vertical="center"/>
    </xf>
    <xf numFmtId="181" fontId="6" fillId="2" borderId="2" xfId="0" applyNumberFormat="1" applyFont="1" applyFill="1" applyBorder="1" applyAlignment="1">
      <alignment horizontal="center" vertical="center"/>
    </xf>
    <xf numFmtId="38" fontId="6" fillId="2" borderId="11" xfId="1" applyFont="1" applyFill="1" applyBorder="1" applyAlignment="1">
      <alignment horizontal="center" vertical="center"/>
    </xf>
    <xf numFmtId="38" fontId="6" fillId="2" borderId="38" xfId="1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42" xfId="0" applyFont="1" applyFill="1" applyBorder="1" applyAlignment="1">
      <alignment horizontal="center" vertical="center" shrinkToFit="1"/>
    </xf>
    <xf numFmtId="38" fontId="6" fillId="2" borderId="31" xfId="1" applyFont="1" applyFill="1" applyBorder="1" applyAlignment="1">
      <alignment horizontal="center" vertical="center"/>
    </xf>
    <xf numFmtId="38" fontId="6" fillId="2" borderId="18" xfId="1" applyFont="1" applyFill="1" applyBorder="1" applyAlignment="1">
      <alignment horizontal="center" vertical="center"/>
    </xf>
    <xf numFmtId="38" fontId="6" fillId="2" borderId="32" xfId="1" applyFont="1" applyFill="1" applyBorder="1" applyAlignment="1">
      <alignment horizontal="center" vertical="center"/>
    </xf>
    <xf numFmtId="38" fontId="6" fillId="2" borderId="33" xfId="1" applyFont="1" applyFill="1" applyBorder="1" applyAlignment="1">
      <alignment horizontal="center" vertical="center"/>
    </xf>
    <xf numFmtId="38" fontId="6" fillId="2" borderId="24" xfId="1" applyFont="1" applyFill="1" applyBorder="1" applyAlignment="1">
      <alignment horizontal="center" vertical="center"/>
    </xf>
    <xf numFmtId="38" fontId="6" fillId="2" borderId="25" xfId="1" applyFont="1" applyFill="1" applyBorder="1" applyAlignment="1">
      <alignment horizontal="center" vertical="center"/>
    </xf>
    <xf numFmtId="38" fontId="6" fillId="2" borderId="39" xfId="1" applyFont="1" applyFill="1" applyBorder="1" applyAlignment="1">
      <alignment horizontal="center" vertical="center"/>
    </xf>
    <xf numFmtId="38" fontId="6" fillId="2" borderId="40" xfId="1" applyFont="1" applyFill="1" applyBorder="1" applyAlignment="1">
      <alignment horizontal="center" vertical="center"/>
    </xf>
    <xf numFmtId="38" fontId="6" fillId="2" borderId="41" xfId="1" applyFont="1" applyFill="1" applyBorder="1" applyAlignment="1">
      <alignment horizontal="center" vertical="center"/>
    </xf>
    <xf numFmtId="38" fontId="6" fillId="2" borderId="37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38" fontId="6" fillId="0" borderId="0" xfId="2" applyFont="1" applyAlignment="1">
      <alignment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 shrinkToFit="1"/>
    </xf>
    <xf numFmtId="38" fontId="6" fillId="0" borderId="0" xfId="2" applyFont="1" applyAlignment="1">
      <alignment horizontal="right" vertical="center"/>
    </xf>
    <xf numFmtId="0" fontId="6" fillId="0" borderId="27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3" fontId="6" fillId="0" borderId="9" xfId="2" applyNumberFormat="1" applyFont="1" applyBorder="1" applyAlignment="1">
      <alignment horizontal="right" vertical="center"/>
    </xf>
    <xf numFmtId="3" fontId="6" fillId="0" borderId="61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3" fontId="6" fillId="0" borderId="11" xfId="2" applyNumberFormat="1" applyFont="1" applyBorder="1" applyAlignment="1">
      <alignment horizontal="right" vertical="center"/>
    </xf>
    <xf numFmtId="3" fontId="6" fillId="0" borderId="38" xfId="0" applyNumberFormat="1" applyFont="1" applyBorder="1" applyAlignment="1">
      <alignment horizontal="right" vertical="center"/>
    </xf>
    <xf numFmtId="0" fontId="6" fillId="0" borderId="34" xfId="0" applyFont="1" applyBorder="1" applyAlignment="1">
      <alignment horizontal="center" vertical="center"/>
    </xf>
    <xf numFmtId="3" fontId="6" fillId="0" borderId="35" xfId="2" applyNumberFormat="1" applyFont="1" applyBorder="1" applyAlignment="1">
      <alignment horizontal="right" vertical="center"/>
    </xf>
    <xf numFmtId="3" fontId="6" fillId="0" borderId="49" xfId="0" applyNumberFormat="1" applyFont="1" applyBorder="1" applyAlignment="1">
      <alignment horizontal="right" vertical="center"/>
    </xf>
    <xf numFmtId="0" fontId="6" fillId="0" borderId="55" xfId="0" applyFont="1" applyBorder="1" applyAlignment="1">
      <alignment horizontal="center" vertical="center"/>
    </xf>
    <xf numFmtId="3" fontId="6" fillId="0" borderId="56" xfId="2" applyNumberFormat="1" applyFont="1" applyBorder="1" applyAlignment="1">
      <alignment horizontal="right" vertical="center"/>
    </xf>
    <xf numFmtId="3" fontId="6" fillId="0" borderId="57" xfId="0" applyNumberFormat="1" applyFont="1" applyBorder="1" applyAlignment="1">
      <alignment horizontal="right" vertical="center"/>
    </xf>
    <xf numFmtId="0" fontId="6" fillId="0" borderId="28" xfId="0" applyFont="1" applyBorder="1" applyAlignment="1">
      <alignment horizontal="center" vertical="center"/>
    </xf>
    <xf numFmtId="3" fontId="6" fillId="0" borderId="20" xfId="2" applyNumberFormat="1" applyFont="1" applyBorder="1" applyAlignment="1">
      <alignment horizontal="right" vertical="center"/>
    </xf>
    <xf numFmtId="3" fontId="6" fillId="0" borderId="44" xfId="0" applyNumberFormat="1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3" fontId="6" fillId="0" borderId="18" xfId="2" applyNumberFormat="1" applyFont="1" applyBorder="1" applyAlignment="1">
      <alignment horizontal="right" vertical="center"/>
    </xf>
    <xf numFmtId="3" fontId="6" fillId="0" borderId="32" xfId="0" applyNumberFormat="1" applyFont="1" applyBorder="1" applyAlignment="1">
      <alignment horizontal="right" vertical="center"/>
    </xf>
    <xf numFmtId="3" fontId="6" fillId="0" borderId="4" xfId="2" applyNumberFormat="1" applyFont="1" applyBorder="1" applyAlignment="1">
      <alignment horizontal="right" vertical="center"/>
    </xf>
    <xf numFmtId="3" fontId="6" fillId="0" borderId="60" xfId="2" applyNumberFormat="1" applyFont="1" applyBorder="1" applyAlignment="1">
      <alignment horizontal="right" vertical="center"/>
    </xf>
    <xf numFmtId="3" fontId="6" fillId="0" borderId="38" xfId="2" applyNumberFormat="1" applyFont="1" applyBorder="1" applyAlignment="1">
      <alignment horizontal="right" vertical="center"/>
    </xf>
    <xf numFmtId="0" fontId="6" fillId="0" borderId="52" xfId="0" applyFont="1" applyBorder="1" applyAlignment="1">
      <alignment horizontal="center" vertical="center"/>
    </xf>
    <xf numFmtId="3" fontId="6" fillId="0" borderId="57" xfId="2" applyNumberFormat="1" applyFont="1" applyBorder="1" applyAlignment="1">
      <alignment horizontal="right" vertical="center"/>
    </xf>
    <xf numFmtId="38" fontId="6" fillId="0" borderId="2" xfId="2" applyFont="1" applyBorder="1" applyAlignment="1">
      <alignment horizontal="center" vertical="center"/>
    </xf>
    <xf numFmtId="38" fontId="6" fillId="0" borderId="4" xfId="2" applyFont="1" applyBorder="1" applyAlignment="1">
      <alignment horizontal="center" vertical="center"/>
    </xf>
    <xf numFmtId="38" fontId="10" fillId="0" borderId="0" xfId="2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3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8" fontId="6" fillId="0" borderId="59" xfId="2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8" fontId="6" fillId="0" borderId="60" xfId="2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59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right" vertical="center"/>
    </xf>
    <xf numFmtId="0" fontId="6" fillId="0" borderId="6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right" vertical="center"/>
    </xf>
    <xf numFmtId="0" fontId="11" fillId="0" borderId="3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3" fontId="11" fillId="0" borderId="18" xfId="0" applyNumberFormat="1" applyFont="1" applyBorder="1" applyAlignment="1">
      <alignment horizontal="right" vertical="center"/>
    </xf>
    <xf numFmtId="3" fontId="11" fillId="0" borderId="32" xfId="2" applyNumberFormat="1" applyFont="1" applyBorder="1" applyAlignment="1">
      <alignment horizontal="right" vertical="center"/>
    </xf>
    <xf numFmtId="0" fontId="6" fillId="0" borderId="5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3" fontId="6" fillId="0" borderId="35" xfId="0" applyNumberFormat="1" applyFont="1" applyBorder="1" applyAlignment="1">
      <alignment horizontal="right" vertical="center"/>
    </xf>
    <xf numFmtId="0" fontId="6" fillId="0" borderId="5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" fontId="6" fillId="0" borderId="20" xfId="0" applyNumberFormat="1" applyFont="1" applyBorder="1" applyAlignment="1">
      <alignment vertical="center"/>
    </xf>
    <xf numFmtId="3" fontId="6" fillId="0" borderId="44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6" fillId="0" borderId="60" xfId="0" applyNumberFormat="1" applyFont="1" applyBorder="1" applyAlignment="1">
      <alignment vertical="center"/>
    </xf>
    <xf numFmtId="38" fontId="6" fillId="0" borderId="0" xfId="2" applyFont="1" applyAlignment="1">
      <alignment horizontal="center" vertical="center"/>
    </xf>
    <xf numFmtId="38" fontId="6" fillId="0" borderId="21" xfId="2" applyFont="1" applyBorder="1" applyAlignment="1">
      <alignment horizontal="center" vertical="center"/>
    </xf>
    <xf numFmtId="38" fontId="6" fillId="0" borderId="17" xfId="2" applyFont="1" applyBorder="1" applyAlignment="1">
      <alignment horizontal="center" vertical="center"/>
    </xf>
    <xf numFmtId="38" fontId="6" fillId="0" borderId="63" xfId="2" applyFont="1" applyBorder="1" applyAlignment="1">
      <alignment horizontal="center" vertical="center"/>
    </xf>
    <xf numFmtId="38" fontId="6" fillId="0" borderId="64" xfId="2" applyFont="1" applyBorder="1" applyAlignment="1">
      <alignment horizontal="center" vertical="center"/>
    </xf>
    <xf numFmtId="38" fontId="6" fillId="0" borderId="20" xfId="2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8" fontId="6" fillId="0" borderId="19" xfId="2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179" fontId="6" fillId="0" borderId="18" xfId="2" applyNumberFormat="1" applyFont="1" applyBorder="1" applyAlignment="1">
      <alignment horizontal="right" vertical="center"/>
    </xf>
    <xf numFmtId="3" fontId="6" fillId="0" borderId="18" xfId="0" applyNumberFormat="1" applyFont="1" applyBorder="1" applyAlignment="1">
      <alignment horizontal="right" vertical="center"/>
    </xf>
    <xf numFmtId="179" fontId="6" fillId="0" borderId="17" xfId="2" applyNumberFormat="1" applyFont="1" applyBorder="1" applyAlignment="1">
      <alignment vertical="center"/>
    </xf>
    <xf numFmtId="179" fontId="6" fillId="0" borderId="17" xfId="2" applyNumberFormat="1" applyFont="1" applyBorder="1" applyAlignment="1">
      <alignment horizontal="right" vertical="center"/>
    </xf>
    <xf numFmtId="3" fontId="6" fillId="0" borderId="32" xfId="0" applyNumberFormat="1" applyFont="1" applyBorder="1" applyAlignment="1">
      <alignment vertical="center"/>
    </xf>
    <xf numFmtId="179" fontId="6" fillId="0" borderId="9" xfId="2" applyNumberFormat="1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/>
    </xf>
    <xf numFmtId="179" fontId="6" fillId="0" borderId="16" xfId="2" applyNumberFormat="1" applyFont="1" applyBorder="1" applyAlignment="1">
      <alignment vertical="center"/>
    </xf>
    <xf numFmtId="179" fontId="6" fillId="0" borderId="16" xfId="2" applyNumberFormat="1" applyFont="1" applyBorder="1" applyAlignment="1">
      <alignment horizontal="right" vertical="center"/>
    </xf>
    <xf numFmtId="3" fontId="6" fillId="0" borderId="61" xfId="0" applyNumberFormat="1" applyFont="1" applyBorder="1" applyAlignment="1">
      <alignment vertical="center"/>
    </xf>
    <xf numFmtId="179" fontId="6" fillId="0" borderId="11" xfId="2" applyNumberFormat="1" applyFont="1" applyBorder="1" applyAlignment="1">
      <alignment horizontal="right" vertical="center"/>
    </xf>
    <xf numFmtId="179" fontId="6" fillId="0" borderId="13" xfId="2" applyNumberFormat="1" applyFont="1" applyBorder="1" applyAlignment="1">
      <alignment vertical="center"/>
    </xf>
    <xf numFmtId="179" fontId="6" fillId="0" borderId="13" xfId="2" applyNumberFormat="1" applyFont="1" applyBorder="1" applyAlignment="1">
      <alignment horizontal="right" vertical="center"/>
    </xf>
    <xf numFmtId="3" fontId="6" fillId="0" borderId="38" xfId="0" applyNumberFormat="1" applyFont="1" applyBorder="1" applyAlignment="1">
      <alignment vertical="center"/>
    </xf>
    <xf numFmtId="179" fontId="6" fillId="0" borderId="9" xfId="2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179" fontId="6" fillId="0" borderId="16" xfId="2" applyNumberFormat="1" applyFont="1" applyBorder="1" applyAlignment="1">
      <alignment horizontal="center" vertical="center"/>
    </xf>
    <xf numFmtId="179" fontId="6" fillId="0" borderId="11" xfId="2" applyNumberFormat="1" applyFont="1" applyFill="1" applyBorder="1" applyAlignment="1">
      <alignment horizontal="right" vertical="center"/>
    </xf>
    <xf numFmtId="3" fontId="6" fillId="0" borderId="11" xfId="0" applyNumberFormat="1" applyFont="1" applyFill="1" applyBorder="1" applyAlignment="1">
      <alignment horizontal="right" vertical="center"/>
    </xf>
    <xf numFmtId="0" fontId="6" fillId="0" borderId="43" xfId="0" applyFont="1" applyBorder="1" applyAlignment="1">
      <alignment horizontal="center" vertical="center"/>
    </xf>
    <xf numFmtId="179" fontId="6" fillId="0" borderId="20" xfId="2" applyNumberFormat="1" applyFont="1" applyBorder="1" applyAlignment="1">
      <alignment horizontal="right" vertical="center"/>
    </xf>
    <xf numFmtId="3" fontId="6" fillId="0" borderId="44" xfId="2" applyNumberFormat="1" applyFont="1" applyBorder="1" applyAlignment="1">
      <alignment horizontal="right" vertical="center"/>
    </xf>
    <xf numFmtId="3" fontId="6" fillId="0" borderId="61" xfId="2" applyNumberFormat="1" applyFont="1" applyBorder="1" applyAlignment="1">
      <alignment horizontal="right" vertical="center"/>
    </xf>
    <xf numFmtId="179" fontId="6" fillId="0" borderId="56" xfId="2" applyNumberFormat="1" applyFont="1" applyBorder="1" applyAlignment="1">
      <alignment horizontal="right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P35"/>
  <sheetViews>
    <sheetView showGridLines="0" view="pageBreakPreview" zoomScale="75" zoomScaleNormal="50" workbookViewId="0">
      <selection activeCell="C2" sqref="C2"/>
    </sheetView>
  </sheetViews>
  <sheetFormatPr defaultColWidth="10.59765625" defaultRowHeight="30" customHeight="1"/>
  <cols>
    <col min="1" max="1" width="1.69921875" style="1" customWidth="1"/>
    <col min="2" max="3" width="15.69921875" style="1" customWidth="1"/>
    <col min="4" max="13" width="10.59765625" style="1" customWidth="1"/>
    <col min="14" max="14" width="10.59765625" style="1"/>
    <col min="15" max="15" width="1.69921875" style="1" customWidth="1"/>
    <col min="16" max="16" width="10.59765625" style="1" customWidth="1"/>
    <col min="17" max="16384" width="10.59765625" style="1"/>
  </cols>
  <sheetData>
    <row r="2" spans="2:16" ht="30" customHeight="1">
      <c r="B2" s="2"/>
      <c r="N2" s="3"/>
    </row>
    <row r="3" spans="2:16" ht="30" customHeight="1">
      <c r="B3" s="2" t="s">
        <v>26</v>
      </c>
    </row>
    <row r="4" spans="2:16" ht="30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3" t="s">
        <v>0</v>
      </c>
      <c r="O4" s="4"/>
    </row>
    <row r="5" spans="2:16" ht="30" customHeight="1">
      <c r="B5" s="28" t="s">
        <v>1</v>
      </c>
      <c r="C5" s="24" t="s">
        <v>2</v>
      </c>
      <c r="D5" s="19" t="s">
        <v>3</v>
      </c>
      <c r="E5" s="5" t="s">
        <v>4</v>
      </c>
      <c r="F5" s="19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20" t="s">
        <v>12</v>
      </c>
      <c r="N5" s="141" t="s">
        <v>13</v>
      </c>
      <c r="O5" s="4"/>
      <c r="P5" s="4"/>
    </row>
    <row r="6" spans="2:16" ht="30" customHeight="1" thickBot="1">
      <c r="B6" s="23" t="s">
        <v>14</v>
      </c>
      <c r="C6" s="25" t="s">
        <v>15</v>
      </c>
      <c r="D6" s="21"/>
      <c r="E6" s="26"/>
      <c r="F6" s="21"/>
      <c r="G6" s="26"/>
      <c r="H6" s="26"/>
      <c r="I6" s="26"/>
      <c r="J6" s="26"/>
      <c r="K6" s="26"/>
      <c r="L6" s="26"/>
      <c r="M6" s="22"/>
      <c r="N6" s="142"/>
      <c r="O6" s="6"/>
      <c r="P6" s="4"/>
    </row>
    <row r="7" spans="2:16" ht="30" customHeight="1">
      <c r="B7" s="143" t="s">
        <v>17</v>
      </c>
      <c r="C7" s="15" t="s">
        <v>18</v>
      </c>
      <c r="D7" s="29">
        <v>0.2</v>
      </c>
      <c r="E7" s="29">
        <v>0.2</v>
      </c>
      <c r="F7" s="29"/>
      <c r="G7" s="29"/>
      <c r="H7" s="29"/>
      <c r="I7" s="29">
        <v>0.2</v>
      </c>
      <c r="J7" s="29">
        <v>0.2</v>
      </c>
      <c r="K7" s="29">
        <v>0.3</v>
      </c>
      <c r="L7" s="29">
        <v>0.2</v>
      </c>
      <c r="M7" s="30">
        <v>0.3</v>
      </c>
      <c r="N7" s="44">
        <f>SUM(D7:M7)</f>
        <v>1.6</v>
      </c>
      <c r="O7" s="4"/>
      <c r="P7" s="4"/>
    </row>
    <row r="8" spans="2:16" ht="30" customHeight="1">
      <c r="B8" s="143"/>
      <c r="C8" s="14" t="s">
        <v>19</v>
      </c>
      <c r="D8" s="32">
        <f>D7</f>
        <v>0.2</v>
      </c>
      <c r="E8" s="32">
        <f t="shared" ref="E8:N8" si="0">E7</f>
        <v>0.2</v>
      </c>
      <c r="F8" s="32">
        <f t="shared" si="0"/>
        <v>0</v>
      </c>
      <c r="G8" s="32">
        <f t="shared" si="0"/>
        <v>0</v>
      </c>
      <c r="H8" s="32">
        <f t="shared" si="0"/>
        <v>0</v>
      </c>
      <c r="I8" s="32">
        <f t="shared" si="0"/>
        <v>0.2</v>
      </c>
      <c r="J8" s="32">
        <f t="shared" si="0"/>
        <v>0.2</v>
      </c>
      <c r="K8" s="32">
        <f t="shared" si="0"/>
        <v>0.3</v>
      </c>
      <c r="L8" s="32">
        <f t="shared" si="0"/>
        <v>0.2</v>
      </c>
      <c r="M8" s="33">
        <f t="shared" si="0"/>
        <v>0.3</v>
      </c>
      <c r="N8" s="34">
        <f t="shared" si="0"/>
        <v>1.6</v>
      </c>
      <c r="O8" s="4"/>
      <c r="P8" s="4"/>
    </row>
    <row r="9" spans="2:16" ht="30" customHeight="1">
      <c r="B9" s="143"/>
      <c r="C9" s="14" t="s">
        <v>20</v>
      </c>
      <c r="D9" s="32"/>
      <c r="E9" s="32"/>
      <c r="F9" s="32"/>
      <c r="G9" s="32">
        <v>0.1</v>
      </c>
      <c r="H9" s="32">
        <v>0.1</v>
      </c>
      <c r="I9" s="32"/>
      <c r="J9" s="32"/>
      <c r="K9" s="32"/>
      <c r="L9" s="32"/>
      <c r="M9" s="33"/>
      <c r="N9" s="31">
        <f>SUM(D9:M9)</f>
        <v>0.2</v>
      </c>
      <c r="O9" s="4"/>
      <c r="P9" s="4"/>
    </row>
    <row r="10" spans="2:16" ht="30" customHeight="1">
      <c r="B10" s="143"/>
      <c r="C10" s="14" t="s">
        <v>21</v>
      </c>
      <c r="D10" s="32">
        <v>0.5</v>
      </c>
      <c r="E10" s="32">
        <v>0.5</v>
      </c>
      <c r="F10" s="32"/>
      <c r="G10" s="32"/>
      <c r="H10" s="32"/>
      <c r="I10" s="32"/>
      <c r="J10" s="32"/>
      <c r="K10" s="32"/>
      <c r="L10" s="32"/>
      <c r="M10" s="33"/>
      <c r="N10" s="31">
        <f t="shared" ref="N10" si="1">SUM(D10:M10)</f>
        <v>1</v>
      </c>
      <c r="O10" s="4"/>
      <c r="P10" s="4"/>
    </row>
    <row r="11" spans="2:16" ht="30" customHeight="1">
      <c r="B11" s="143"/>
      <c r="C11" s="14" t="s">
        <v>22</v>
      </c>
      <c r="D11" s="32">
        <f>SUM(D9:D10)</f>
        <v>0.5</v>
      </c>
      <c r="E11" s="32">
        <f t="shared" ref="E11:N11" si="2">SUM(E9:E10)</f>
        <v>0.5</v>
      </c>
      <c r="F11" s="32">
        <f t="shared" si="2"/>
        <v>0</v>
      </c>
      <c r="G11" s="32">
        <f t="shared" si="2"/>
        <v>0.1</v>
      </c>
      <c r="H11" s="32">
        <f t="shared" si="2"/>
        <v>0.1</v>
      </c>
      <c r="I11" s="32">
        <f t="shared" si="2"/>
        <v>0</v>
      </c>
      <c r="J11" s="32">
        <f t="shared" si="2"/>
        <v>0</v>
      </c>
      <c r="K11" s="32">
        <f t="shared" si="2"/>
        <v>0</v>
      </c>
      <c r="L11" s="32">
        <f t="shared" si="2"/>
        <v>0</v>
      </c>
      <c r="M11" s="33">
        <f t="shared" si="2"/>
        <v>0</v>
      </c>
      <c r="N11" s="34">
        <f t="shared" si="2"/>
        <v>1.2</v>
      </c>
      <c r="O11" s="4"/>
      <c r="P11" s="4"/>
    </row>
    <row r="12" spans="2:16" ht="30" customHeight="1">
      <c r="B12" s="143"/>
      <c r="C12" s="14" t="s">
        <v>23</v>
      </c>
      <c r="D12" s="32">
        <v>0.1</v>
      </c>
      <c r="E12" s="32">
        <v>0.1</v>
      </c>
      <c r="F12" s="32"/>
      <c r="G12" s="32">
        <v>0.1</v>
      </c>
      <c r="H12" s="32"/>
      <c r="I12" s="32"/>
      <c r="J12" s="32"/>
      <c r="K12" s="32"/>
      <c r="L12" s="32"/>
      <c r="M12" s="33"/>
      <c r="N12" s="31">
        <v>0.3</v>
      </c>
      <c r="O12" s="4"/>
      <c r="P12" s="4"/>
    </row>
    <row r="13" spans="2:16" ht="30" customHeight="1">
      <c r="B13" s="143"/>
      <c r="C13" s="14" t="s">
        <v>24</v>
      </c>
      <c r="D13" s="32">
        <f>D12</f>
        <v>0.1</v>
      </c>
      <c r="E13" s="32">
        <f t="shared" ref="E13:N13" si="3">E12</f>
        <v>0.1</v>
      </c>
      <c r="F13" s="32">
        <f t="shared" si="3"/>
        <v>0</v>
      </c>
      <c r="G13" s="32">
        <f t="shared" si="3"/>
        <v>0.1</v>
      </c>
      <c r="H13" s="32">
        <f t="shared" si="3"/>
        <v>0</v>
      </c>
      <c r="I13" s="32">
        <f t="shared" si="3"/>
        <v>0</v>
      </c>
      <c r="J13" s="32">
        <f t="shared" si="3"/>
        <v>0</v>
      </c>
      <c r="K13" s="32">
        <f t="shared" si="3"/>
        <v>0</v>
      </c>
      <c r="L13" s="32">
        <f t="shared" si="3"/>
        <v>0</v>
      </c>
      <c r="M13" s="33">
        <f t="shared" si="3"/>
        <v>0</v>
      </c>
      <c r="N13" s="34">
        <f t="shared" si="3"/>
        <v>0.3</v>
      </c>
      <c r="O13" s="4"/>
      <c r="P13" s="4"/>
    </row>
    <row r="14" spans="2:16" ht="30" customHeight="1" thickBot="1">
      <c r="B14" s="144"/>
      <c r="C14" s="16" t="s">
        <v>25</v>
      </c>
      <c r="D14" s="35">
        <f>SUM(D8,D11,D13)</f>
        <v>0.79999999999999993</v>
      </c>
      <c r="E14" s="35">
        <f t="shared" ref="E14:N14" si="4">SUM(E8,E11,E13)</f>
        <v>0.79999999999999993</v>
      </c>
      <c r="F14" s="35">
        <f t="shared" si="4"/>
        <v>0</v>
      </c>
      <c r="G14" s="35">
        <f t="shared" si="4"/>
        <v>0.2</v>
      </c>
      <c r="H14" s="35">
        <f t="shared" si="4"/>
        <v>0.1</v>
      </c>
      <c r="I14" s="35">
        <f t="shared" si="4"/>
        <v>0.2</v>
      </c>
      <c r="J14" s="35">
        <f t="shared" si="4"/>
        <v>0.2</v>
      </c>
      <c r="K14" s="35">
        <f t="shared" si="4"/>
        <v>0.3</v>
      </c>
      <c r="L14" s="35">
        <f t="shared" si="4"/>
        <v>0.2</v>
      </c>
      <c r="M14" s="36">
        <f t="shared" si="4"/>
        <v>0.3</v>
      </c>
      <c r="N14" s="37">
        <f t="shared" si="4"/>
        <v>3.0999999999999996</v>
      </c>
      <c r="O14" s="4"/>
      <c r="P14" s="4"/>
    </row>
    <row r="15" spans="2:16" ht="30" customHeight="1">
      <c r="B15" s="145" t="s">
        <v>16</v>
      </c>
      <c r="C15" s="17" t="s">
        <v>20</v>
      </c>
      <c r="D15" s="38">
        <v>0.2</v>
      </c>
      <c r="E15" s="38">
        <v>2.5</v>
      </c>
      <c r="F15" s="38">
        <v>0.2</v>
      </c>
      <c r="G15" s="38"/>
      <c r="H15" s="38"/>
      <c r="I15" s="38"/>
      <c r="J15" s="38"/>
      <c r="K15" s="38"/>
      <c r="L15" s="38"/>
      <c r="M15" s="39">
        <v>0.1</v>
      </c>
      <c r="N15" s="40">
        <f t="shared" ref="N15" si="5">SUM(D15:M15)</f>
        <v>3.0000000000000004</v>
      </c>
      <c r="O15" s="4"/>
      <c r="P15" s="4"/>
    </row>
    <row r="16" spans="2:16" ht="30" customHeight="1">
      <c r="B16" s="146"/>
      <c r="C16" s="14" t="s">
        <v>22</v>
      </c>
      <c r="D16" s="32">
        <f>D15</f>
        <v>0.2</v>
      </c>
      <c r="E16" s="32">
        <f t="shared" ref="E16:N17" si="6">E15</f>
        <v>2.5</v>
      </c>
      <c r="F16" s="32">
        <f t="shared" si="6"/>
        <v>0.2</v>
      </c>
      <c r="G16" s="32">
        <f t="shared" si="6"/>
        <v>0</v>
      </c>
      <c r="H16" s="32">
        <f t="shared" si="6"/>
        <v>0</v>
      </c>
      <c r="I16" s="32">
        <f t="shared" si="6"/>
        <v>0</v>
      </c>
      <c r="J16" s="32">
        <f t="shared" si="6"/>
        <v>0</v>
      </c>
      <c r="K16" s="32">
        <f t="shared" si="6"/>
        <v>0</v>
      </c>
      <c r="L16" s="32">
        <f t="shared" si="6"/>
        <v>0</v>
      </c>
      <c r="M16" s="33">
        <f t="shared" si="6"/>
        <v>0.1</v>
      </c>
      <c r="N16" s="34">
        <f t="shared" si="6"/>
        <v>3.0000000000000004</v>
      </c>
      <c r="O16" s="4"/>
      <c r="P16" s="4"/>
    </row>
    <row r="17" spans="2:16" ht="30" customHeight="1" thickBot="1">
      <c r="B17" s="147"/>
      <c r="C17" s="16" t="s">
        <v>25</v>
      </c>
      <c r="D17" s="35">
        <f>D16</f>
        <v>0.2</v>
      </c>
      <c r="E17" s="35">
        <f t="shared" si="6"/>
        <v>2.5</v>
      </c>
      <c r="F17" s="35">
        <f t="shared" si="6"/>
        <v>0.2</v>
      </c>
      <c r="G17" s="35">
        <f t="shared" si="6"/>
        <v>0</v>
      </c>
      <c r="H17" s="35">
        <f t="shared" si="6"/>
        <v>0</v>
      </c>
      <c r="I17" s="35">
        <f t="shared" si="6"/>
        <v>0</v>
      </c>
      <c r="J17" s="35">
        <f t="shared" si="6"/>
        <v>0</v>
      </c>
      <c r="K17" s="35">
        <f t="shared" si="6"/>
        <v>0</v>
      </c>
      <c r="L17" s="35">
        <f t="shared" si="6"/>
        <v>0</v>
      </c>
      <c r="M17" s="36">
        <f t="shared" si="6"/>
        <v>0.1</v>
      </c>
      <c r="N17" s="41">
        <f t="shared" si="6"/>
        <v>3.0000000000000004</v>
      </c>
      <c r="O17" s="4"/>
      <c r="P17" s="4"/>
    </row>
    <row r="18" spans="2:16" ht="30" customHeight="1" thickBot="1">
      <c r="B18" s="7" t="s">
        <v>25</v>
      </c>
      <c r="C18" s="27"/>
      <c r="D18" s="42">
        <f t="shared" ref="D18:N18" si="7">SUM(D14,D17)</f>
        <v>1</v>
      </c>
      <c r="E18" s="42">
        <f t="shared" si="7"/>
        <v>3.3</v>
      </c>
      <c r="F18" s="42">
        <f t="shared" si="7"/>
        <v>0.2</v>
      </c>
      <c r="G18" s="42">
        <f t="shared" si="7"/>
        <v>0.2</v>
      </c>
      <c r="H18" s="42">
        <f t="shared" si="7"/>
        <v>0.1</v>
      </c>
      <c r="I18" s="42">
        <f t="shared" si="7"/>
        <v>0.2</v>
      </c>
      <c r="J18" s="42">
        <f t="shared" si="7"/>
        <v>0.2</v>
      </c>
      <c r="K18" s="42">
        <f t="shared" si="7"/>
        <v>0.3</v>
      </c>
      <c r="L18" s="42">
        <f t="shared" si="7"/>
        <v>0.2</v>
      </c>
      <c r="M18" s="43">
        <f t="shared" si="7"/>
        <v>0.4</v>
      </c>
      <c r="N18" s="41">
        <f t="shared" si="7"/>
        <v>6.1</v>
      </c>
      <c r="O18" s="8"/>
      <c r="P18" s="4"/>
    </row>
    <row r="19" spans="2:16" ht="30" customHeight="1">
      <c r="B19" s="9"/>
      <c r="C19" s="10"/>
      <c r="D19" s="11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4"/>
    </row>
    <row r="20" spans="2:16" ht="30" customHeight="1">
      <c r="B20" s="2"/>
      <c r="K20" s="18"/>
    </row>
    <row r="21" spans="2:16" ht="30" customHeight="1">
      <c r="N21" s="1">
        <v>6.1</v>
      </c>
    </row>
    <row r="33" spans="14:14" ht="30" customHeight="1">
      <c r="N33" s="12"/>
    </row>
    <row r="34" spans="14:14" ht="30" customHeight="1">
      <c r="N34" s="12"/>
    </row>
    <row r="35" spans="14:14" ht="30" customHeight="1">
      <c r="N35" s="12"/>
    </row>
  </sheetData>
  <mergeCells count="3">
    <mergeCell ref="N5:N6"/>
    <mergeCell ref="B7:B14"/>
    <mergeCell ref="B15:B17"/>
  </mergeCells>
  <phoneticPr fontId="2"/>
  <printOptions horizontalCentered="1"/>
  <pageMargins left="0.78740157480314965" right="0.78740157480314965" top="0.78740157480314965" bottom="0.78740157480314965" header="0" footer="0"/>
  <pageSetup paperSize="9" scale="4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267"/>
  <sheetViews>
    <sheetView view="pageBreakPreview" zoomScale="55" zoomScaleNormal="100" zoomScaleSheetLayoutView="55" workbookViewId="0">
      <pane ySplit="6" topLeftCell="A265" activePane="bottomLeft" state="frozen"/>
      <selection pane="bottomLeft" activeCell="AB252" sqref="AB252"/>
    </sheetView>
  </sheetViews>
  <sheetFormatPr defaultColWidth="9.5" defaultRowHeight="30" customHeight="1"/>
  <cols>
    <col min="1" max="1" width="7.09765625" style="45" customWidth="1"/>
    <col min="2" max="2" width="11.69921875" style="45" customWidth="1"/>
    <col min="3" max="3" width="10.09765625" style="46" customWidth="1"/>
    <col min="4" max="4" width="12.5" style="138" customWidth="1"/>
    <col min="5" max="6" width="8.5" style="47" customWidth="1"/>
    <col min="7" max="7" width="8.5" style="48" customWidth="1"/>
    <col min="8" max="9" width="8.5" style="47" customWidth="1"/>
    <col min="10" max="10" width="8.5" style="48" customWidth="1"/>
    <col min="11" max="12" width="8.5" style="47" customWidth="1"/>
    <col min="13" max="13" width="8.5" style="48" customWidth="1"/>
    <col min="14" max="15" width="8.5" style="47" customWidth="1"/>
    <col min="16" max="16" width="8.5" style="48" customWidth="1"/>
    <col min="17" max="18" width="8.5" style="47" customWidth="1"/>
    <col min="19" max="19" width="8.5" style="48" customWidth="1"/>
    <col min="20" max="21" width="8.5" style="47" customWidth="1"/>
    <col min="22" max="22" width="8.5" style="48" customWidth="1"/>
    <col min="23" max="24" width="8.5" style="47" customWidth="1"/>
    <col min="25" max="25" width="8.5" style="48" customWidth="1"/>
    <col min="26" max="26" width="10.09765625" style="51" customWidth="1"/>
    <col min="27" max="27" width="1.296875" style="45" customWidth="1"/>
    <col min="28" max="16384" width="9.5" style="45"/>
  </cols>
  <sheetData>
    <row r="1" spans="2:27" ht="30" customHeight="1">
      <c r="Z1" s="49"/>
    </row>
    <row r="2" spans="2:27" ht="30" customHeight="1">
      <c r="B2" s="50" t="s">
        <v>27</v>
      </c>
    </row>
    <row r="3" spans="2:27" ht="30" customHeight="1" thickBot="1">
      <c r="Y3" s="48" t="s">
        <v>28</v>
      </c>
      <c r="Z3" s="52"/>
    </row>
    <row r="4" spans="2:27" ht="30" customHeight="1">
      <c r="B4" s="184" t="s">
        <v>29</v>
      </c>
      <c r="C4" s="187" t="s">
        <v>30</v>
      </c>
      <c r="D4" s="190" t="s">
        <v>31</v>
      </c>
      <c r="E4" s="193" t="s">
        <v>32</v>
      </c>
      <c r="F4" s="194"/>
      <c r="G4" s="194"/>
      <c r="H4" s="194"/>
      <c r="I4" s="194"/>
      <c r="J4" s="194"/>
      <c r="K4" s="194"/>
      <c r="L4" s="194"/>
      <c r="M4" s="195"/>
      <c r="N4" s="193" t="s">
        <v>33</v>
      </c>
      <c r="O4" s="194"/>
      <c r="P4" s="194"/>
      <c r="Q4" s="194"/>
      <c r="R4" s="194"/>
      <c r="S4" s="194"/>
      <c r="T4" s="194"/>
      <c r="U4" s="194"/>
      <c r="V4" s="195"/>
      <c r="W4" s="196" t="s">
        <v>34</v>
      </c>
      <c r="X4" s="197"/>
      <c r="Y4" s="198"/>
      <c r="Z4" s="53" t="s">
        <v>35</v>
      </c>
    </row>
    <row r="5" spans="2:27" ht="30" customHeight="1">
      <c r="B5" s="185"/>
      <c r="C5" s="188"/>
      <c r="D5" s="191"/>
      <c r="E5" s="202" t="s">
        <v>36</v>
      </c>
      <c r="F5" s="182"/>
      <c r="G5" s="182"/>
      <c r="H5" s="182" t="s">
        <v>37</v>
      </c>
      <c r="I5" s="182"/>
      <c r="J5" s="182"/>
      <c r="K5" s="182" t="s">
        <v>38</v>
      </c>
      <c r="L5" s="182"/>
      <c r="M5" s="183"/>
      <c r="N5" s="202" t="s">
        <v>39</v>
      </c>
      <c r="O5" s="182"/>
      <c r="P5" s="182"/>
      <c r="Q5" s="182" t="s">
        <v>40</v>
      </c>
      <c r="R5" s="182"/>
      <c r="S5" s="182"/>
      <c r="T5" s="182" t="s">
        <v>38</v>
      </c>
      <c r="U5" s="182"/>
      <c r="V5" s="183"/>
      <c r="W5" s="199"/>
      <c r="X5" s="200"/>
      <c r="Y5" s="201"/>
      <c r="Z5" s="54" t="s">
        <v>41</v>
      </c>
    </row>
    <row r="6" spans="2:27" ht="34.5" customHeight="1" thickBot="1">
      <c r="B6" s="186"/>
      <c r="C6" s="189"/>
      <c r="D6" s="192"/>
      <c r="E6" s="55" t="s">
        <v>42</v>
      </c>
      <c r="F6" s="56" t="s">
        <v>43</v>
      </c>
      <c r="G6" s="57" t="s">
        <v>44</v>
      </c>
      <c r="H6" s="56" t="s">
        <v>42</v>
      </c>
      <c r="I6" s="56" t="s">
        <v>43</v>
      </c>
      <c r="J6" s="57" t="s">
        <v>44</v>
      </c>
      <c r="K6" s="56" t="s">
        <v>42</v>
      </c>
      <c r="L6" s="56" t="s">
        <v>43</v>
      </c>
      <c r="M6" s="58" t="s">
        <v>44</v>
      </c>
      <c r="N6" s="55" t="s">
        <v>42</v>
      </c>
      <c r="O6" s="56" t="s">
        <v>43</v>
      </c>
      <c r="P6" s="57" t="s">
        <v>44</v>
      </c>
      <c r="Q6" s="56" t="s">
        <v>42</v>
      </c>
      <c r="R6" s="56" t="s">
        <v>43</v>
      </c>
      <c r="S6" s="57" t="s">
        <v>44</v>
      </c>
      <c r="T6" s="56" t="s">
        <v>42</v>
      </c>
      <c r="U6" s="56" t="s">
        <v>43</v>
      </c>
      <c r="V6" s="58" t="s">
        <v>44</v>
      </c>
      <c r="W6" s="55" t="s">
        <v>42</v>
      </c>
      <c r="X6" s="56" t="s">
        <v>43</v>
      </c>
      <c r="Y6" s="58" t="s">
        <v>44</v>
      </c>
      <c r="Z6" s="59" t="s">
        <v>45</v>
      </c>
    </row>
    <row r="7" spans="2:27" s="68" customFormat="1" ht="30" customHeight="1">
      <c r="B7" s="158" t="s">
        <v>46</v>
      </c>
      <c r="C7" s="60" t="s">
        <v>47</v>
      </c>
      <c r="D7" s="109"/>
      <c r="E7" s="61">
        <v>110</v>
      </c>
      <c r="F7" s="62">
        <v>30</v>
      </c>
      <c r="G7" s="63">
        <v>5</v>
      </c>
      <c r="H7" s="62"/>
      <c r="I7" s="62"/>
      <c r="J7" s="63"/>
      <c r="K7" s="62">
        <f>E7</f>
        <v>110</v>
      </c>
      <c r="L7" s="62">
        <f>F7</f>
        <v>30</v>
      </c>
      <c r="M7" s="64">
        <f>G7</f>
        <v>5</v>
      </c>
      <c r="N7" s="61"/>
      <c r="O7" s="62"/>
      <c r="P7" s="63"/>
      <c r="Q7" s="62"/>
      <c r="R7" s="62"/>
      <c r="S7" s="63"/>
      <c r="T7" s="62"/>
      <c r="U7" s="62"/>
      <c r="V7" s="64"/>
      <c r="W7" s="61">
        <f t="shared" ref="W7:Y9" si="0">T7+K7</f>
        <v>110</v>
      </c>
      <c r="X7" s="62">
        <f t="shared" si="0"/>
        <v>30</v>
      </c>
      <c r="Y7" s="65">
        <f t="shared" si="0"/>
        <v>5</v>
      </c>
      <c r="Z7" s="66"/>
      <c r="AA7" s="67"/>
    </row>
    <row r="8" spans="2:27" s="68" customFormat="1" ht="30" customHeight="1">
      <c r="B8" s="159"/>
      <c r="C8" s="69" t="s">
        <v>48</v>
      </c>
      <c r="D8" s="82"/>
      <c r="E8" s="70">
        <v>12</v>
      </c>
      <c r="F8" s="71">
        <v>5.5</v>
      </c>
      <c r="G8" s="72">
        <v>1</v>
      </c>
      <c r="H8" s="71"/>
      <c r="I8" s="71"/>
      <c r="J8" s="72"/>
      <c r="K8" s="71">
        <f t="shared" ref="K8:M9" si="1">E8+H8</f>
        <v>12</v>
      </c>
      <c r="L8" s="71">
        <f t="shared" si="1"/>
        <v>5.5</v>
      </c>
      <c r="M8" s="73">
        <f t="shared" si="1"/>
        <v>1</v>
      </c>
      <c r="N8" s="70"/>
      <c r="O8" s="71"/>
      <c r="P8" s="72"/>
      <c r="Q8" s="71"/>
      <c r="R8" s="71"/>
      <c r="S8" s="72"/>
      <c r="T8" s="71"/>
      <c r="U8" s="71"/>
      <c r="V8" s="73"/>
      <c r="W8" s="70">
        <f t="shared" si="0"/>
        <v>12</v>
      </c>
      <c r="X8" s="71">
        <f t="shared" si="0"/>
        <v>5.5</v>
      </c>
      <c r="Y8" s="74">
        <f t="shared" si="0"/>
        <v>1</v>
      </c>
      <c r="Z8" s="75"/>
      <c r="AA8" s="67"/>
    </row>
    <row r="9" spans="2:27" s="68" customFormat="1" ht="30" customHeight="1">
      <c r="B9" s="159"/>
      <c r="C9" s="69" t="s">
        <v>49</v>
      </c>
      <c r="D9" s="82"/>
      <c r="E9" s="70">
        <v>10</v>
      </c>
      <c r="F9" s="71">
        <v>4</v>
      </c>
      <c r="G9" s="72">
        <v>1</v>
      </c>
      <c r="H9" s="71"/>
      <c r="I9" s="71"/>
      <c r="J9" s="72"/>
      <c r="K9" s="71">
        <f t="shared" si="1"/>
        <v>10</v>
      </c>
      <c r="L9" s="71">
        <f t="shared" si="1"/>
        <v>4</v>
      </c>
      <c r="M9" s="73">
        <f t="shared" si="1"/>
        <v>1</v>
      </c>
      <c r="N9" s="70"/>
      <c r="O9" s="71"/>
      <c r="P9" s="72"/>
      <c r="Q9" s="71"/>
      <c r="R9" s="71"/>
      <c r="S9" s="72"/>
      <c r="T9" s="71"/>
      <c r="U9" s="71"/>
      <c r="V9" s="73"/>
      <c r="W9" s="70">
        <f t="shared" si="0"/>
        <v>10</v>
      </c>
      <c r="X9" s="71">
        <f t="shared" si="0"/>
        <v>4</v>
      </c>
      <c r="Y9" s="74">
        <f t="shared" si="0"/>
        <v>1</v>
      </c>
      <c r="Z9" s="75"/>
      <c r="AA9" s="67"/>
    </row>
    <row r="10" spans="2:27" s="68" customFormat="1" ht="30" customHeight="1">
      <c r="B10" s="159"/>
      <c r="C10" s="151" t="s">
        <v>50</v>
      </c>
      <c r="D10" s="152"/>
      <c r="E10" s="70">
        <f>SUM(E7:E9)</f>
        <v>132</v>
      </c>
      <c r="F10" s="71">
        <f t="shared" ref="F10:Y10" si="2">SUM(F7:F9)</f>
        <v>39.5</v>
      </c>
      <c r="G10" s="72">
        <f t="shared" si="2"/>
        <v>7</v>
      </c>
      <c r="H10" s="71">
        <f t="shared" si="2"/>
        <v>0</v>
      </c>
      <c r="I10" s="71">
        <f t="shared" si="2"/>
        <v>0</v>
      </c>
      <c r="J10" s="72">
        <f t="shared" si="2"/>
        <v>0</v>
      </c>
      <c r="K10" s="71">
        <f>SUM(K7:K9)</f>
        <v>132</v>
      </c>
      <c r="L10" s="71">
        <f t="shared" si="2"/>
        <v>39.5</v>
      </c>
      <c r="M10" s="74">
        <f t="shared" si="2"/>
        <v>7</v>
      </c>
      <c r="N10" s="70">
        <f t="shared" si="2"/>
        <v>0</v>
      </c>
      <c r="O10" s="71">
        <f t="shared" si="2"/>
        <v>0</v>
      </c>
      <c r="P10" s="72">
        <f t="shared" si="2"/>
        <v>0</v>
      </c>
      <c r="Q10" s="71">
        <f t="shared" si="2"/>
        <v>0</v>
      </c>
      <c r="R10" s="71">
        <f t="shared" si="2"/>
        <v>0</v>
      </c>
      <c r="S10" s="72">
        <f t="shared" si="2"/>
        <v>0</v>
      </c>
      <c r="T10" s="71">
        <f t="shared" si="2"/>
        <v>0</v>
      </c>
      <c r="U10" s="71">
        <f t="shared" si="2"/>
        <v>0</v>
      </c>
      <c r="V10" s="74">
        <f t="shared" si="2"/>
        <v>0</v>
      </c>
      <c r="W10" s="70">
        <f>SUM(W7:W9)</f>
        <v>132</v>
      </c>
      <c r="X10" s="71">
        <f t="shared" si="2"/>
        <v>39.5</v>
      </c>
      <c r="Y10" s="74">
        <f t="shared" si="2"/>
        <v>7</v>
      </c>
      <c r="Z10" s="76"/>
      <c r="AA10" s="67"/>
    </row>
    <row r="11" spans="2:27" s="68" customFormat="1" ht="30" customHeight="1">
      <c r="B11" s="159"/>
      <c r="C11" s="69" t="s">
        <v>51</v>
      </c>
      <c r="D11" s="82" t="s">
        <v>52</v>
      </c>
      <c r="E11" s="77">
        <v>120</v>
      </c>
      <c r="F11" s="78">
        <v>76</v>
      </c>
      <c r="G11" s="79">
        <v>5</v>
      </c>
      <c r="H11" s="78"/>
      <c r="I11" s="78"/>
      <c r="J11" s="79"/>
      <c r="K11" s="78">
        <v>120</v>
      </c>
      <c r="L11" s="78">
        <v>76</v>
      </c>
      <c r="M11" s="80">
        <v>5</v>
      </c>
      <c r="N11" s="77"/>
      <c r="O11" s="78"/>
      <c r="P11" s="79"/>
      <c r="Q11" s="78"/>
      <c r="R11" s="78"/>
      <c r="S11" s="79"/>
      <c r="T11" s="78"/>
      <c r="U11" s="78"/>
      <c r="V11" s="80"/>
      <c r="W11" s="77">
        <v>120</v>
      </c>
      <c r="X11" s="78">
        <v>76</v>
      </c>
      <c r="Y11" s="80">
        <v>5</v>
      </c>
      <c r="Z11" s="81"/>
    </row>
    <row r="12" spans="2:27" s="68" customFormat="1" ht="30" customHeight="1">
      <c r="B12" s="159"/>
      <c r="C12" s="161" t="s">
        <v>53</v>
      </c>
      <c r="D12" s="82" t="s">
        <v>54</v>
      </c>
      <c r="E12" s="77">
        <v>80</v>
      </c>
      <c r="F12" s="78">
        <v>36.9</v>
      </c>
      <c r="G12" s="79">
        <v>6</v>
      </c>
      <c r="H12" s="78"/>
      <c r="I12" s="78"/>
      <c r="J12" s="79"/>
      <c r="K12" s="78">
        <v>80</v>
      </c>
      <c r="L12" s="78">
        <v>36.9</v>
      </c>
      <c r="M12" s="80">
        <v>6</v>
      </c>
      <c r="N12" s="77"/>
      <c r="O12" s="78"/>
      <c r="P12" s="79"/>
      <c r="Q12" s="78"/>
      <c r="R12" s="78"/>
      <c r="S12" s="79"/>
      <c r="T12" s="78"/>
      <c r="U12" s="78"/>
      <c r="V12" s="80"/>
      <c r="W12" s="77">
        <v>80</v>
      </c>
      <c r="X12" s="78">
        <v>36.9</v>
      </c>
      <c r="Y12" s="80">
        <v>6</v>
      </c>
      <c r="Z12" s="81"/>
    </row>
    <row r="13" spans="2:27" s="68" customFormat="1" ht="30" customHeight="1">
      <c r="B13" s="159"/>
      <c r="C13" s="162"/>
      <c r="D13" s="82" t="s">
        <v>55</v>
      </c>
      <c r="E13" s="77">
        <v>49</v>
      </c>
      <c r="F13" s="78">
        <v>22.8</v>
      </c>
      <c r="G13" s="79">
        <v>3</v>
      </c>
      <c r="H13" s="78"/>
      <c r="I13" s="78"/>
      <c r="J13" s="79"/>
      <c r="K13" s="78">
        <v>49</v>
      </c>
      <c r="L13" s="78">
        <v>22.8</v>
      </c>
      <c r="M13" s="80">
        <v>3</v>
      </c>
      <c r="N13" s="77"/>
      <c r="O13" s="78"/>
      <c r="P13" s="79"/>
      <c r="Q13" s="78"/>
      <c r="R13" s="78"/>
      <c r="S13" s="79"/>
      <c r="T13" s="78"/>
      <c r="U13" s="78"/>
      <c r="V13" s="80"/>
      <c r="W13" s="77">
        <v>49</v>
      </c>
      <c r="X13" s="78">
        <v>22.8</v>
      </c>
      <c r="Y13" s="80">
        <v>3</v>
      </c>
      <c r="Z13" s="81"/>
    </row>
    <row r="14" spans="2:27" s="68" customFormat="1" ht="30" customHeight="1">
      <c r="B14" s="159"/>
      <c r="C14" s="162"/>
      <c r="D14" s="82" t="s">
        <v>56</v>
      </c>
      <c r="E14" s="77">
        <v>13</v>
      </c>
      <c r="F14" s="78">
        <v>6.8</v>
      </c>
      <c r="G14" s="79">
        <v>1</v>
      </c>
      <c r="H14" s="78"/>
      <c r="I14" s="78"/>
      <c r="J14" s="79"/>
      <c r="K14" s="78">
        <v>13</v>
      </c>
      <c r="L14" s="78">
        <v>6.8</v>
      </c>
      <c r="M14" s="80">
        <v>1</v>
      </c>
      <c r="N14" s="77"/>
      <c r="O14" s="78"/>
      <c r="P14" s="79"/>
      <c r="Q14" s="78"/>
      <c r="R14" s="78"/>
      <c r="S14" s="79"/>
      <c r="T14" s="78"/>
      <c r="U14" s="78"/>
      <c r="V14" s="80"/>
      <c r="W14" s="77">
        <v>13</v>
      </c>
      <c r="X14" s="78">
        <v>6.8</v>
      </c>
      <c r="Y14" s="80">
        <v>1</v>
      </c>
      <c r="Z14" s="81"/>
    </row>
    <row r="15" spans="2:27" s="68" customFormat="1" ht="30" customHeight="1">
      <c r="B15" s="159"/>
      <c r="C15" s="162"/>
      <c r="D15" s="82" t="s">
        <v>57</v>
      </c>
      <c r="E15" s="77">
        <v>10</v>
      </c>
      <c r="F15" s="78">
        <v>6.2</v>
      </c>
      <c r="G15" s="79">
        <v>1</v>
      </c>
      <c r="H15" s="78"/>
      <c r="I15" s="78"/>
      <c r="J15" s="79"/>
      <c r="K15" s="78">
        <v>10</v>
      </c>
      <c r="L15" s="78">
        <v>6.2</v>
      </c>
      <c r="M15" s="80">
        <v>1</v>
      </c>
      <c r="N15" s="77"/>
      <c r="O15" s="78"/>
      <c r="P15" s="79"/>
      <c r="Q15" s="78"/>
      <c r="R15" s="78"/>
      <c r="S15" s="79"/>
      <c r="T15" s="78"/>
      <c r="U15" s="78"/>
      <c r="V15" s="80"/>
      <c r="W15" s="77">
        <v>10</v>
      </c>
      <c r="X15" s="78">
        <v>6.2</v>
      </c>
      <c r="Y15" s="80">
        <v>1</v>
      </c>
      <c r="Z15" s="81"/>
    </row>
    <row r="16" spans="2:27" s="68" customFormat="1" ht="30" customHeight="1">
      <c r="B16" s="159"/>
      <c r="C16" s="162"/>
      <c r="D16" s="82" t="s">
        <v>58</v>
      </c>
      <c r="E16" s="77">
        <v>30</v>
      </c>
      <c r="F16" s="78">
        <v>12</v>
      </c>
      <c r="G16" s="79">
        <v>3</v>
      </c>
      <c r="H16" s="78"/>
      <c r="I16" s="78"/>
      <c r="J16" s="79"/>
      <c r="K16" s="78">
        <v>30</v>
      </c>
      <c r="L16" s="78">
        <v>12</v>
      </c>
      <c r="M16" s="80">
        <v>3</v>
      </c>
      <c r="N16" s="77"/>
      <c r="O16" s="78"/>
      <c r="P16" s="79"/>
      <c r="Q16" s="78"/>
      <c r="R16" s="78"/>
      <c r="S16" s="79"/>
      <c r="T16" s="78"/>
      <c r="U16" s="78"/>
      <c r="V16" s="80"/>
      <c r="W16" s="77">
        <v>30</v>
      </c>
      <c r="X16" s="78">
        <v>12</v>
      </c>
      <c r="Y16" s="80">
        <v>3</v>
      </c>
      <c r="Z16" s="81"/>
    </row>
    <row r="17" spans="2:27" s="68" customFormat="1" ht="30" customHeight="1">
      <c r="B17" s="159"/>
      <c r="C17" s="162"/>
      <c r="D17" s="82" t="s">
        <v>59</v>
      </c>
      <c r="E17" s="77">
        <v>143</v>
      </c>
      <c r="F17" s="78">
        <v>125</v>
      </c>
      <c r="G17" s="79">
        <v>14</v>
      </c>
      <c r="H17" s="78"/>
      <c r="I17" s="78"/>
      <c r="J17" s="79"/>
      <c r="K17" s="78">
        <v>143</v>
      </c>
      <c r="L17" s="78">
        <v>125</v>
      </c>
      <c r="M17" s="80">
        <v>14</v>
      </c>
      <c r="N17" s="77"/>
      <c r="O17" s="78"/>
      <c r="P17" s="79"/>
      <c r="Q17" s="78"/>
      <c r="R17" s="78"/>
      <c r="S17" s="79"/>
      <c r="T17" s="78"/>
      <c r="U17" s="78"/>
      <c r="V17" s="80"/>
      <c r="W17" s="77">
        <v>143</v>
      </c>
      <c r="X17" s="78">
        <v>125</v>
      </c>
      <c r="Y17" s="80">
        <v>14</v>
      </c>
      <c r="Z17" s="81"/>
    </row>
    <row r="18" spans="2:27" s="68" customFormat="1" ht="30" customHeight="1">
      <c r="B18" s="159"/>
      <c r="C18" s="162"/>
      <c r="D18" s="82" t="s">
        <v>60</v>
      </c>
      <c r="E18" s="77">
        <v>45</v>
      </c>
      <c r="F18" s="78">
        <v>31</v>
      </c>
      <c r="G18" s="79">
        <v>4</v>
      </c>
      <c r="H18" s="78"/>
      <c r="I18" s="78"/>
      <c r="J18" s="79"/>
      <c r="K18" s="78">
        <v>45</v>
      </c>
      <c r="L18" s="78">
        <v>31</v>
      </c>
      <c r="M18" s="80">
        <v>4</v>
      </c>
      <c r="N18" s="77"/>
      <c r="O18" s="78"/>
      <c r="P18" s="79"/>
      <c r="Q18" s="78"/>
      <c r="R18" s="78"/>
      <c r="S18" s="79"/>
      <c r="T18" s="78"/>
      <c r="U18" s="78"/>
      <c r="V18" s="80"/>
      <c r="W18" s="77">
        <v>45</v>
      </c>
      <c r="X18" s="78">
        <v>31</v>
      </c>
      <c r="Y18" s="80">
        <v>4</v>
      </c>
      <c r="Z18" s="81"/>
    </row>
    <row r="19" spans="2:27" s="68" customFormat="1" ht="30" customHeight="1">
      <c r="B19" s="159"/>
      <c r="C19" s="163"/>
      <c r="D19" s="82" t="s">
        <v>61</v>
      </c>
      <c r="E19" s="77">
        <v>41</v>
      </c>
      <c r="F19" s="78">
        <v>26.3</v>
      </c>
      <c r="G19" s="79">
        <v>2</v>
      </c>
      <c r="H19" s="78"/>
      <c r="I19" s="78"/>
      <c r="J19" s="79"/>
      <c r="K19" s="78">
        <v>41</v>
      </c>
      <c r="L19" s="78">
        <v>26.3</v>
      </c>
      <c r="M19" s="80">
        <v>2</v>
      </c>
      <c r="N19" s="77"/>
      <c r="O19" s="78"/>
      <c r="P19" s="79"/>
      <c r="Q19" s="78"/>
      <c r="R19" s="78"/>
      <c r="S19" s="79"/>
      <c r="T19" s="78"/>
      <c r="U19" s="78"/>
      <c r="V19" s="80"/>
      <c r="W19" s="77">
        <v>41</v>
      </c>
      <c r="X19" s="78">
        <v>26.3</v>
      </c>
      <c r="Y19" s="80">
        <v>2</v>
      </c>
      <c r="Z19" s="81"/>
    </row>
    <row r="20" spans="2:27" s="68" customFormat="1" ht="30" customHeight="1">
      <c r="B20" s="159"/>
      <c r="C20" s="151" t="s">
        <v>62</v>
      </c>
      <c r="D20" s="152"/>
      <c r="E20" s="77">
        <f>SUM(E11:E19)</f>
        <v>531</v>
      </c>
      <c r="F20" s="78">
        <f t="shared" ref="F20:Y20" si="3">SUM(F11:F19)</f>
        <v>343.00000000000006</v>
      </c>
      <c r="G20" s="79">
        <f t="shared" si="3"/>
        <v>39</v>
      </c>
      <c r="H20" s="78">
        <f t="shared" si="3"/>
        <v>0</v>
      </c>
      <c r="I20" s="78">
        <f t="shared" si="3"/>
        <v>0</v>
      </c>
      <c r="J20" s="79">
        <f t="shared" si="3"/>
        <v>0</v>
      </c>
      <c r="K20" s="78">
        <f t="shared" si="3"/>
        <v>531</v>
      </c>
      <c r="L20" s="78">
        <f t="shared" si="3"/>
        <v>343.00000000000006</v>
      </c>
      <c r="M20" s="80">
        <f t="shared" si="3"/>
        <v>39</v>
      </c>
      <c r="N20" s="77">
        <f t="shared" si="3"/>
        <v>0</v>
      </c>
      <c r="O20" s="78">
        <f t="shared" si="3"/>
        <v>0</v>
      </c>
      <c r="P20" s="79">
        <f t="shared" si="3"/>
        <v>0</v>
      </c>
      <c r="Q20" s="78">
        <f t="shared" si="3"/>
        <v>0</v>
      </c>
      <c r="R20" s="78">
        <f t="shared" si="3"/>
        <v>0</v>
      </c>
      <c r="S20" s="79">
        <f t="shared" si="3"/>
        <v>0</v>
      </c>
      <c r="T20" s="78">
        <f t="shared" si="3"/>
        <v>0</v>
      </c>
      <c r="U20" s="78">
        <f t="shared" si="3"/>
        <v>0</v>
      </c>
      <c r="V20" s="80">
        <f t="shared" si="3"/>
        <v>0</v>
      </c>
      <c r="W20" s="77">
        <f>SUM(W11:W19)</f>
        <v>531</v>
      </c>
      <c r="X20" s="78">
        <f t="shared" si="3"/>
        <v>343.00000000000006</v>
      </c>
      <c r="Y20" s="80">
        <f t="shared" si="3"/>
        <v>39</v>
      </c>
      <c r="Z20" s="83"/>
    </row>
    <row r="21" spans="2:27" s="68" customFormat="1" ht="30" customHeight="1" thickBot="1">
      <c r="B21" s="160"/>
      <c r="C21" s="164" t="s">
        <v>63</v>
      </c>
      <c r="D21" s="165"/>
      <c r="E21" s="84">
        <f>SUM(E20,E10)</f>
        <v>663</v>
      </c>
      <c r="F21" s="85">
        <f t="shared" ref="F21:Y21" si="4">SUM(F20,F10)</f>
        <v>382.50000000000006</v>
      </c>
      <c r="G21" s="86">
        <f t="shared" si="4"/>
        <v>46</v>
      </c>
      <c r="H21" s="85">
        <f t="shared" si="4"/>
        <v>0</v>
      </c>
      <c r="I21" s="85">
        <f t="shared" si="4"/>
        <v>0</v>
      </c>
      <c r="J21" s="86">
        <f t="shared" si="4"/>
        <v>0</v>
      </c>
      <c r="K21" s="85">
        <f t="shared" si="4"/>
        <v>663</v>
      </c>
      <c r="L21" s="85">
        <f t="shared" si="4"/>
        <v>382.50000000000006</v>
      </c>
      <c r="M21" s="87">
        <f t="shared" si="4"/>
        <v>46</v>
      </c>
      <c r="N21" s="84">
        <f t="shared" si="4"/>
        <v>0</v>
      </c>
      <c r="O21" s="85">
        <f t="shared" si="4"/>
        <v>0</v>
      </c>
      <c r="P21" s="86">
        <f t="shared" si="4"/>
        <v>0</v>
      </c>
      <c r="Q21" s="85">
        <f t="shared" si="4"/>
        <v>0</v>
      </c>
      <c r="R21" s="85">
        <f t="shared" si="4"/>
        <v>0</v>
      </c>
      <c r="S21" s="86">
        <f t="shared" si="4"/>
        <v>0</v>
      </c>
      <c r="T21" s="85">
        <f t="shared" si="4"/>
        <v>0</v>
      </c>
      <c r="U21" s="85">
        <f t="shared" si="4"/>
        <v>0</v>
      </c>
      <c r="V21" s="87">
        <f t="shared" si="4"/>
        <v>0</v>
      </c>
      <c r="W21" s="84">
        <f>SUM(W20,W10)</f>
        <v>663</v>
      </c>
      <c r="X21" s="85">
        <f t="shared" si="4"/>
        <v>382.50000000000006</v>
      </c>
      <c r="Y21" s="87">
        <f t="shared" si="4"/>
        <v>46</v>
      </c>
      <c r="Z21" s="88"/>
    </row>
    <row r="22" spans="2:27" s="68" customFormat="1" ht="30" customHeight="1">
      <c r="B22" s="158" t="s">
        <v>64</v>
      </c>
      <c r="C22" s="60" t="s">
        <v>48</v>
      </c>
      <c r="D22" s="109"/>
      <c r="E22" s="61"/>
      <c r="F22" s="62"/>
      <c r="G22" s="63"/>
      <c r="H22" s="62"/>
      <c r="I22" s="62"/>
      <c r="J22" s="63"/>
      <c r="K22" s="62"/>
      <c r="L22" s="62"/>
      <c r="M22" s="64"/>
      <c r="N22" s="61">
        <v>85</v>
      </c>
      <c r="O22" s="62">
        <v>3.4</v>
      </c>
      <c r="P22" s="63">
        <v>6</v>
      </c>
      <c r="Q22" s="62"/>
      <c r="R22" s="62"/>
      <c r="S22" s="63"/>
      <c r="T22" s="62">
        <f t="shared" ref="T22:V22" si="5">N22+Q22</f>
        <v>85</v>
      </c>
      <c r="U22" s="62">
        <f t="shared" si="5"/>
        <v>3.4</v>
      </c>
      <c r="V22" s="64">
        <f t="shared" si="5"/>
        <v>6</v>
      </c>
      <c r="W22" s="61">
        <f>T22+K22</f>
        <v>85</v>
      </c>
      <c r="X22" s="62">
        <f>U22+L22</f>
        <v>3.4</v>
      </c>
      <c r="Y22" s="65">
        <f>V22+M22</f>
        <v>6</v>
      </c>
      <c r="Z22" s="66"/>
      <c r="AA22" s="67"/>
    </row>
    <row r="23" spans="2:27" s="68" customFormat="1" ht="30" customHeight="1">
      <c r="B23" s="159"/>
      <c r="C23" s="151" t="s">
        <v>50</v>
      </c>
      <c r="D23" s="152"/>
      <c r="E23" s="70">
        <f>SUM(E22)</f>
        <v>0</v>
      </c>
      <c r="F23" s="71">
        <f t="shared" ref="F23:Y24" si="6">SUM(F22)</f>
        <v>0</v>
      </c>
      <c r="G23" s="72">
        <f t="shared" si="6"/>
        <v>0</v>
      </c>
      <c r="H23" s="71">
        <f t="shared" si="6"/>
        <v>0</v>
      </c>
      <c r="I23" s="71">
        <f t="shared" si="6"/>
        <v>0</v>
      </c>
      <c r="J23" s="72">
        <f t="shared" si="6"/>
        <v>0</v>
      </c>
      <c r="K23" s="71">
        <f t="shared" si="6"/>
        <v>0</v>
      </c>
      <c r="L23" s="71">
        <f t="shared" si="6"/>
        <v>0</v>
      </c>
      <c r="M23" s="74">
        <f t="shared" si="6"/>
        <v>0</v>
      </c>
      <c r="N23" s="70">
        <f t="shared" si="6"/>
        <v>85</v>
      </c>
      <c r="O23" s="71">
        <f t="shared" si="6"/>
        <v>3.4</v>
      </c>
      <c r="P23" s="72">
        <f t="shared" si="6"/>
        <v>6</v>
      </c>
      <c r="Q23" s="71">
        <f t="shared" si="6"/>
        <v>0</v>
      </c>
      <c r="R23" s="71">
        <f t="shared" si="6"/>
        <v>0</v>
      </c>
      <c r="S23" s="72">
        <f t="shared" si="6"/>
        <v>0</v>
      </c>
      <c r="T23" s="71">
        <f t="shared" si="6"/>
        <v>85</v>
      </c>
      <c r="U23" s="71">
        <f t="shared" si="6"/>
        <v>3.4</v>
      </c>
      <c r="V23" s="74">
        <f t="shared" si="6"/>
        <v>6</v>
      </c>
      <c r="W23" s="70">
        <f t="shared" si="6"/>
        <v>85</v>
      </c>
      <c r="X23" s="71">
        <f t="shared" si="6"/>
        <v>3.4</v>
      </c>
      <c r="Y23" s="74">
        <f t="shared" si="6"/>
        <v>6</v>
      </c>
      <c r="Z23" s="76"/>
      <c r="AA23" s="67"/>
    </row>
    <row r="24" spans="2:27" s="68" customFormat="1" ht="30" customHeight="1" thickBot="1">
      <c r="B24" s="160"/>
      <c r="C24" s="164" t="s">
        <v>63</v>
      </c>
      <c r="D24" s="165"/>
      <c r="E24" s="89">
        <f>SUM(E23)</f>
        <v>0</v>
      </c>
      <c r="F24" s="90">
        <f t="shared" si="6"/>
        <v>0</v>
      </c>
      <c r="G24" s="91">
        <f t="shared" si="6"/>
        <v>0</v>
      </c>
      <c r="H24" s="90">
        <f t="shared" si="6"/>
        <v>0</v>
      </c>
      <c r="I24" s="90">
        <f t="shared" si="6"/>
        <v>0</v>
      </c>
      <c r="J24" s="91">
        <f t="shared" si="6"/>
        <v>0</v>
      </c>
      <c r="K24" s="90">
        <f t="shared" si="6"/>
        <v>0</v>
      </c>
      <c r="L24" s="90">
        <f t="shared" si="6"/>
        <v>0</v>
      </c>
      <c r="M24" s="92">
        <f t="shared" si="6"/>
        <v>0</v>
      </c>
      <c r="N24" s="89">
        <f t="shared" si="6"/>
        <v>85</v>
      </c>
      <c r="O24" s="90">
        <f t="shared" si="6"/>
        <v>3.4</v>
      </c>
      <c r="P24" s="91">
        <f t="shared" si="6"/>
        <v>6</v>
      </c>
      <c r="Q24" s="90">
        <f t="shared" si="6"/>
        <v>0</v>
      </c>
      <c r="R24" s="90">
        <f t="shared" si="6"/>
        <v>0</v>
      </c>
      <c r="S24" s="91">
        <f t="shared" si="6"/>
        <v>0</v>
      </c>
      <c r="T24" s="90">
        <f t="shared" si="6"/>
        <v>85</v>
      </c>
      <c r="U24" s="90">
        <f t="shared" si="6"/>
        <v>3.4</v>
      </c>
      <c r="V24" s="92">
        <f t="shared" si="6"/>
        <v>6</v>
      </c>
      <c r="W24" s="89">
        <f t="shared" si="6"/>
        <v>85</v>
      </c>
      <c r="X24" s="90">
        <f t="shared" si="6"/>
        <v>3.4</v>
      </c>
      <c r="Y24" s="92">
        <f t="shared" si="6"/>
        <v>6</v>
      </c>
      <c r="Z24" s="93"/>
      <c r="AA24" s="67"/>
    </row>
    <row r="25" spans="2:27" s="68" customFormat="1" ht="30" customHeight="1">
      <c r="B25" s="158" t="s">
        <v>65</v>
      </c>
      <c r="C25" s="60" t="s">
        <v>48</v>
      </c>
      <c r="D25" s="109"/>
      <c r="E25" s="61"/>
      <c r="F25" s="62"/>
      <c r="G25" s="63"/>
      <c r="H25" s="62"/>
      <c r="I25" s="62"/>
      <c r="J25" s="63"/>
      <c r="K25" s="62"/>
      <c r="L25" s="62"/>
      <c r="M25" s="64"/>
      <c r="N25" s="61">
        <v>110</v>
      </c>
      <c r="O25" s="62">
        <v>16</v>
      </c>
      <c r="P25" s="63">
        <v>8</v>
      </c>
      <c r="Q25" s="62"/>
      <c r="R25" s="62"/>
      <c r="S25" s="63"/>
      <c r="T25" s="62">
        <f t="shared" ref="T25:V25" si="7">N25+Q25</f>
        <v>110</v>
      </c>
      <c r="U25" s="62">
        <f t="shared" si="7"/>
        <v>16</v>
      </c>
      <c r="V25" s="64">
        <f t="shared" si="7"/>
        <v>8</v>
      </c>
      <c r="W25" s="61">
        <f>T25+K25</f>
        <v>110</v>
      </c>
      <c r="X25" s="62">
        <f>U25+L25</f>
        <v>16</v>
      </c>
      <c r="Y25" s="65">
        <f>V25+M25</f>
        <v>8</v>
      </c>
      <c r="Z25" s="66"/>
      <c r="AA25" s="67"/>
    </row>
    <row r="26" spans="2:27" s="68" customFormat="1" ht="30" customHeight="1">
      <c r="B26" s="159"/>
      <c r="C26" s="151" t="s">
        <v>50</v>
      </c>
      <c r="D26" s="152"/>
      <c r="E26" s="70">
        <f>SUM(E25)</f>
        <v>0</v>
      </c>
      <c r="F26" s="71">
        <f t="shared" ref="F26:Y27" si="8">SUM(F25)</f>
        <v>0</v>
      </c>
      <c r="G26" s="72">
        <f t="shared" si="8"/>
        <v>0</v>
      </c>
      <c r="H26" s="71">
        <f t="shared" si="8"/>
        <v>0</v>
      </c>
      <c r="I26" s="71">
        <f t="shared" si="8"/>
        <v>0</v>
      </c>
      <c r="J26" s="72">
        <f t="shared" si="8"/>
        <v>0</v>
      </c>
      <c r="K26" s="71">
        <f t="shared" si="8"/>
        <v>0</v>
      </c>
      <c r="L26" s="71">
        <f t="shared" si="8"/>
        <v>0</v>
      </c>
      <c r="M26" s="74">
        <f t="shared" si="8"/>
        <v>0</v>
      </c>
      <c r="N26" s="70">
        <f t="shared" si="8"/>
        <v>110</v>
      </c>
      <c r="O26" s="71">
        <f t="shared" si="8"/>
        <v>16</v>
      </c>
      <c r="P26" s="72">
        <f t="shared" si="8"/>
        <v>8</v>
      </c>
      <c r="Q26" s="71">
        <f t="shared" si="8"/>
        <v>0</v>
      </c>
      <c r="R26" s="71">
        <f t="shared" si="8"/>
        <v>0</v>
      </c>
      <c r="S26" s="72">
        <f t="shared" si="8"/>
        <v>0</v>
      </c>
      <c r="T26" s="71">
        <f t="shared" si="8"/>
        <v>110</v>
      </c>
      <c r="U26" s="71">
        <f t="shared" si="8"/>
        <v>16</v>
      </c>
      <c r="V26" s="74">
        <f t="shared" si="8"/>
        <v>8</v>
      </c>
      <c r="W26" s="70">
        <f t="shared" si="8"/>
        <v>110</v>
      </c>
      <c r="X26" s="71">
        <f t="shared" si="8"/>
        <v>16</v>
      </c>
      <c r="Y26" s="74">
        <f t="shared" si="8"/>
        <v>8</v>
      </c>
      <c r="Z26" s="76"/>
      <c r="AA26" s="67"/>
    </row>
    <row r="27" spans="2:27" s="68" customFormat="1" ht="30" customHeight="1" thickBot="1">
      <c r="B27" s="160"/>
      <c r="C27" s="164" t="s">
        <v>63</v>
      </c>
      <c r="D27" s="165"/>
      <c r="E27" s="89">
        <f>SUM(E26)</f>
        <v>0</v>
      </c>
      <c r="F27" s="90">
        <f t="shared" si="8"/>
        <v>0</v>
      </c>
      <c r="G27" s="91">
        <f t="shared" si="8"/>
        <v>0</v>
      </c>
      <c r="H27" s="90">
        <f t="shared" si="8"/>
        <v>0</v>
      </c>
      <c r="I27" s="90">
        <f t="shared" si="8"/>
        <v>0</v>
      </c>
      <c r="J27" s="91">
        <f t="shared" si="8"/>
        <v>0</v>
      </c>
      <c r="K27" s="90">
        <f t="shared" si="8"/>
        <v>0</v>
      </c>
      <c r="L27" s="90">
        <f t="shared" si="8"/>
        <v>0</v>
      </c>
      <c r="M27" s="92">
        <f t="shared" si="8"/>
        <v>0</v>
      </c>
      <c r="N27" s="89">
        <f t="shared" si="8"/>
        <v>110</v>
      </c>
      <c r="O27" s="90">
        <f t="shared" si="8"/>
        <v>16</v>
      </c>
      <c r="P27" s="91">
        <f t="shared" si="8"/>
        <v>8</v>
      </c>
      <c r="Q27" s="90">
        <f t="shared" si="8"/>
        <v>0</v>
      </c>
      <c r="R27" s="90">
        <f t="shared" si="8"/>
        <v>0</v>
      </c>
      <c r="S27" s="91">
        <f t="shared" si="8"/>
        <v>0</v>
      </c>
      <c r="T27" s="90">
        <f t="shared" si="8"/>
        <v>110</v>
      </c>
      <c r="U27" s="90">
        <f t="shared" si="8"/>
        <v>16</v>
      </c>
      <c r="V27" s="92">
        <f t="shared" si="8"/>
        <v>8</v>
      </c>
      <c r="W27" s="89">
        <f t="shared" si="8"/>
        <v>110</v>
      </c>
      <c r="X27" s="90">
        <f t="shared" si="8"/>
        <v>16</v>
      </c>
      <c r="Y27" s="92">
        <f t="shared" si="8"/>
        <v>8</v>
      </c>
      <c r="Z27" s="93"/>
      <c r="AA27" s="67"/>
    </row>
    <row r="28" spans="2:27" s="68" customFormat="1" ht="30" customHeight="1">
      <c r="B28" s="158" t="s">
        <v>66</v>
      </c>
      <c r="C28" s="60" t="s">
        <v>48</v>
      </c>
      <c r="D28" s="109"/>
      <c r="E28" s="61"/>
      <c r="F28" s="62"/>
      <c r="G28" s="63"/>
      <c r="H28" s="62"/>
      <c r="I28" s="62"/>
      <c r="J28" s="63"/>
      <c r="K28" s="62"/>
      <c r="L28" s="62"/>
      <c r="M28" s="64"/>
      <c r="N28" s="61">
        <v>282.5</v>
      </c>
      <c r="O28" s="62">
        <v>40</v>
      </c>
      <c r="P28" s="63">
        <v>14</v>
      </c>
      <c r="Q28" s="62"/>
      <c r="R28" s="62"/>
      <c r="S28" s="63"/>
      <c r="T28" s="62">
        <f t="shared" ref="T28:V28" si="9">N28+Q28</f>
        <v>282.5</v>
      </c>
      <c r="U28" s="62">
        <f t="shared" si="9"/>
        <v>40</v>
      </c>
      <c r="V28" s="64">
        <f t="shared" si="9"/>
        <v>14</v>
      </c>
      <c r="W28" s="61">
        <f>T28+K28</f>
        <v>282.5</v>
      </c>
      <c r="X28" s="62">
        <f>U28+L28</f>
        <v>40</v>
      </c>
      <c r="Y28" s="65">
        <f>V28+M28</f>
        <v>14</v>
      </c>
      <c r="Z28" s="66"/>
      <c r="AA28" s="67"/>
    </row>
    <row r="29" spans="2:27" s="68" customFormat="1" ht="30" customHeight="1">
      <c r="B29" s="159"/>
      <c r="C29" s="151" t="s">
        <v>50</v>
      </c>
      <c r="D29" s="152"/>
      <c r="E29" s="70">
        <f>SUM(E28)</f>
        <v>0</v>
      </c>
      <c r="F29" s="71">
        <f t="shared" ref="F29:Y30" si="10">SUM(F28)</f>
        <v>0</v>
      </c>
      <c r="G29" s="72">
        <f t="shared" si="10"/>
        <v>0</v>
      </c>
      <c r="H29" s="71">
        <f t="shared" si="10"/>
        <v>0</v>
      </c>
      <c r="I29" s="71">
        <f t="shared" si="10"/>
        <v>0</v>
      </c>
      <c r="J29" s="72">
        <f t="shared" si="10"/>
        <v>0</v>
      </c>
      <c r="K29" s="71">
        <f t="shared" si="10"/>
        <v>0</v>
      </c>
      <c r="L29" s="71">
        <f t="shared" si="10"/>
        <v>0</v>
      </c>
      <c r="M29" s="74">
        <f t="shared" si="10"/>
        <v>0</v>
      </c>
      <c r="N29" s="70">
        <f t="shared" si="10"/>
        <v>282.5</v>
      </c>
      <c r="O29" s="71">
        <f t="shared" si="10"/>
        <v>40</v>
      </c>
      <c r="P29" s="72">
        <f t="shared" si="10"/>
        <v>14</v>
      </c>
      <c r="Q29" s="71">
        <f t="shared" si="10"/>
        <v>0</v>
      </c>
      <c r="R29" s="71">
        <f t="shared" si="10"/>
        <v>0</v>
      </c>
      <c r="S29" s="72">
        <f t="shared" si="10"/>
        <v>0</v>
      </c>
      <c r="T29" s="71">
        <f t="shared" si="10"/>
        <v>282.5</v>
      </c>
      <c r="U29" s="71">
        <f t="shared" si="10"/>
        <v>40</v>
      </c>
      <c r="V29" s="74">
        <f t="shared" si="10"/>
        <v>14</v>
      </c>
      <c r="W29" s="70">
        <f t="shared" si="10"/>
        <v>282.5</v>
      </c>
      <c r="X29" s="71">
        <f t="shared" si="10"/>
        <v>40</v>
      </c>
      <c r="Y29" s="74">
        <f t="shared" si="10"/>
        <v>14</v>
      </c>
      <c r="Z29" s="76"/>
      <c r="AA29" s="67"/>
    </row>
    <row r="30" spans="2:27" s="68" customFormat="1" ht="30" customHeight="1" thickBot="1">
      <c r="B30" s="160"/>
      <c r="C30" s="164" t="s">
        <v>63</v>
      </c>
      <c r="D30" s="165"/>
      <c r="E30" s="89">
        <f>SUM(E29)</f>
        <v>0</v>
      </c>
      <c r="F30" s="90">
        <f t="shared" si="10"/>
        <v>0</v>
      </c>
      <c r="G30" s="91">
        <f t="shared" si="10"/>
        <v>0</v>
      </c>
      <c r="H30" s="90">
        <f t="shared" si="10"/>
        <v>0</v>
      </c>
      <c r="I30" s="90">
        <f t="shared" si="10"/>
        <v>0</v>
      </c>
      <c r="J30" s="91">
        <f t="shared" si="10"/>
        <v>0</v>
      </c>
      <c r="K30" s="90">
        <f t="shared" si="10"/>
        <v>0</v>
      </c>
      <c r="L30" s="90">
        <f t="shared" si="10"/>
        <v>0</v>
      </c>
      <c r="M30" s="92">
        <f t="shared" si="10"/>
        <v>0</v>
      </c>
      <c r="N30" s="89">
        <f t="shared" si="10"/>
        <v>282.5</v>
      </c>
      <c r="O30" s="90">
        <f t="shared" si="10"/>
        <v>40</v>
      </c>
      <c r="P30" s="91">
        <f t="shared" si="10"/>
        <v>14</v>
      </c>
      <c r="Q30" s="90">
        <f t="shared" si="10"/>
        <v>0</v>
      </c>
      <c r="R30" s="90">
        <f t="shared" si="10"/>
        <v>0</v>
      </c>
      <c r="S30" s="91">
        <f t="shared" si="10"/>
        <v>0</v>
      </c>
      <c r="T30" s="90">
        <f t="shared" si="10"/>
        <v>282.5</v>
      </c>
      <c r="U30" s="90">
        <f t="shared" si="10"/>
        <v>40</v>
      </c>
      <c r="V30" s="92">
        <f t="shared" si="10"/>
        <v>14</v>
      </c>
      <c r="W30" s="89">
        <f t="shared" si="10"/>
        <v>282.5</v>
      </c>
      <c r="X30" s="90">
        <f t="shared" si="10"/>
        <v>40</v>
      </c>
      <c r="Y30" s="92">
        <f t="shared" si="10"/>
        <v>14</v>
      </c>
      <c r="Z30" s="93"/>
      <c r="AA30" s="67"/>
    </row>
    <row r="31" spans="2:27" s="68" customFormat="1" ht="30" customHeight="1">
      <c r="B31" s="158" t="s">
        <v>67</v>
      </c>
      <c r="C31" s="60" t="s">
        <v>68</v>
      </c>
      <c r="D31" s="109"/>
      <c r="E31" s="61"/>
      <c r="F31" s="62"/>
      <c r="G31" s="63"/>
      <c r="H31" s="62"/>
      <c r="I31" s="62"/>
      <c r="J31" s="63"/>
      <c r="K31" s="62"/>
      <c r="L31" s="62"/>
      <c r="M31" s="65"/>
      <c r="N31" s="61">
        <v>10</v>
      </c>
      <c r="O31" s="62">
        <v>4</v>
      </c>
      <c r="P31" s="63">
        <v>1</v>
      </c>
      <c r="Q31" s="62"/>
      <c r="R31" s="62"/>
      <c r="S31" s="63"/>
      <c r="T31" s="62">
        <v>10</v>
      </c>
      <c r="U31" s="62">
        <v>4</v>
      </c>
      <c r="V31" s="64">
        <v>1</v>
      </c>
      <c r="W31" s="61">
        <v>10</v>
      </c>
      <c r="X31" s="62">
        <v>4</v>
      </c>
      <c r="Y31" s="64">
        <v>1</v>
      </c>
      <c r="Z31" s="66"/>
      <c r="AA31" s="67"/>
    </row>
    <row r="32" spans="2:27" s="68" customFormat="1" ht="30" customHeight="1">
      <c r="B32" s="159"/>
      <c r="C32" s="69" t="s">
        <v>47</v>
      </c>
      <c r="D32" s="82"/>
      <c r="E32" s="70"/>
      <c r="F32" s="71"/>
      <c r="G32" s="72"/>
      <c r="H32" s="71">
        <v>200</v>
      </c>
      <c r="I32" s="71">
        <v>50</v>
      </c>
      <c r="J32" s="72">
        <v>13</v>
      </c>
      <c r="K32" s="71">
        <v>200</v>
      </c>
      <c r="L32" s="71">
        <v>50</v>
      </c>
      <c r="M32" s="74">
        <v>13</v>
      </c>
      <c r="N32" s="70"/>
      <c r="O32" s="71"/>
      <c r="P32" s="72"/>
      <c r="Q32" s="71"/>
      <c r="R32" s="71"/>
      <c r="S32" s="72"/>
      <c r="T32" s="71"/>
      <c r="U32" s="71"/>
      <c r="V32" s="73"/>
      <c r="W32" s="70">
        <v>200</v>
      </c>
      <c r="X32" s="71">
        <v>50</v>
      </c>
      <c r="Y32" s="74">
        <v>13</v>
      </c>
      <c r="Z32" s="75"/>
      <c r="AA32" s="67"/>
    </row>
    <row r="33" spans="2:27" s="68" customFormat="1" ht="30" customHeight="1">
      <c r="B33" s="159"/>
      <c r="C33" s="69" t="s">
        <v>48</v>
      </c>
      <c r="D33" s="82"/>
      <c r="E33" s="70"/>
      <c r="F33" s="71"/>
      <c r="G33" s="72"/>
      <c r="H33" s="71"/>
      <c r="I33" s="71"/>
      <c r="J33" s="72"/>
      <c r="K33" s="71"/>
      <c r="L33" s="71"/>
      <c r="M33" s="73"/>
      <c r="N33" s="70">
        <v>155</v>
      </c>
      <c r="O33" s="71">
        <v>22.6</v>
      </c>
      <c r="P33" s="72">
        <v>10</v>
      </c>
      <c r="Q33" s="71"/>
      <c r="R33" s="71"/>
      <c r="S33" s="72"/>
      <c r="T33" s="71">
        <v>155</v>
      </c>
      <c r="U33" s="71">
        <v>22.6</v>
      </c>
      <c r="V33" s="73">
        <v>10</v>
      </c>
      <c r="W33" s="70">
        <v>155</v>
      </c>
      <c r="X33" s="71">
        <v>22.6</v>
      </c>
      <c r="Y33" s="74">
        <v>10</v>
      </c>
      <c r="Z33" s="75"/>
      <c r="AA33" s="67"/>
    </row>
    <row r="34" spans="2:27" s="68" customFormat="1" ht="30" customHeight="1">
      <c r="B34" s="159"/>
      <c r="C34" s="69" t="s">
        <v>69</v>
      </c>
      <c r="D34" s="82"/>
      <c r="E34" s="70"/>
      <c r="F34" s="71"/>
      <c r="G34" s="72"/>
      <c r="H34" s="71">
        <v>36</v>
      </c>
      <c r="I34" s="71">
        <v>8</v>
      </c>
      <c r="J34" s="72">
        <v>7</v>
      </c>
      <c r="K34" s="71">
        <v>36</v>
      </c>
      <c r="L34" s="71">
        <v>8</v>
      </c>
      <c r="M34" s="73">
        <v>7</v>
      </c>
      <c r="N34" s="70"/>
      <c r="O34" s="71"/>
      <c r="P34" s="72"/>
      <c r="Q34" s="71"/>
      <c r="R34" s="71"/>
      <c r="S34" s="72"/>
      <c r="T34" s="71"/>
      <c r="U34" s="71"/>
      <c r="V34" s="73"/>
      <c r="W34" s="70">
        <v>36</v>
      </c>
      <c r="X34" s="71">
        <v>8</v>
      </c>
      <c r="Y34" s="74">
        <v>7</v>
      </c>
      <c r="Z34" s="75"/>
      <c r="AA34" s="67"/>
    </row>
    <row r="35" spans="2:27" s="68" customFormat="1" ht="30" customHeight="1">
      <c r="B35" s="159"/>
      <c r="C35" s="151" t="s">
        <v>50</v>
      </c>
      <c r="D35" s="152"/>
      <c r="E35" s="70">
        <f>SUM(E31:E34)</f>
        <v>0</v>
      </c>
      <c r="F35" s="71">
        <f t="shared" ref="F35:X35" si="11">SUM(F31:F34)</f>
        <v>0</v>
      </c>
      <c r="G35" s="72">
        <f t="shared" si="11"/>
        <v>0</v>
      </c>
      <c r="H35" s="71">
        <f>SUM(H31:H34)</f>
        <v>236</v>
      </c>
      <c r="I35" s="71">
        <f t="shared" si="11"/>
        <v>58</v>
      </c>
      <c r="J35" s="72">
        <f t="shared" si="11"/>
        <v>20</v>
      </c>
      <c r="K35" s="71">
        <f t="shared" si="11"/>
        <v>236</v>
      </c>
      <c r="L35" s="71">
        <f t="shared" si="11"/>
        <v>58</v>
      </c>
      <c r="M35" s="74">
        <f t="shared" si="11"/>
        <v>20</v>
      </c>
      <c r="N35" s="70">
        <f t="shared" si="11"/>
        <v>165</v>
      </c>
      <c r="O35" s="71">
        <f t="shared" si="11"/>
        <v>26.6</v>
      </c>
      <c r="P35" s="72">
        <f t="shared" si="11"/>
        <v>11</v>
      </c>
      <c r="Q35" s="71">
        <f t="shared" si="11"/>
        <v>0</v>
      </c>
      <c r="R35" s="71">
        <f t="shared" si="11"/>
        <v>0</v>
      </c>
      <c r="S35" s="72">
        <f t="shared" si="11"/>
        <v>0</v>
      </c>
      <c r="T35" s="71">
        <f t="shared" si="11"/>
        <v>165</v>
      </c>
      <c r="U35" s="71">
        <f t="shared" si="11"/>
        <v>26.6</v>
      </c>
      <c r="V35" s="74">
        <f t="shared" si="11"/>
        <v>11</v>
      </c>
      <c r="W35" s="70">
        <f>SUM(W31:W34)</f>
        <v>401</v>
      </c>
      <c r="X35" s="71">
        <f t="shared" si="11"/>
        <v>84.6</v>
      </c>
      <c r="Y35" s="74">
        <f>SUM(Y31:Y34)</f>
        <v>31</v>
      </c>
      <c r="Z35" s="76"/>
      <c r="AA35" s="67"/>
    </row>
    <row r="36" spans="2:27" s="68" customFormat="1" ht="30" customHeight="1">
      <c r="B36" s="159"/>
      <c r="C36" s="69" t="s">
        <v>70</v>
      </c>
      <c r="D36" s="82"/>
      <c r="E36" s="94"/>
      <c r="F36" s="95"/>
      <c r="G36" s="96"/>
      <c r="H36" s="95">
        <v>10</v>
      </c>
      <c r="I36" s="97">
        <v>1</v>
      </c>
      <c r="J36" s="96">
        <v>1</v>
      </c>
      <c r="K36" s="95">
        <v>10</v>
      </c>
      <c r="L36" s="95">
        <v>1</v>
      </c>
      <c r="M36" s="73">
        <v>1</v>
      </c>
      <c r="N36" s="94"/>
      <c r="O36" s="95"/>
      <c r="P36" s="96"/>
      <c r="Q36" s="95"/>
      <c r="R36" s="95"/>
      <c r="S36" s="96"/>
      <c r="T36" s="95"/>
      <c r="U36" s="95"/>
      <c r="V36" s="73"/>
      <c r="W36" s="94">
        <v>10</v>
      </c>
      <c r="X36" s="95">
        <v>1</v>
      </c>
      <c r="Y36" s="73">
        <v>1</v>
      </c>
      <c r="Z36" s="98"/>
    </row>
    <row r="37" spans="2:27" s="68" customFormat="1" ht="30" customHeight="1">
      <c r="B37" s="159"/>
      <c r="C37" s="151" t="s">
        <v>71</v>
      </c>
      <c r="D37" s="152"/>
      <c r="E37" s="70">
        <f>SUM(E36)</f>
        <v>0</v>
      </c>
      <c r="F37" s="71">
        <f t="shared" ref="F37:Y37" si="12">SUM(F36)</f>
        <v>0</v>
      </c>
      <c r="G37" s="72">
        <f t="shared" si="12"/>
        <v>0</v>
      </c>
      <c r="H37" s="71">
        <f t="shared" si="12"/>
        <v>10</v>
      </c>
      <c r="I37" s="71">
        <f t="shared" si="12"/>
        <v>1</v>
      </c>
      <c r="J37" s="72">
        <f t="shared" si="12"/>
        <v>1</v>
      </c>
      <c r="K37" s="71">
        <f t="shared" si="12"/>
        <v>10</v>
      </c>
      <c r="L37" s="71">
        <f t="shared" si="12"/>
        <v>1</v>
      </c>
      <c r="M37" s="74">
        <f t="shared" si="12"/>
        <v>1</v>
      </c>
      <c r="N37" s="70">
        <f t="shared" si="12"/>
        <v>0</v>
      </c>
      <c r="O37" s="71">
        <f t="shared" si="12"/>
        <v>0</v>
      </c>
      <c r="P37" s="72">
        <f t="shared" si="12"/>
        <v>0</v>
      </c>
      <c r="Q37" s="71">
        <f t="shared" si="12"/>
        <v>0</v>
      </c>
      <c r="R37" s="71">
        <f t="shared" si="12"/>
        <v>0</v>
      </c>
      <c r="S37" s="72">
        <f t="shared" si="12"/>
        <v>0</v>
      </c>
      <c r="T37" s="71">
        <f t="shared" si="12"/>
        <v>0</v>
      </c>
      <c r="U37" s="71">
        <f t="shared" si="12"/>
        <v>0</v>
      </c>
      <c r="V37" s="74">
        <f t="shared" si="12"/>
        <v>0</v>
      </c>
      <c r="W37" s="70">
        <f t="shared" si="12"/>
        <v>10</v>
      </c>
      <c r="X37" s="71">
        <f t="shared" si="12"/>
        <v>1</v>
      </c>
      <c r="Y37" s="74">
        <f t="shared" si="12"/>
        <v>1</v>
      </c>
      <c r="Z37" s="76"/>
      <c r="AA37" s="67"/>
    </row>
    <row r="38" spans="2:27" s="68" customFormat="1" ht="30" customHeight="1" thickBot="1">
      <c r="B38" s="160"/>
      <c r="C38" s="164" t="s">
        <v>63</v>
      </c>
      <c r="D38" s="165"/>
      <c r="E38" s="89">
        <f>SUM(E37,E35)</f>
        <v>0</v>
      </c>
      <c r="F38" s="90">
        <f t="shared" ref="F38:Y38" si="13">SUM(F37,F35)</f>
        <v>0</v>
      </c>
      <c r="G38" s="91">
        <f t="shared" si="13"/>
        <v>0</v>
      </c>
      <c r="H38" s="90">
        <f t="shared" si="13"/>
        <v>246</v>
      </c>
      <c r="I38" s="90">
        <f t="shared" si="13"/>
        <v>59</v>
      </c>
      <c r="J38" s="91">
        <f t="shared" si="13"/>
        <v>21</v>
      </c>
      <c r="K38" s="90">
        <f t="shared" si="13"/>
        <v>246</v>
      </c>
      <c r="L38" s="90">
        <f t="shared" si="13"/>
        <v>59</v>
      </c>
      <c r="M38" s="92">
        <f t="shared" si="13"/>
        <v>21</v>
      </c>
      <c r="N38" s="89">
        <f t="shared" si="13"/>
        <v>165</v>
      </c>
      <c r="O38" s="90">
        <f t="shared" si="13"/>
        <v>26.6</v>
      </c>
      <c r="P38" s="91">
        <f t="shared" si="13"/>
        <v>11</v>
      </c>
      <c r="Q38" s="90">
        <f t="shared" si="13"/>
        <v>0</v>
      </c>
      <c r="R38" s="90">
        <f t="shared" si="13"/>
        <v>0</v>
      </c>
      <c r="S38" s="91">
        <f t="shared" si="13"/>
        <v>0</v>
      </c>
      <c r="T38" s="90">
        <f t="shared" si="13"/>
        <v>165</v>
      </c>
      <c r="U38" s="90">
        <f t="shared" si="13"/>
        <v>26.6</v>
      </c>
      <c r="V38" s="92">
        <f t="shared" si="13"/>
        <v>11</v>
      </c>
      <c r="W38" s="89">
        <f>SUM(W37,W35)</f>
        <v>411</v>
      </c>
      <c r="X38" s="90">
        <f t="shared" si="13"/>
        <v>85.6</v>
      </c>
      <c r="Y38" s="92">
        <f t="shared" si="13"/>
        <v>32</v>
      </c>
      <c r="Z38" s="93"/>
      <c r="AA38" s="67"/>
    </row>
    <row r="39" spans="2:27" s="68" customFormat="1" ht="30" customHeight="1">
      <c r="B39" s="158" t="s">
        <v>72</v>
      </c>
      <c r="C39" s="60" t="s">
        <v>47</v>
      </c>
      <c r="D39" s="109" t="s">
        <v>73</v>
      </c>
      <c r="E39" s="61"/>
      <c r="F39" s="62"/>
      <c r="G39" s="63"/>
      <c r="H39" s="62"/>
      <c r="I39" s="62"/>
      <c r="J39" s="63"/>
      <c r="K39" s="62"/>
      <c r="L39" s="62"/>
      <c r="M39" s="65"/>
      <c r="N39" s="61">
        <v>40</v>
      </c>
      <c r="O39" s="62">
        <v>9</v>
      </c>
      <c r="P39" s="63">
        <v>3</v>
      </c>
      <c r="Q39" s="62"/>
      <c r="R39" s="62"/>
      <c r="S39" s="63"/>
      <c r="T39" s="62">
        <f t="shared" ref="T39:V40" si="14">N39+Q39</f>
        <v>40</v>
      </c>
      <c r="U39" s="62">
        <f t="shared" si="14"/>
        <v>9</v>
      </c>
      <c r="V39" s="64">
        <f t="shared" si="14"/>
        <v>3</v>
      </c>
      <c r="W39" s="61">
        <f>T39+K39</f>
        <v>40</v>
      </c>
      <c r="X39" s="62">
        <f>U39+L39</f>
        <v>9</v>
      </c>
      <c r="Y39" s="65">
        <f t="shared" ref="Y39:Y40" si="15">V39+M39</f>
        <v>3</v>
      </c>
      <c r="Z39" s="66"/>
      <c r="AA39" s="67"/>
    </row>
    <row r="40" spans="2:27" s="68" customFormat="1" ht="30" customHeight="1">
      <c r="B40" s="159"/>
      <c r="C40" s="69" t="s">
        <v>69</v>
      </c>
      <c r="D40" s="82" t="s">
        <v>74</v>
      </c>
      <c r="E40" s="70"/>
      <c r="F40" s="71"/>
      <c r="G40" s="72"/>
      <c r="H40" s="71"/>
      <c r="I40" s="71"/>
      <c r="J40" s="72"/>
      <c r="K40" s="71"/>
      <c r="L40" s="71"/>
      <c r="M40" s="73"/>
      <c r="N40" s="70">
        <v>20</v>
      </c>
      <c r="O40" s="71">
        <v>4</v>
      </c>
      <c r="P40" s="72">
        <v>1</v>
      </c>
      <c r="Q40" s="71"/>
      <c r="R40" s="71"/>
      <c r="S40" s="72"/>
      <c r="T40" s="71">
        <f t="shared" si="14"/>
        <v>20</v>
      </c>
      <c r="U40" s="71">
        <f t="shared" si="14"/>
        <v>4</v>
      </c>
      <c r="V40" s="73">
        <f t="shared" si="14"/>
        <v>1</v>
      </c>
      <c r="W40" s="70">
        <f>T40+K40</f>
        <v>20</v>
      </c>
      <c r="X40" s="71">
        <f>U40+L40</f>
        <v>4</v>
      </c>
      <c r="Y40" s="74">
        <f t="shared" si="15"/>
        <v>1</v>
      </c>
      <c r="Z40" s="75"/>
      <c r="AA40" s="67"/>
    </row>
    <row r="41" spans="2:27" s="68" customFormat="1" ht="30" customHeight="1">
      <c r="B41" s="159"/>
      <c r="C41" s="152" t="s">
        <v>50</v>
      </c>
      <c r="D41" s="180"/>
      <c r="E41" s="99">
        <f>SUM(E39:E40)</f>
        <v>0</v>
      </c>
      <c r="F41" s="100">
        <f t="shared" ref="F41:Y41" si="16">SUM(F39:F40)</f>
        <v>0</v>
      </c>
      <c r="G41" s="101">
        <f t="shared" si="16"/>
        <v>0</v>
      </c>
      <c r="H41" s="100">
        <f t="shared" si="16"/>
        <v>0</v>
      </c>
      <c r="I41" s="100">
        <f t="shared" si="16"/>
        <v>0</v>
      </c>
      <c r="J41" s="101">
        <f t="shared" si="16"/>
        <v>0</v>
      </c>
      <c r="K41" s="100">
        <f t="shared" si="16"/>
        <v>0</v>
      </c>
      <c r="L41" s="100">
        <f t="shared" si="16"/>
        <v>0</v>
      </c>
      <c r="M41" s="102">
        <f t="shared" si="16"/>
        <v>0</v>
      </c>
      <c r="N41" s="99">
        <f>SUM(N39:N40)</f>
        <v>60</v>
      </c>
      <c r="O41" s="100">
        <f t="shared" si="16"/>
        <v>13</v>
      </c>
      <c r="P41" s="101">
        <f t="shared" si="16"/>
        <v>4</v>
      </c>
      <c r="Q41" s="100">
        <f t="shared" si="16"/>
        <v>0</v>
      </c>
      <c r="R41" s="100">
        <f t="shared" si="16"/>
        <v>0</v>
      </c>
      <c r="S41" s="101">
        <f t="shared" si="16"/>
        <v>0</v>
      </c>
      <c r="T41" s="100">
        <f>SUM(T39:T40)</f>
        <v>60</v>
      </c>
      <c r="U41" s="100">
        <f t="shared" si="16"/>
        <v>13</v>
      </c>
      <c r="V41" s="102">
        <f t="shared" si="16"/>
        <v>4</v>
      </c>
      <c r="W41" s="99">
        <f t="shared" si="16"/>
        <v>60</v>
      </c>
      <c r="X41" s="100">
        <f t="shared" si="16"/>
        <v>13</v>
      </c>
      <c r="Y41" s="102">
        <f t="shared" si="16"/>
        <v>4</v>
      </c>
      <c r="Z41" s="103"/>
      <c r="AA41" s="67"/>
    </row>
    <row r="42" spans="2:27" s="68" customFormat="1" ht="30" customHeight="1" thickBot="1">
      <c r="B42" s="160"/>
      <c r="C42" s="164" t="s">
        <v>63</v>
      </c>
      <c r="D42" s="165"/>
      <c r="E42" s="104">
        <f>SUM(E41)</f>
        <v>0</v>
      </c>
      <c r="F42" s="105">
        <f t="shared" ref="F42:Y42" si="17">SUM(F41)</f>
        <v>0</v>
      </c>
      <c r="G42" s="106">
        <f t="shared" si="17"/>
        <v>0</v>
      </c>
      <c r="H42" s="105">
        <f t="shared" si="17"/>
        <v>0</v>
      </c>
      <c r="I42" s="105">
        <f t="shared" si="17"/>
        <v>0</v>
      </c>
      <c r="J42" s="106">
        <f t="shared" si="17"/>
        <v>0</v>
      </c>
      <c r="K42" s="105">
        <f t="shared" si="17"/>
        <v>0</v>
      </c>
      <c r="L42" s="105">
        <f t="shared" si="17"/>
        <v>0</v>
      </c>
      <c r="M42" s="107">
        <f t="shared" si="17"/>
        <v>0</v>
      </c>
      <c r="N42" s="104">
        <f t="shared" si="17"/>
        <v>60</v>
      </c>
      <c r="O42" s="105">
        <f t="shared" si="17"/>
        <v>13</v>
      </c>
      <c r="P42" s="106">
        <f t="shared" si="17"/>
        <v>4</v>
      </c>
      <c r="Q42" s="105">
        <f t="shared" si="17"/>
        <v>0</v>
      </c>
      <c r="R42" s="105">
        <f t="shared" si="17"/>
        <v>0</v>
      </c>
      <c r="S42" s="106">
        <f t="shared" si="17"/>
        <v>0</v>
      </c>
      <c r="T42" s="105">
        <f t="shared" si="17"/>
        <v>60</v>
      </c>
      <c r="U42" s="105">
        <f t="shared" si="17"/>
        <v>13</v>
      </c>
      <c r="V42" s="107">
        <f t="shared" si="17"/>
        <v>4</v>
      </c>
      <c r="W42" s="104">
        <f t="shared" si="17"/>
        <v>60</v>
      </c>
      <c r="X42" s="105">
        <f t="shared" si="17"/>
        <v>13</v>
      </c>
      <c r="Y42" s="107">
        <f t="shared" si="17"/>
        <v>4</v>
      </c>
      <c r="Z42" s="108"/>
      <c r="AA42" s="67"/>
    </row>
    <row r="43" spans="2:27" s="68" customFormat="1" ht="30" customHeight="1">
      <c r="B43" s="158" t="s">
        <v>75</v>
      </c>
      <c r="C43" s="60" t="s">
        <v>68</v>
      </c>
      <c r="D43" s="109"/>
      <c r="E43" s="61"/>
      <c r="F43" s="62"/>
      <c r="G43" s="63"/>
      <c r="H43" s="62">
        <v>176</v>
      </c>
      <c r="I43" s="62">
        <v>24.5</v>
      </c>
      <c r="J43" s="63">
        <v>1</v>
      </c>
      <c r="K43" s="62">
        <f t="shared" ref="K43:M43" si="18">E43+H43</f>
        <v>176</v>
      </c>
      <c r="L43" s="62">
        <f t="shared" si="18"/>
        <v>24.5</v>
      </c>
      <c r="M43" s="64">
        <f t="shared" si="18"/>
        <v>1</v>
      </c>
      <c r="N43" s="61">
        <v>7</v>
      </c>
      <c r="O43" s="62">
        <v>1</v>
      </c>
      <c r="P43" s="63">
        <v>1</v>
      </c>
      <c r="Q43" s="62"/>
      <c r="R43" s="62"/>
      <c r="S43" s="63"/>
      <c r="T43" s="62">
        <f t="shared" ref="T43:V43" si="19">N43+Q43</f>
        <v>7</v>
      </c>
      <c r="U43" s="62">
        <f t="shared" si="19"/>
        <v>1</v>
      </c>
      <c r="V43" s="64">
        <f t="shared" si="19"/>
        <v>1</v>
      </c>
      <c r="W43" s="61">
        <f>T43+K43</f>
        <v>183</v>
      </c>
      <c r="X43" s="62">
        <f>U43+L43</f>
        <v>25.5</v>
      </c>
      <c r="Y43" s="65">
        <f t="shared" ref="Y43" si="20">V43+M43</f>
        <v>2</v>
      </c>
      <c r="Z43" s="66"/>
      <c r="AA43" s="67"/>
    </row>
    <row r="44" spans="2:27" s="68" customFormat="1" ht="30" customHeight="1">
      <c r="B44" s="159"/>
      <c r="C44" s="151" t="s">
        <v>50</v>
      </c>
      <c r="D44" s="152"/>
      <c r="E44" s="99">
        <f>SUM(E43)</f>
        <v>0</v>
      </c>
      <c r="F44" s="100">
        <f t="shared" ref="F44:Y45" si="21">SUM(F43)</f>
        <v>0</v>
      </c>
      <c r="G44" s="101">
        <f t="shared" si="21"/>
        <v>0</v>
      </c>
      <c r="H44" s="100">
        <f t="shared" si="21"/>
        <v>176</v>
      </c>
      <c r="I44" s="100">
        <f t="shared" si="21"/>
        <v>24.5</v>
      </c>
      <c r="J44" s="101">
        <f t="shared" si="21"/>
        <v>1</v>
      </c>
      <c r="K44" s="100">
        <f t="shared" si="21"/>
        <v>176</v>
      </c>
      <c r="L44" s="100">
        <f t="shared" si="21"/>
        <v>24.5</v>
      </c>
      <c r="M44" s="102">
        <f t="shared" si="21"/>
        <v>1</v>
      </c>
      <c r="N44" s="99">
        <f t="shared" si="21"/>
        <v>7</v>
      </c>
      <c r="O44" s="100">
        <f t="shared" si="21"/>
        <v>1</v>
      </c>
      <c r="P44" s="101">
        <f t="shared" si="21"/>
        <v>1</v>
      </c>
      <c r="Q44" s="100">
        <f t="shared" si="21"/>
        <v>0</v>
      </c>
      <c r="R44" s="100">
        <f t="shared" si="21"/>
        <v>0</v>
      </c>
      <c r="S44" s="101">
        <f t="shared" si="21"/>
        <v>0</v>
      </c>
      <c r="T44" s="100">
        <f t="shared" si="21"/>
        <v>7</v>
      </c>
      <c r="U44" s="100">
        <f t="shared" si="21"/>
        <v>1</v>
      </c>
      <c r="V44" s="102">
        <f t="shared" si="21"/>
        <v>1</v>
      </c>
      <c r="W44" s="99">
        <f t="shared" si="21"/>
        <v>183</v>
      </c>
      <c r="X44" s="100">
        <f t="shared" si="21"/>
        <v>25.5</v>
      </c>
      <c r="Y44" s="102">
        <f t="shared" si="21"/>
        <v>2</v>
      </c>
      <c r="Z44" s="103"/>
      <c r="AA44" s="67"/>
    </row>
    <row r="45" spans="2:27" s="68" customFormat="1" ht="30" customHeight="1" thickBot="1">
      <c r="B45" s="160"/>
      <c r="C45" s="164" t="s">
        <v>63</v>
      </c>
      <c r="D45" s="165"/>
      <c r="E45" s="104">
        <f>SUM(E44)</f>
        <v>0</v>
      </c>
      <c r="F45" s="105">
        <f t="shared" si="21"/>
        <v>0</v>
      </c>
      <c r="G45" s="106">
        <f t="shared" si="21"/>
        <v>0</v>
      </c>
      <c r="H45" s="105">
        <f t="shared" si="21"/>
        <v>176</v>
      </c>
      <c r="I45" s="105">
        <f t="shared" si="21"/>
        <v>24.5</v>
      </c>
      <c r="J45" s="106">
        <f t="shared" si="21"/>
        <v>1</v>
      </c>
      <c r="K45" s="105">
        <f t="shared" si="21"/>
        <v>176</v>
      </c>
      <c r="L45" s="105">
        <f t="shared" si="21"/>
        <v>24.5</v>
      </c>
      <c r="M45" s="107">
        <f t="shared" si="21"/>
        <v>1</v>
      </c>
      <c r="N45" s="104">
        <f t="shared" si="21"/>
        <v>7</v>
      </c>
      <c r="O45" s="105">
        <f t="shared" si="21"/>
        <v>1</v>
      </c>
      <c r="P45" s="106">
        <f t="shared" si="21"/>
        <v>1</v>
      </c>
      <c r="Q45" s="105">
        <f t="shared" si="21"/>
        <v>0</v>
      </c>
      <c r="R45" s="105">
        <f t="shared" si="21"/>
        <v>0</v>
      </c>
      <c r="S45" s="106">
        <f t="shared" si="21"/>
        <v>0</v>
      </c>
      <c r="T45" s="105">
        <f t="shared" si="21"/>
        <v>7</v>
      </c>
      <c r="U45" s="105">
        <f t="shared" si="21"/>
        <v>1</v>
      </c>
      <c r="V45" s="107">
        <f t="shared" si="21"/>
        <v>1</v>
      </c>
      <c r="W45" s="104">
        <f t="shared" si="21"/>
        <v>183</v>
      </c>
      <c r="X45" s="105">
        <f t="shared" si="21"/>
        <v>25.5</v>
      </c>
      <c r="Y45" s="107">
        <f t="shared" si="21"/>
        <v>2</v>
      </c>
      <c r="Z45" s="108"/>
      <c r="AA45" s="67"/>
    </row>
    <row r="46" spans="2:27" s="68" customFormat="1" ht="30" customHeight="1">
      <c r="B46" s="158" t="s">
        <v>76</v>
      </c>
      <c r="C46" s="60" t="s">
        <v>48</v>
      </c>
      <c r="D46" s="109"/>
      <c r="E46" s="61"/>
      <c r="F46" s="62"/>
      <c r="G46" s="63"/>
      <c r="H46" s="62"/>
      <c r="I46" s="62"/>
      <c r="J46" s="63"/>
      <c r="K46" s="62"/>
      <c r="L46" s="62"/>
      <c r="M46" s="64"/>
      <c r="N46" s="61">
        <v>10</v>
      </c>
      <c r="O46" s="62">
        <v>2</v>
      </c>
      <c r="P46" s="63">
        <v>1</v>
      </c>
      <c r="Q46" s="62"/>
      <c r="R46" s="62"/>
      <c r="S46" s="63"/>
      <c r="T46" s="62">
        <f t="shared" ref="T46:V46" si="22">N46+Q46</f>
        <v>10</v>
      </c>
      <c r="U46" s="62">
        <f t="shared" si="22"/>
        <v>2</v>
      </c>
      <c r="V46" s="64">
        <f t="shared" si="22"/>
        <v>1</v>
      </c>
      <c r="W46" s="61">
        <f>T46+K46</f>
        <v>10</v>
      </c>
      <c r="X46" s="62">
        <f>U46+L46</f>
        <v>2</v>
      </c>
      <c r="Y46" s="65">
        <f>V46+M46</f>
        <v>1</v>
      </c>
      <c r="Z46" s="66"/>
      <c r="AA46" s="67"/>
    </row>
    <row r="47" spans="2:27" s="68" customFormat="1" ht="30" customHeight="1">
      <c r="B47" s="159"/>
      <c r="C47" s="151" t="s">
        <v>77</v>
      </c>
      <c r="D47" s="152"/>
      <c r="E47" s="99">
        <f>SUM(E46)</f>
        <v>0</v>
      </c>
      <c r="F47" s="100">
        <f t="shared" ref="F47:Y48" si="23">SUM(F46)</f>
        <v>0</v>
      </c>
      <c r="G47" s="101">
        <f t="shared" si="23"/>
        <v>0</v>
      </c>
      <c r="H47" s="100">
        <f t="shared" si="23"/>
        <v>0</v>
      </c>
      <c r="I47" s="100">
        <f t="shared" si="23"/>
        <v>0</v>
      </c>
      <c r="J47" s="101">
        <f t="shared" si="23"/>
        <v>0</v>
      </c>
      <c r="K47" s="100">
        <f t="shared" si="23"/>
        <v>0</v>
      </c>
      <c r="L47" s="100">
        <f t="shared" si="23"/>
        <v>0</v>
      </c>
      <c r="M47" s="102">
        <f t="shared" si="23"/>
        <v>0</v>
      </c>
      <c r="N47" s="99">
        <f t="shared" si="23"/>
        <v>10</v>
      </c>
      <c r="O47" s="100">
        <f t="shared" si="23"/>
        <v>2</v>
      </c>
      <c r="P47" s="101">
        <f t="shared" si="23"/>
        <v>1</v>
      </c>
      <c r="Q47" s="100">
        <f t="shared" si="23"/>
        <v>0</v>
      </c>
      <c r="R47" s="100">
        <f t="shared" si="23"/>
        <v>0</v>
      </c>
      <c r="S47" s="101">
        <f t="shared" si="23"/>
        <v>0</v>
      </c>
      <c r="T47" s="100">
        <f t="shared" si="23"/>
        <v>10</v>
      </c>
      <c r="U47" s="100">
        <f t="shared" si="23"/>
        <v>2</v>
      </c>
      <c r="V47" s="102">
        <f t="shared" si="23"/>
        <v>1</v>
      </c>
      <c r="W47" s="99">
        <f t="shared" si="23"/>
        <v>10</v>
      </c>
      <c r="X47" s="100">
        <f t="shared" si="23"/>
        <v>2</v>
      </c>
      <c r="Y47" s="102">
        <f t="shared" si="23"/>
        <v>1</v>
      </c>
      <c r="Z47" s="103"/>
      <c r="AA47" s="67"/>
    </row>
    <row r="48" spans="2:27" s="68" customFormat="1" ht="30" customHeight="1" thickBot="1">
      <c r="B48" s="160"/>
      <c r="C48" s="164" t="s">
        <v>63</v>
      </c>
      <c r="D48" s="165"/>
      <c r="E48" s="104">
        <f>SUM(E47)</f>
        <v>0</v>
      </c>
      <c r="F48" s="105">
        <f t="shared" si="23"/>
        <v>0</v>
      </c>
      <c r="G48" s="106">
        <f t="shared" si="23"/>
        <v>0</v>
      </c>
      <c r="H48" s="105">
        <f t="shared" si="23"/>
        <v>0</v>
      </c>
      <c r="I48" s="105">
        <f t="shared" si="23"/>
        <v>0</v>
      </c>
      <c r="J48" s="106">
        <f t="shared" si="23"/>
        <v>0</v>
      </c>
      <c r="K48" s="105">
        <f t="shared" si="23"/>
        <v>0</v>
      </c>
      <c r="L48" s="105">
        <f t="shared" si="23"/>
        <v>0</v>
      </c>
      <c r="M48" s="107">
        <f t="shared" si="23"/>
        <v>0</v>
      </c>
      <c r="N48" s="104">
        <f t="shared" si="23"/>
        <v>10</v>
      </c>
      <c r="O48" s="105">
        <f t="shared" si="23"/>
        <v>2</v>
      </c>
      <c r="P48" s="106">
        <f t="shared" si="23"/>
        <v>1</v>
      </c>
      <c r="Q48" s="105">
        <f t="shared" si="23"/>
        <v>0</v>
      </c>
      <c r="R48" s="105">
        <f t="shared" si="23"/>
        <v>0</v>
      </c>
      <c r="S48" s="106">
        <f t="shared" si="23"/>
        <v>0</v>
      </c>
      <c r="T48" s="105">
        <f t="shared" si="23"/>
        <v>10</v>
      </c>
      <c r="U48" s="105">
        <f t="shared" si="23"/>
        <v>2</v>
      </c>
      <c r="V48" s="107">
        <f t="shared" si="23"/>
        <v>1</v>
      </c>
      <c r="W48" s="104">
        <f t="shared" si="23"/>
        <v>10</v>
      </c>
      <c r="X48" s="105">
        <f t="shared" si="23"/>
        <v>2</v>
      </c>
      <c r="Y48" s="107">
        <f t="shared" si="23"/>
        <v>1</v>
      </c>
      <c r="Z48" s="108"/>
      <c r="AA48" s="67"/>
    </row>
    <row r="49" spans="2:27" s="68" customFormat="1" ht="30" customHeight="1">
      <c r="B49" s="166" t="s">
        <v>78</v>
      </c>
      <c r="C49" s="181" t="s">
        <v>79</v>
      </c>
      <c r="D49" s="109" t="s">
        <v>80</v>
      </c>
      <c r="E49" s="110">
        <v>40</v>
      </c>
      <c r="F49" s="111">
        <v>4.8</v>
      </c>
      <c r="G49" s="112">
        <v>3</v>
      </c>
      <c r="H49" s="111">
        <v>5</v>
      </c>
      <c r="I49" s="111">
        <v>0.6</v>
      </c>
      <c r="J49" s="112">
        <v>3</v>
      </c>
      <c r="K49" s="111">
        <v>45</v>
      </c>
      <c r="L49" s="111">
        <v>5.3999999999999995</v>
      </c>
      <c r="M49" s="113">
        <v>6</v>
      </c>
      <c r="N49" s="110">
        <v>15</v>
      </c>
      <c r="O49" s="111">
        <v>1.8</v>
      </c>
      <c r="P49" s="112">
        <v>3</v>
      </c>
      <c r="Q49" s="111"/>
      <c r="R49" s="111"/>
      <c r="S49" s="112"/>
      <c r="T49" s="111">
        <v>15</v>
      </c>
      <c r="U49" s="111">
        <v>1.8</v>
      </c>
      <c r="V49" s="113">
        <v>3</v>
      </c>
      <c r="W49" s="110">
        <v>60</v>
      </c>
      <c r="X49" s="111">
        <v>7.1999999999999993</v>
      </c>
      <c r="Y49" s="113">
        <v>9</v>
      </c>
      <c r="Z49" s="114"/>
      <c r="AA49" s="67"/>
    </row>
    <row r="50" spans="2:27" s="68" customFormat="1" ht="30" customHeight="1">
      <c r="B50" s="167"/>
      <c r="C50" s="162"/>
      <c r="D50" s="82" t="s">
        <v>81</v>
      </c>
      <c r="E50" s="99"/>
      <c r="F50" s="100"/>
      <c r="G50" s="101"/>
      <c r="H50" s="100">
        <v>20</v>
      </c>
      <c r="I50" s="100">
        <v>2.4</v>
      </c>
      <c r="J50" s="101">
        <v>3</v>
      </c>
      <c r="K50" s="100">
        <v>20</v>
      </c>
      <c r="L50" s="100">
        <v>2.4</v>
      </c>
      <c r="M50" s="102">
        <v>3</v>
      </c>
      <c r="N50" s="99">
        <v>30</v>
      </c>
      <c r="O50" s="100">
        <v>3.6</v>
      </c>
      <c r="P50" s="101">
        <v>6</v>
      </c>
      <c r="Q50" s="100"/>
      <c r="R50" s="100"/>
      <c r="S50" s="101"/>
      <c r="T50" s="100">
        <v>30</v>
      </c>
      <c r="U50" s="100">
        <v>3.6</v>
      </c>
      <c r="V50" s="102">
        <v>6</v>
      </c>
      <c r="W50" s="99">
        <v>50</v>
      </c>
      <c r="X50" s="100">
        <v>6</v>
      </c>
      <c r="Y50" s="102">
        <v>9</v>
      </c>
      <c r="Z50" s="98"/>
      <c r="AA50" s="67"/>
    </row>
    <row r="51" spans="2:27" s="68" customFormat="1" ht="30" customHeight="1">
      <c r="B51" s="167"/>
      <c r="C51" s="162"/>
      <c r="D51" s="82" t="s">
        <v>82</v>
      </c>
      <c r="E51" s="99"/>
      <c r="F51" s="100"/>
      <c r="G51" s="101"/>
      <c r="H51" s="100">
        <v>10</v>
      </c>
      <c r="I51" s="100">
        <v>1.2</v>
      </c>
      <c r="J51" s="101">
        <v>1</v>
      </c>
      <c r="K51" s="100">
        <v>10</v>
      </c>
      <c r="L51" s="100">
        <v>1.2</v>
      </c>
      <c r="M51" s="102">
        <v>1</v>
      </c>
      <c r="N51" s="99">
        <v>10</v>
      </c>
      <c r="O51" s="100">
        <v>1.2</v>
      </c>
      <c r="P51" s="101">
        <v>1</v>
      </c>
      <c r="Q51" s="100"/>
      <c r="R51" s="100"/>
      <c r="S51" s="101"/>
      <c r="T51" s="100">
        <v>10</v>
      </c>
      <c r="U51" s="100">
        <v>1.2</v>
      </c>
      <c r="V51" s="80">
        <v>1</v>
      </c>
      <c r="W51" s="99">
        <v>20</v>
      </c>
      <c r="X51" s="100">
        <v>2.4</v>
      </c>
      <c r="Y51" s="102">
        <v>2</v>
      </c>
      <c r="Z51" s="75"/>
      <c r="AA51" s="67"/>
    </row>
    <row r="52" spans="2:27" s="68" customFormat="1" ht="30" customHeight="1">
      <c r="B52" s="167"/>
      <c r="C52" s="162"/>
      <c r="D52" s="82" t="s">
        <v>83</v>
      </c>
      <c r="E52" s="99"/>
      <c r="F52" s="100"/>
      <c r="G52" s="101"/>
      <c r="H52" s="100"/>
      <c r="I52" s="100"/>
      <c r="J52" s="101"/>
      <c r="K52" s="100"/>
      <c r="L52" s="100"/>
      <c r="M52" s="102"/>
      <c r="N52" s="99"/>
      <c r="O52" s="100"/>
      <c r="P52" s="101"/>
      <c r="Q52" s="100">
        <v>25</v>
      </c>
      <c r="R52" s="100">
        <v>2</v>
      </c>
      <c r="S52" s="101">
        <v>2</v>
      </c>
      <c r="T52" s="100">
        <v>25</v>
      </c>
      <c r="U52" s="100">
        <v>2</v>
      </c>
      <c r="V52" s="80">
        <v>2</v>
      </c>
      <c r="W52" s="99">
        <v>25</v>
      </c>
      <c r="X52" s="100">
        <v>2</v>
      </c>
      <c r="Y52" s="102">
        <v>2</v>
      </c>
      <c r="Z52" s="75"/>
      <c r="AA52" s="67"/>
    </row>
    <row r="53" spans="2:27" s="68" customFormat="1" ht="30" customHeight="1">
      <c r="B53" s="167"/>
      <c r="C53" s="163"/>
      <c r="D53" s="82" t="s">
        <v>84</v>
      </c>
      <c r="E53" s="99"/>
      <c r="F53" s="100"/>
      <c r="G53" s="101"/>
      <c r="H53" s="100">
        <v>15</v>
      </c>
      <c r="I53" s="100">
        <v>1.8</v>
      </c>
      <c r="J53" s="101">
        <v>2</v>
      </c>
      <c r="K53" s="100">
        <v>15</v>
      </c>
      <c r="L53" s="100">
        <v>1.8</v>
      </c>
      <c r="M53" s="102">
        <v>2</v>
      </c>
      <c r="N53" s="99">
        <v>120</v>
      </c>
      <c r="O53" s="100">
        <v>16.8</v>
      </c>
      <c r="P53" s="101">
        <v>9</v>
      </c>
      <c r="Q53" s="100"/>
      <c r="R53" s="100"/>
      <c r="S53" s="101"/>
      <c r="T53" s="100">
        <v>120</v>
      </c>
      <c r="U53" s="100">
        <v>16.8</v>
      </c>
      <c r="V53" s="80">
        <v>9</v>
      </c>
      <c r="W53" s="99">
        <v>135</v>
      </c>
      <c r="X53" s="100">
        <v>18.600000000000001</v>
      </c>
      <c r="Y53" s="102">
        <v>11</v>
      </c>
      <c r="Z53" s="75"/>
      <c r="AA53" s="67"/>
    </row>
    <row r="54" spans="2:27" s="68" customFormat="1" ht="30" customHeight="1">
      <c r="B54" s="167"/>
      <c r="C54" s="161" t="s">
        <v>85</v>
      </c>
      <c r="D54" s="82" t="s">
        <v>86</v>
      </c>
      <c r="E54" s="99">
        <v>20</v>
      </c>
      <c r="F54" s="100">
        <v>1.5</v>
      </c>
      <c r="G54" s="101">
        <v>1</v>
      </c>
      <c r="H54" s="100"/>
      <c r="I54" s="100"/>
      <c r="J54" s="101"/>
      <c r="K54" s="100">
        <v>20</v>
      </c>
      <c r="L54" s="100">
        <v>1.5</v>
      </c>
      <c r="M54" s="102">
        <v>1</v>
      </c>
      <c r="N54" s="99"/>
      <c r="O54" s="100"/>
      <c r="P54" s="101"/>
      <c r="Q54" s="100">
        <v>105</v>
      </c>
      <c r="R54" s="100">
        <v>6.5</v>
      </c>
      <c r="S54" s="101">
        <v>2</v>
      </c>
      <c r="T54" s="100">
        <v>105</v>
      </c>
      <c r="U54" s="100">
        <v>6.5</v>
      </c>
      <c r="V54" s="102">
        <v>2</v>
      </c>
      <c r="W54" s="99">
        <v>125</v>
      </c>
      <c r="X54" s="100">
        <v>8</v>
      </c>
      <c r="Y54" s="102">
        <v>3</v>
      </c>
      <c r="Z54" s="81"/>
      <c r="AA54" s="67"/>
    </row>
    <row r="55" spans="2:27" s="68" customFormat="1" ht="30" customHeight="1">
      <c r="B55" s="167"/>
      <c r="C55" s="162"/>
      <c r="D55" s="82" t="s">
        <v>87</v>
      </c>
      <c r="E55" s="99"/>
      <c r="F55" s="100"/>
      <c r="G55" s="101"/>
      <c r="H55" s="100"/>
      <c r="I55" s="100"/>
      <c r="J55" s="101"/>
      <c r="K55" s="100"/>
      <c r="L55" s="100"/>
      <c r="M55" s="102"/>
      <c r="N55" s="99"/>
      <c r="O55" s="100"/>
      <c r="P55" s="101"/>
      <c r="Q55" s="100">
        <v>15</v>
      </c>
      <c r="R55" s="100">
        <v>0.9</v>
      </c>
      <c r="S55" s="101">
        <v>1</v>
      </c>
      <c r="T55" s="100">
        <v>15</v>
      </c>
      <c r="U55" s="100">
        <v>0.9</v>
      </c>
      <c r="V55" s="80">
        <v>1</v>
      </c>
      <c r="W55" s="99">
        <v>15</v>
      </c>
      <c r="X55" s="100">
        <v>0.9</v>
      </c>
      <c r="Y55" s="102">
        <v>1</v>
      </c>
      <c r="Z55" s="83"/>
      <c r="AA55" s="67"/>
    </row>
    <row r="56" spans="2:27" s="68" customFormat="1" ht="30" customHeight="1">
      <c r="B56" s="167"/>
      <c r="C56" s="163"/>
      <c r="D56" s="82" t="s">
        <v>84</v>
      </c>
      <c r="E56" s="99"/>
      <c r="F56" s="100"/>
      <c r="G56" s="101"/>
      <c r="H56" s="100"/>
      <c r="I56" s="100"/>
      <c r="J56" s="101"/>
      <c r="K56" s="100"/>
      <c r="L56" s="100"/>
      <c r="M56" s="102"/>
      <c r="N56" s="99"/>
      <c r="O56" s="100"/>
      <c r="P56" s="101"/>
      <c r="Q56" s="100">
        <v>1</v>
      </c>
      <c r="R56" s="100">
        <v>0.1</v>
      </c>
      <c r="S56" s="101">
        <v>1</v>
      </c>
      <c r="T56" s="100">
        <v>1</v>
      </c>
      <c r="U56" s="100">
        <v>0.1</v>
      </c>
      <c r="V56" s="80">
        <v>1</v>
      </c>
      <c r="W56" s="99">
        <v>1</v>
      </c>
      <c r="X56" s="100">
        <v>0.1</v>
      </c>
      <c r="Y56" s="102">
        <v>1</v>
      </c>
      <c r="Z56" s="83"/>
      <c r="AA56" s="67"/>
    </row>
    <row r="57" spans="2:27" s="68" customFormat="1" ht="30" customHeight="1">
      <c r="B57" s="167"/>
      <c r="C57" s="161" t="s">
        <v>48</v>
      </c>
      <c r="D57" s="139" t="s">
        <v>88</v>
      </c>
      <c r="E57" s="70"/>
      <c r="F57" s="71"/>
      <c r="G57" s="72"/>
      <c r="H57" s="71">
        <v>10</v>
      </c>
      <c r="I57" s="71">
        <v>1.1000000000000001</v>
      </c>
      <c r="J57" s="72">
        <v>1</v>
      </c>
      <c r="K57" s="71">
        <v>10</v>
      </c>
      <c r="L57" s="71">
        <v>1.1000000000000001</v>
      </c>
      <c r="M57" s="73">
        <v>1</v>
      </c>
      <c r="N57" s="70"/>
      <c r="O57" s="71"/>
      <c r="P57" s="72"/>
      <c r="Q57" s="71"/>
      <c r="R57" s="71"/>
      <c r="S57" s="72"/>
      <c r="T57" s="71"/>
      <c r="U57" s="71"/>
      <c r="V57" s="73"/>
      <c r="W57" s="70">
        <v>10</v>
      </c>
      <c r="X57" s="71">
        <v>1.1000000000000001</v>
      </c>
      <c r="Y57" s="74">
        <v>1</v>
      </c>
      <c r="Z57" s="75"/>
      <c r="AA57" s="67"/>
    </row>
    <row r="58" spans="2:27" s="68" customFormat="1" ht="30" customHeight="1">
      <c r="B58" s="167"/>
      <c r="C58" s="163"/>
      <c r="D58" s="139" t="s">
        <v>89</v>
      </c>
      <c r="E58" s="70"/>
      <c r="F58" s="71"/>
      <c r="G58" s="72"/>
      <c r="H58" s="71"/>
      <c r="I58" s="71"/>
      <c r="J58" s="72"/>
      <c r="K58" s="71"/>
      <c r="L58" s="71"/>
      <c r="M58" s="73"/>
      <c r="N58" s="70">
        <v>30</v>
      </c>
      <c r="O58" s="71">
        <v>3</v>
      </c>
      <c r="P58" s="72">
        <v>3</v>
      </c>
      <c r="Q58" s="71"/>
      <c r="R58" s="71"/>
      <c r="S58" s="72"/>
      <c r="T58" s="71">
        <v>30</v>
      </c>
      <c r="U58" s="71">
        <v>3</v>
      </c>
      <c r="V58" s="73">
        <v>3</v>
      </c>
      <c r="W58" s="70">
        <v>30</v>
      </c>
      <c r="X58" s="71">
        <v>3</v>
      </c>
      <c r="Y58" s="74">
        <v>3</v>
      </c>
      <c r="Z58" s="75"/>
      <c r="AA58" s="67"/>
    </row>
    <row r="59" spans="2:27" s="68" customFormat="1" ht="30" customHeight="1">
      <c r="B59" s="167"/>
      <c r="C59" s="161" t="s">
        <v>68</v>
      </c>
      <c r="D59" s="82" t="s">
        <v>90</v>
      </c>
      <c r="E59" s="99"/>
      <c r="F59" s="100"/>
      <c r="G59" s="101"/>
      <c r="H59" s="100"/>
      <c r="I59" s="100"/>
      <c r="J59" s="101"/>
      <c r="K59" s="100"/>
      <c r="L59" s="100"/>
      <c r="M59" s="102"/>
      <c r="N59" s="70">
        <v>10</v>
      </c>
      <c r="O59" s="71">
        <v>0</v>
      </c>
      <c r="P59" s="101">
        <v>1</v>
      </c>
      <c r="Q59" s="100"/>
      <c r="R59" s="100"/>
      <c r="S59" s="101"/>
      <c r="T59" s="100">
        <v>10</v>
      </c>
      <c r="U59" s="100">
        <v>0</v>
      </c>
      <c r="V59" s="80">
        <v>1</v>
      </c>
      <c r="W59" s="99">
        <v>10</v>
      </c>
      <c r="X59" s="100">
        <v>0</v>
      </c>
      <c r="Y59" s="102">
        <v>1</v>
      </c>
      <c r="Z59" s="83"/>
      <c r="AA59" s="67"/>
    </row>
    <row r="60" spans="2:27" s="68" customFormat="1" ht="30" customHeight="1">
      <c r="B60" s="167"/>
      <c r="C60" s="163"/>
      <c r="D60" s="82" t="s">
        <v>91</v>
      </c>
      <c r="E60" s="70"/>
      <c r="F60" s="71"/>
      <c r="G60" s="72"/>
      <c r="H60" s="71"/>
      <c r="I60" s="71"/>
      <c r="J60" s="72"/>
      <c r="K60" s="71"/>
      <c r="L60" s="71"/>
      <c r="M60" s="73"/>
      <c r="N60" s="70">
        <v>10</v>
      </c>
      <c r="O60" s="71">
        <v>0</v>
      </c>
      <c r="P60" s="72">
        <v>2</v>
      </c>
      <c r="Q60" s="71"/>
      <c r="R60" s="71"/>
      <c r="S60" s="72"/>
      <c r="T60" s="71">
        <v>10</v>
      </c>
      <c r="U60" s="71">
        <v>0</v>
      </c>
      <c r="V60" s="73">
        <v>2</v>
      </c>
      <c r="W60" s="70">
        <v>10</v>
      </c>
      <c r="X60" s="71">
        <v>0</v>
      </c>
      <c r="Y60" s="74">
        <v>2</v>
      </c>
      <c r="Z60" s="75"/>
      <c r="AA60" s="67"/>
    </row>
    <row r="61" spans="2:27" s="68" customFormat="1" ht="30" customHeight="1">
      <c r="B61" s="167"/>
      <c r="C61" s="151" t="s">
        <v>50</v>
      </c>
      <c r="D61" s="152"/>
      <c r="E61" s="70">
        <f>SUM(E49:E60)</f>
        <v>60</v>
      </c>
      <c r="F61" s="71">
        <f t="shared" ref="F61:Y61" si="24">SUM(F49:F60)</f>
        <v>6.3</v>
      </c>
      <c r="G61" s="72">
        <f t="shared" si="24"/>
        <v>4</v>
      </c>
      <c r="H61" s="71">
        <f t="shared" si="24"/>
        <v>60</v>
      </c>
      <c r="I61" s="71">
        <f t="shared" si="24"/>
        <v>7.1</v>
      </c>
      <c r="J61" s="72">
        <f t="shared" si="24"/>
        <v>10</v>
      </c>
      <c r="K61" s="71">
        <f t="shared" si="24"/>
        <v>120</v>
      </c>
      <c r="L61" s="71">
        <f t="shared" si="24"/>
        <v>13.399999999999999</v>
      </c>
      <c r="M61" s="74">
        <f t="shared" si="24"/>
        <v>14</v>
      </c>
      <c r="N61" s="70">
        <f t="shared" si="24"/>
        <v>225</v>
      </c>
      <c r="O61" s="71">
        <f t="shared" si="24"/>
        <v>26.400000000000002</v>
      </c>
      <c r="P61" s="72">
        <f t="shared" si="24"/>
        <v>25</v>
      </c>
      <c r="Q61" s="71">
        <f t="shared" si="24"/>
        <v>146</v>
      </c>
      <c r="R61" s="71">
        <f t="shared" si="24"/>
        <v>9.5</v>
      </c>
      <c r="S61" s="72">
        <f t="shared" si="24"/>
        <v>6</v>
      </c>
      <c r="T61" s="71">
        <f t="shared" si="24"/>
        <v>371</v>
      </c>
      <c r="U61" s="71">
        <f t="shared" si="24"/>
        <v>35.900000000000006</v>
      </c>
      <c r="V61" s="74">
        <f t="shared" si="24"/>
        <v>31</v>
      </c>
      <c r="W61" s="70">
        <f>SUM(W49:W60)</f>
        <v>491</v>
      </c>
      <c r="X61" s="71">
        <f t="shared" si="24"/>
        <v>49.300000000000004</v>
      </c>
      <c r="Y61" s="74">
        <f t="shared" si="24"/>
        <v>45</v>
      </c>
      <c r="Z61" s="76"/>
      <c r="AA61" s="67"/>
    </row>
    <row r="62" spans="2:27" s="68" customFormat="1" ht="30" customHeight="1">
      <c r="B62" s="167"/>
      <c r="C62" s="161" t="s">
        <v>92</v>
      </c>
      <c r="D62" s="82" t="s">
        <v>93</v>
      </c>
      <c r="E62" s="70">
        <v>199.5</v>
      </c>
      <c r="F62" s="71">
        <v>17.7</v>
      </c>
      <c r="G62" s="72">
        <v>24</v>
      </c>
      <c r="H62" s="71">
        <v>187</v>
      </c>
      <c r="I62" s="71">
        <v>16.3</v>
      </c>
      <c r="J62" s="72">
        <v>18</v>
      </c>
      <c r="K62" s="71">
        <v>386.5</v>
      </c>
      <c r="L62" s="71">
        <v>34</v>
      </c>
      <c r="M62" s="74">
        <v>42</v>
      </c>
      <c r="N62" s="70">
        <v>206</v>
      </c>
      <c r="O62" s="71">
        <v>17.600000000000001</v>
      </c>
      <c r="P62" s="72">
        <v>9</v>
      </c>
      <c r="Q62" s="71">
        <v>625.5</v>
      </c>
      <c r="R62" s="71">
        <v>72.7</v>
      </c>
      <c r="S62" s="72">
        <v>47</v>
      </c>
      <c r="T62" s="71">
        <v>831.5</v>
      </c>
      <c r="U62" s="71">
        <v>90.300000000000011</v>
      </c>
      <c r="V62" s="74">
        <v>56</v>
      </c>
      <c r="W62" s="70">
        <v>1218</v>
      </c>
      <c r="X62" s="71">
        <v>124.30000000000001</v>
      </c>
      <c r="Y62" s="74">
        <v>98</v>
      </c>
      <c r="Z62" s="76"/>
    </row>
    <row r="63" spans="2:27" s="68" customFormat="1" ht="30" customHeight="1">
      <c r="B63" s="167"/>
      <c r="C63" s="162"/>
      <c r="D63" s="82" t="s">
        <v>94</v>
      </c>
      <c r="E63" s="70">
        <v>45</v>
      </c>
      <c r="F63" s="71">
        <v>3.3</v>
      </c>
      <c r="G63" s="72">
        <v>4</v>
      </c>
      <c r="H63" s="71">
        <v>33</v>
      </c>
      <c r="I63" s="71">
        <v>3.2</v>
      </c>
      <c r="J63" s="72">
        <v>4</v>
      </c>
      <c r="K63" s="71">
        <v>78</v>
      </c>
      <c r="L63" s="71">
        <v>6.5</v>
      </c>
      <c r="M63" s="74">
        <v>8</v>
      </c>
      <c r="N63" s="70">
        <v>36</v>
      </c>
      <c r="O63" s="71">
        <v>3.7</v>
      </c>
      <c r="P63" s="72">
        <v>1</v>
      </c>
      <c r="Q63" s="71">
        <v>100</v>
      </c>
      <c r="R63" s="71">
        <v>11</v>
      </c>
      <c r="S63" s="72">
        <v>4</v>
      </c>
      <c r="T63" s="71">
        <v>136</v>
      </c>
      <c r="U63" s="71">
        <v>14.7</v>
      </c>
      <c r="V63" s="74">
        <v>5</v>
      </c>
      <c r="W63" s="70">
        <v>214</v>
      </c>
      <c r="X63" s="71">
        <v>21.2</v>
      </c>
      <c r="Y63" s="74">
        <v>13</v>
      </c>
      <c r="Z63" s="76"/>
    </row>
    <row r="64" spans="2:27" s="68" customFormat="1" ht="30" customHeight="1">
      <c r="B64" s="167"/>
      <c r="C64" s="162"/>
      <c r="D64" s="82" t="s">
        <v>95</v>
      </c>
      <c r="E64" s="70">
        <v>260</v>
      </c>
      <c r="F64" s="71">
        <v>30</v>
      </c>
      <c r="G64" s="72">
        <v>13</v>
      </c>
      <c r="H64" s="71"/>
      <c r="I64" s="71"/>
      <c r="J64" s="72"/>
      <c r="K64" s="71">
        <v>260</v>
      </c>
      <c r="L64" s="71">
        <v>30</v>
      </c>
      <c r="M64" s="74">
        <v>13</v>
      </c>
      <c r="N64" s="70">
        <v>23</v>
      </c>
      <c r="O64" s="71">
        <v>2.9</v>
      </c>
      <c r="P64" s="72">
        <v>1</v>
      </c>
      <c r="Q64" s="71">
        <v>237</v>
      </c>
      <c r="R64" s="71">
        <v>27.1</v>
      </c>
      <c r="S64" s="72">
        <v>13</v>
      </c>
      <c r="T64" s="71">
        <v>260</v>
      </c>
      <c r="U64" s="71">
        <v>30</v>
      </c>
      <c r="V64" s="74">
        <v>14</v>
      </c>
      <c r="W64" s="70">
        <v>520</v>
      </c>
      <c r="X64" s="71">
        <v>60</v>
      </c>
      <c r="Y64" s="74">
        <v>27</v>
      </c>
      <c r="Z64" s="76"/>
    </row>
    <row r="65" spans="2:26" s="68" customFormat="1" ht="30" customHeight="1">
      <c r="B65" s="167"/>
      <c r="C65" s="162"/>
      <c r="D65" s="82" t="s">
        <v>96</v>
      </c>
      <c r="E65" s="70">
        <v>29</v>
      </c>
      <c r="F65" s="71">
        <v>3.7</v>
      </c>
      <c r="G65" s="72">
        <v>3</v>
      </c>
      <c r="H65" s="71">
        <v>20</v>
      </c>
      <c r="I65" s="71">
        <v>1.2</v>
      </c>
      <c r="J65" s="72">
        <v>2</v>
      </c>
      <c r="K65" s="71">
        <v>49</v>
      </c>
      <c r="L65" s="71">
        <v>4.9000000000000004</v>
      </c>
      <c r="M65" s="74">
        <v>5</v>
      </c>
      <c r="N65" s="70">
        <v>13</v>
      </c>
      <c r="O65" s="71">
        <v>1.4</v>
      </c>
      <c r="P65" s="72">
        <v>2</v>
      </c>
      <c r="Q65" s="71">
        <v>759</v>
      </c>
      <c r="R65" s="71">
        <v>67.7</v>
      </c>
      <c r="S65" s="72">
        <v>23</v>
      </c>
      <c r="T65" s="71">
        <v>772</v>
      </c>
      <c r="U65" s="71">
        <v>69.100000000000009</v>
      </c>
      <c r="V65" s="74">
        <v>25</v>
      </c>
      <c r="W65" s="70">
        <v>821</v>
      </c>
      <c r="X65" s="71">
        <v>74.000000000000014</v>
      </c>
      <c r="Y65" s="74">
        <v>30</v>
      </c>
      <c r="Z65" s="76"/>
    </row>
    <row r="66" spans="2:26" s="68" customFormat="1" ht="30" customHeight="1">
      <c r="B66" s="167"/>
      <c r="C66" s="162"/>
      <c r="D66" s="115" t="s">
        <v>97</v>
      </c>
      <c r="E66" s="70"/>
      <c r="F66" s="71"/>
      <c r="G66" s="72"/>
      <c r="H66" s="71"/>
      <c r="I66" s="71"/>
      <c r="J66" s="72"/>
      <c r="K66" s="71"/>
      <c r="L66" s="71"/>
      <c r="M66" s="74"/>
      <c r="N66" s="70"/>
      <c r="O66" s="71"/>
      <c r="P66" s="72"/>
      <c r="Q66" s="71">
        <v>38</v>
      </c>
      <c r="R66" s="71">
        <v>2.7</v>
      </c>
      <c r="S66" s="72">
        <v>3</v>
      </c>
      <c r="T66" s="71">
        <v>38</v>
      </c>
      <c r="U66" s="71">
        <v>2.7</v>
      </c>
      <c r="V66" s="74">
        <v>3</v>
      </c>
      <c r="W66" s="70">
        <v>38</v>
      </c>
      <c r="X66" s="71">
        <v>2.7</v>
      </c>
      <c r="Y66" s="74">
        <v>3</v>
      </c>
      <c r="Z66" s="76"/>
    </row>
    <row r="67" spans="2:26" s="68" customFormat="1" ht="30" customHeight="1">
      <c r="B67" s="167"/>
      <c r="C67" s="162"/>
      <c r="D67" s="139" t="s">
        <v>98</v>
      </c>
      <c r="E67" s="70"/>
      <c r="F67" s="71"/>
      <c r="G67" s="72"/>
      <c r="H67" s="71"/>
      <c r="I67" s="71"/>
      <c r="J67" s="72"/>
      <c r="K67" s="71"/>
      <c r="L67" s="71"/>
      <c r="M67" s="74"/>
      <c r="N67" s="70"/>
      <c r="O67" s="71"/>
      <c r="P67" s="72"/>
      <c r="Q67" s="71">
        <v>95</v>
      </c>
      <c r="R67" s="71">
        <v>4</v>
      </c>
      <c r="S67" s="72">
        <v>7</v>
      </c>
      <c r="T67" s="71">
        <v>95</v>
      </c>
      <c r="U67" s="71">
        <v>4</v>
      </c>
      <c r="V67" s="74">
        <v>7</v>
      </c>
      <c r="W67" s="70">
        <v>95</v>
      </c>
      <c r="X67" s="71">
        <v>4</v>
      </c>
      <c r="Y67" s="74">
        <v>7</v>
      </c>
      <c r="Z67" s="76"/>
    </row>
    <row r="68" spans="2:26" s="68" customFormat="1" ht="30" customHeight="1">
      <c r="B68" s="167"/>
      <c r="C68" s="163"/>
      <c r="D68" s="139" t="s">
        <v>99</v>
      </c>
      <c r="E68" s="70"/>
      <c r="F68" s="71"/>
      <c r="G68" s="72"/>
      <c r="H68" s="71"/>
      <c r="I68" s="71"/>
      <c r="J68" s="72"/>
      <c r="K68" s="71"/>
      <c r="L68" s="71"/>
      <c r="M68" s="74"/>
      <c r="N68" s="70"/>
      <c r="O68" s="71"/>
      <c r="P68" s="72"/>
      <c r="Q68" s="71">
        <v>2</v>
      </c>
      <c r="R68" s="71">
        <v>0.1</v>
      </c>
      <c r="S68" s="72">
        <v>2</v>
      </c>
      <c r="T68" s="71">
        <v>2</v>
      </c>
      <c r="U68" s="71">
        <v>0.1</v>
      </c>
      <c r="V68" s="74">
        <v>2</v>
      </c>
      <c r="W68" s="70">
        <v>2</v>
      </c>
      <c r="X68" s="71">
        <v>0.1</v>
      </c>
      <c r="Y68" s="74">
        <v>2</v>
      </c>
      <c r="Z68" s="76"/>
    </row>
    <row r="69" spans="2:26" s="68" customFormat="1" ht="30" customHeight="1">
      <c r="B69" s="167"/>
      <c r="C69" s="161" t="s">
        <v>100</v>
      </c>
      <c r="D69" s="82" t="s">
        <v>86</v>
      </c>
      <c r="E69" s="99">
        <v>205</v>
      </c>
      <c r="F69" s="100">
        <v>27.9</v>
      </c>
      <c r="G69" s="101">
        <v>9</v>
      </c>
      <c r="H69" s="100">
        <v>124</v>
      </c>
      <c r="I69" s="100">
        <v>13.3</v>
      </c>
      <c r="J69" s="101">
        <v>9</v>
      </c>
      <c r="K69" s="100">
        <v>329</v>
      </c>
      <c r="L69" s="100">
        <v>41.2</v>
      </c>
      <c r="M69" s="102">
        <v>18</v>
      </c>
      <c r="N69" s="99">
        <v>1032.3</v>
      </c>
      <c r="O69" s="100">
        <v>126</v>
      </c>
      <c r="P69" s="101">
        <v>16</v>
      </c>
      <c r="Q69" s="100">
        <v>3128.9</v>
      </c>
      <c r="R69" s="100">
        <v>330</v>
      </c>
      <c r="S69" s="101">
        <v>74</v>
      </c>
      <c r="T69" s="100">
        <v>4161.2</v>
      </c>
      <c r="U69" s="100">
        <v>456</v>
      </c>
      <c r="V69" s="102">
        <v>90</v>
      </c>
      <c r="W69" s="99">
        <v>4490.2</v>
      </c>
      <c r="X69" s="100">
        <v>497.2</v>
      </c>
      <c r="Y69" s="102">
        <v>108</v>
      </c>
      <c r="Z69" s="81"/>
    </row>
    <row r="70" spans="2:26" s="68" customFormat="1" ht="30" customHeight="1">
      <c r="B70" s="167"/>
      <c r="C70" s="162"/>
      <c r="D70" s="82" t="s">
        <v>87</v>
      </c>
      <c r="E70" s="99">
        <v>30</v>
      </c>
      <c r="F70" s="100">
        <v>4.0999999999999996</v>
      </c>
      <c r="G70" s="101">
        <v>1</v>
      </c>
      <c r="H70" s="100">
        <v>30</v>
      </c>
      <c r="I70" s="100">
        <v>3.1</v>
      </c>
      <c r="J70" s="101">
        <v>1</v>
      </c>
      <c r="K70" s="100">
        <v>60</v>
      </c>
      <c r="L70" s="100">
        <v>7.1999999999999993</v>
      </c>
      <c r="M70" s="102">
        <v>2</v>
      </c>
      <c r="N70" s="99"/>
      <c r="O70" s="100"/>
      <c r="P70" s="101"/>
      <c r="Q70" s="100">
        <v>150</v>
      </c>
      <c r="R70" s="100">
        <v>14.9</v>
      </c>
      <c r="S70" s="101">
        <v>13</v>
      </c>
      <c r="T70" s="100">
        <v>150</v>
      </c>
      <c r="U70" s="100">
        <v>14.9</v>
      </c>
      <c r="V70" s="102">
        <v>13</v>
      </c>
      <c r="W70" s="99">
        <v>210</v>
      </c>
      <c r="X70" s="100">
        <v>22.1</v>
      </c>
      <c r="Y70" s="102">
        <v>15</v>
      </c>
      <c r="Z70" s="81"/>
    </row>
    <row r="71" spans="2:26" s="68" customFormat="1" ht="30" customHeight="1">
      <c r="B71" s="167"/>
      <c r="C71" s="162"/>
      <c r="D71" s="82" t="s">
        <v>84</v>
      </c>
      <c r="E71" s="99">
        <v>311.3</v>
      </c>
      <c r="F71" s="100">
        <v>47.9</v>
      </c>
      <c r="G71" s="101">
        <v>13</v>
      </c>
      <c r="H71" s="100">
        <v>134</v>
      </c>
      <c r="I71" s="100">
        <v>14</v>
      </c>
      <c r="J71" s="101">
        <v>8</v>
      </c>
      <c r="K71" s="100">
        <v>445.3</v>
      </c>
      <c r="L71" s="100">
        <v>61.9</v>
      </c>
      <c r="M71" s="102">
        <v>21</v>
      </c>
      <c r="N71" s="99">
        <v>295</v>
      </c>
      <c r="O71" s="100">
        <v>36</v>
      </c>
      <c r="P71" s="101">
        <v>16</v>
      </c>
      <c r="Q71" s="100">
        <v>471.8</v>
      </c>
      <c r="R71" s="100">
        <v>73.099999999999994</v>
      </c>
      <c r="S71" s="101">
        <v>22</v>
      </c>
      <c r="T71" s="100">
        <v>766.8</v>
      </c>
      <c r="U71" s="100">
        <v>109.1</v>
      </c>
      <c r="V71" s="102">
        <v>38</v>
      </c>
      <c r="W71" s="99">
        <v>1212.0999999999999</v>
      </c>
      <c r="X71" s="100">
        <v>171</v>
      </c>
      <c r="Y71" s="102">
        <v>59</v>
      </c>
      <c r="Z71" s="81"/>
    </row>
    <row r="72" spans="2:26" s="68" customFormat="1" ht="30" customHeight="1">
      <c r="B72" s="167"/>
      <c r="C72" s="162"/>
      <c r="D72" s="82" t="s">
        <v>89</v>
      </c>
      <c r="E72" s="99"/>
      <c r="F72" s="100"/>
      <c r="G72" s="101"/>
      <c r="H72" s="100"/>
      <c r="I72" s="100"/>
      <c r="J72" s="101"/>
      <c r="K72" s="100"/>
      <c r="L72" s="100"/>
      <c r="M72" s="102"/>
      <c r="N72" s="99"/>
      <c r="O72" s="100"/>
      <c r="P72" s="101"/>
      <c r="Q72" s="100">
        <v>172</v>
      </c>
      <c r="R72" s="100">
        <v>8.6</v>
      </c>
      <c r="S72" s="101">
        <v>2</v>
      </c>
      <c r="T72" s="100">
        <v>172</v>
      </c>
      <c r="U72" s="100">
        <v>8.6</v>
      </c>
      <c r="V72" s="102">
        <v>2</v>
      </c>
      <c r="W72" s="99">
        <v>172</v>
      </c>
      <c r="X72" s="100">
        <v>8.6</v>
      </c>
      <c r="Y72" s="102">
        <v>2</v>
      </c>
      <c r="Z72" s="81"/>
    </row>
    <row r="73" spans="2:26" s="68" customFormat="1" ht="30" customHeight="1">
      <c r="B73" s="167"/>
      <c r="C73" s="162"/>
      <c r="D73" s="82" t="s">
        <v>83</v>
      </c>
      <c r="E73" s="99"/>
      <c r="F73" s="100"/>
      <c r="G73" s="101"/>
      <c r="H73" s="100"/>
      <c r="I73" s="100"/>
      <c r="J73" s="101"/>
      <c r="K73" s="100"/>
      <c r="L73" s="100"/>
      <c r="M73" s="102"/>
      <c r="N73" s="99">
        <v>145</v>
      </c>
      <c r="O73" s="100">
        <v>17</v>
      </c>
      <c r="P73" s="101">
        <v>15</v>
      </c>
      <c r="Q73" s="100"/>
      <c r="R73" s="100"/>
      <c r="S73" s="101"/>
      <c r="T73" s="100">
        <v>145</v>
      </c>
      <c r="U73" s="100">
        <v>17</v>
      </c>
      <c r="V73" s="102">
        <v>15</v>
      </c>
      <c r="W73" s="99">
        <v>145</v>
      </c>
      <c r="X73" s="100">
        <v>17</v>
      </c>
      <c r="Y73" s="102">
        <v>15</v>
      </c>
      <c r="Z73" s="81"/>
    </row>
    <row r="74" spans="2:26" s="68" customFormat="1" ht="30" customHeight="1">
      <c r="B74" s="167"/>
      <c r="C74" s="162"/>
      <c r="D74" s="115" t="s">
        <v>101</v>
      </c>
      <c r="E74" s="99"/>
      <c r="F74" s="100"/>
      <c r="G74" s="101"/>
      <c r="H74" s="100"/>
      <c r="I74" s="100"/>
      <c r="J74" s="101"/>
      <c r="K74" s="100"/>
      <c r="L74" s="100"/>
      <c r="M74" s="102"/>
      <c r="N74" s="99"/>
      <c r="O74" s="100"/>
      <c r="P74" s="101"/>
      <c r="Q74" s="100">
        <v>65</v>
      </c>
      <c r="R74" s="100">
        <v>7</v>
      </c>
      <c r="S74" s="101">
        <v>6</v>
      </c>
      <c r="T74" s="100">
        <v>65</v>
      </c>
      <c r="U74" s="100">
        <v>7</v>
      </c>
      <c r="V74" s="102">
        <v>6</v>
      </c>
      <c r="W74" s="99">
        <v>65</v>
      </c>
      <c r="X74" s="100">
        <v>7</v>
      </c>
      <c r="Y74" s="102">
        <v>6</v>
      </c>
      <c r="Z74" s="81"/>
    </row>
    <row r="75" spans="2:26" s="68" customFormat="1" ht="30" customHeight="1">
      <c r="B75" s="167"/>
      <c r="C75" s="163"/>
      <c r="D75" s="139" t="s">
        <v>88</v>
      </c>
      <c r="E75" s="99"/>
      <c r="F75" s="100"/>
      <c r="G75" s="101"/>
      <c r="H75" s="100"/>
      <c r="I75" s="100"/>
      <c r="J75" s="101"/>
      <c r="K75" s="100"/>
      <c r="L75" s="100"/>
      <c r="M75" s="102"/>
      <c r="N75" s="99"/>
      <c r="O75" s="100"/>
      <c r="P75" s="101"/>
      <c r="Q75" s="100">
        <v>7</v>
      </c>
      <c r="R75" s="100">
        <v>0.5</v>
      </c>
      <c r="S75" s="101">
        <v>1</v>
      </c>
      <c r="T75" s="100">
        <v>7</v>
      </c>
      <c r="U75" s="100">
        <v>0.5</v>
      </c>
      <c r="V75" s="102">
        <v>1</v>
      </c>
      <c r="W75" s="99">
        <v>7</v>
      </c>
      <c r="X75" s="100">
        <v>0.5</v>
      </c>
      <c r="Y75" s="102">
        <v>1</v>
      </c>
      <c r="Z75" s="81"/>
    </row>
    <row r="76" spans="2:26" s="68" customFormat="1" ht="30" customHeight="1">
      <c r="B76" s="167"/>
      <c r="C76" s="161" t="s">
        <v>102</v>
      </c>
      <c r="D76" s="82" t="s">
        <v>86</v>
      </c>
      <c r="E76" s="99">
        <v>131.80000000000001</v>
      </c>
      <c r="F76" s="100">
        <v>7.5</v>
      </c>
      <c r="G76" s="101">
        <v>7</v>
      </c>
      <c r="H76" s="100">
        <v>62</v>
      </c>
      <c r="I76" s="100">
        <v>5.5</v>
      </c>
      <c r="J76" s="101">
        <v>4</v>
      </c>
      <c r="K76" s="100">
        <v>193.8</v>
      </c>
      <c r="L76" s="100">
        <v>13</v>
      </c>
      <c r="M76" s="102">
        <v>11</v>
      </c>
      <c r="N76" s="99">
        <v>142</v>
      </c>
      <c r="O76" s="100">
        <v>18.5</v>
      </c>
      <c r="P76" s="101">
        <v>11</v>
      </c>
      <c r="Q76" s="100">
        <v>111.7</v>
      </c>
      <c r="R76" s="100">
        <v>12.4</v>
      </c>
      <c r="S76" s="101">
        <v>10</v>
      </c>
      <c r="T76" s="100">
        <v>253.7</v>
      </c>
      <c r="U76" s="100">
        <v>30.9</v>
      </c>
      <c r="V76" s="102">
        <v>21</v>
      </c>
      <c r="W76" s="99">
        <v>447.5</v>
      </c>
      <c r="X76" s="100">
        <v>43.9</v>
      </c>
      <c r="Y76" s="102">
        <v>32</v>
      </c>
      <c r="Z76" s="81"/>
    </row>
    <row r="77" spans="2:26" s="68" customFormat="1" ht="30" customHeight="1">
      <c r="B77" s="167"/>
      <c r="C77" s="162"/>
      <c r="D77" s="82" t="s">
        <v>103</v>
      </c>
      <c r="E77" s="99">
        <v>12</v>
      </c>
      <c r="F77" s="100">
        <v>1.5</v>
      </c>
      <c r="G77" s="101">
        <v>1</v>
      </c>
      <c r="H77" s="100">
        <v>5.5</v>
      </c>
      <c r="I77" s="100">
        <v>0.5</v>
      </c>
      <c r="J77" s="101">
        <v>1</v>
      </c>
      <c r="K77" s="100">
        <v>17.5</v>
      </c>
      <c r="L77" s="100">
        <v>2</v>
      </c>
      <c r="M77" s="102">
        <v>2</v>
      </c>
      <c r="N77" s="99">
        <v>82.8</v>
      </c>
      <c r="O77" s="100">
        <v>7.4</v>
      </c>
      <c r="P77" s="101">
        <v>10</v>
      </c>
      <c r="Q77" s="100">
        <v>19</v>
      </c>
      <c r="R77" s="100">
        <v>2.2999999999999998</v>
      </c>
      <c r="S77" s="101">
        <v>2</v>
      </c>
      <c r="T77" s="100">
        <v>101.8</v>
      </c>
      <c r="U77" s="100">
        <v>9.6999999999999993</v>
      </c>
      <c r="V77" s="102">
        <v>12</v>
      </c>
      <c r="W77" s="99">
        <v>119.3</v>
      </c>
      <c r="X77" s="100">
        <v>11.7</v>
      </c>
      <c r="Y77" s="102">
        <v>14</v>
      </c>
      <c r="Z77" s="81"/>
    </row>
    <row r="78" spans="2:26" s="68" customFormat="1" ht="30" customHeight="1">
      <c r="B78" s="167"/>
      <c r="C78" s="162"/>
      <c r="D78" s="82" t="s">
        <v>84</v>
      </c>
      <c r="E78" s="99">
        <v>138</v>
      </c>
      <c r="F78" s="100">
        <v>15</v>
      </c>
      <c r="G78" s="101">
        <v>10</v>
      </c>
      <c r="H78" s="100">
        <v>132.19999999999999</v>
      </c>
      <c r="I78" s="100">
        <v>10</v>
      </c>
      <c r="J78" s="101">
        <v>12</v>
      </c>
      <c r="K78" s="100">
        <v>270.2</v>
      </c>
      <c r="L78" s="100">
        <v>25</v>
      </c>
      <c r="M78" s="102">
        <v>22</v>
      </c>
      <c r="N78" s="99">
        <v>98</v>
      </c>
      <c r="O78" s="100">
        <v>17</v>
      </c>
      <c r="P78" s="101">
        <v>15</v>
      </c>
      <c r="Q78" s="100">
        <v>31</v>
      </c>
      <c r="R78" s="100">
        <v>3</v>
      </c>
      <c r="S78" s="101">
        <v>5</v>
      </c>
      <c r="T78" s="100">
        <v>129</v>
      </c>
      <c r="U78" s="100">
        <v>20</v>
      </c>
      <c r="V78" s="102">
        <v>20</v>
      </c>
      <c r="W78" s="99">
        <v>399.2</v>
      </c>
      <c r="X78" s="100">
        <v>45</v>
      </c>
      <c r="Y78" s="102">
        <v>42</v>
      </c>
      <c r="Z78" s="81"/>
    </row>
    <row r="79" spans="2:26" s="68" customFormat="1" ht="30" customHeight="1">
      <c r="B79" s="167"/>
      <c r="C79" s="162"/>
      <c r="D79" s="82" t="s">
        <v>104</v>
      </c>
      <c r="E79" s="99">
        <v>16</v>
      </c>
      <c r="F79" s="100">
        <v>2</v>
      </c>
      <c r="G79" s="101">
        <v>1</v>
      </c>
      <c r="H79" s="100">
        <v>54.3</v>
      </c>
      <c r="I79" s="100">
        <v>8</v>
      </c>
      <c r="J79" s="101">
        <v>6</v>
      </c>
      <c r="K79" s="100">
        <v>70.3</v>
      </c>
      <c r="L79" s="100">
        <v>10</v>
      </c>
      <c r="M79" s="102">
        <v>7</v>
      </c>
      <c r="N79" s="99">
        <v>728.2</v>
      </c>
      <c r="O79" s="100">
        <v>109.8</v>
      </c>
      <c r="P79" s="101">
        <v>54</v>
      </c>
      <c r="Q79" s="100">
        <v>172</v>
      </c>
      <c r="R79" s="100">
        <v>20</v>
      </c>
      <c r="S79" s="101">
        <v>15</v>
      </c>
      <c r="T79" s="100">
        <v>900.2</v>
      </c>
      <c r="U79" s="100">
        <v>129.80000000000001</v>
      </c>
      <c r="V79" s="102">
        <v>69</v>
      </c>
      <c r="W79" s="99">
        <v>970.5</v>
      </c>
      <c r="X79" s="100">
        <v>139.80000000000001</v>
      </c>
      <c r="Y79" s="102">
        <v>76</v>
      </c>
      <c r="Z79" s="81"/>
    </row>
    <row r="80" spans="2:26" s="68" customFormat="1" ht="30" customHeight="1">
      <c r="B80" s="167"/>
      <c r="C80" s="162"/>
      <c r="D80" s="115" t="s">
        <v>105</v>
      </c>
      <c r="E80" s="99"/>
      <c r="F80" s="100"/>
      <c r="G80" s="101"/>
      <c r="H80" s="100">
        <v>0.8</v>
      </c>
      <c r="I80" s="100">
        <v>2</v>
      </c>
      <c r="J80" s="101">
        <v>1</v>
      </c>
      <c r="K80" s="100">
        <v>0.8</v>
      </c>
      <c r="L80" s="100">
        <v>2</v>
      </c>
      <c r="M80" s="102">
        <v>1</v>
      </c>
      <c r="N80" s="99"/>
      <c r="O80" s="100"/>
      <c r="P80" s="101"/>
      <c r="Q80" s="100"/>
      <c r="R80" s="100"/>
      <c r="S80" s="101"/>
      <c r="T80" s="100"/>
      <c r="U80" s="100"/>
      <c r="V80" s="102"/>
      <c r="W80" s="99">
        <v>0.8</v>
      </c>
      <c r="X80" s="100">
        <v>2</v>
      </c>
      <c r="Y80" s="102">
        <v>1</v>
      </c>
      <c r="Z80" s="81"/>
    </row>
    <row r="81" spans="2:26" s="68" customFormat="1" ht="30" customHeight="1">
      <c r="B81" s="167"/>
      <c r="C81" s="162"/>
      <c r="D81" s="82" t="s">
        <v>83</v>
      </c>
      <c r="E81" s="99"/>
      <c r="F81" s="100"/>
      <c r="G81" s="101"/>
      <c r="H81" s="100">
        <v>20</v>
      </c>
      <c r="I81" s="100">
        <v>2.9</v>
      </c>
      <c r="J81" s="101">
        <v>2</v>
      </c>
      <c r="K81" s="100">
        <v>20</v>
      </c>
      <c r="L81" s="100">
        <v>2.9</v>
      </c>
      <c r="M81" s="102">
        <v>2</v>
      </c>
      <c r="N81" s="99">
        <v>17</v>
      </c>
      <c r="O81" s="100">
        <v>2</v>
      </c>
      <c r="P81" s="101">
        <v>2</v>
      </c>
      <c r="Q81" s="100">
        <v>5</v>
      </c>
      <c r="R81" s="100">
        <v>0.5</v>
      </c>
      <c r="S81" s="101">
        <v>1</v>
      </c>
      <c r="T81" s="100">
        <v>22</v>
      </c>
      <c r="U81" s="100">
        <v>2.5</v>
      </c>
      <c r="V81" s="102">
        <v>3</v>
      </c>
      <c r="W81" s="99">
        <v>42</v>
      </c>
      <c r="X81" s="100">
        <v>5.4</v>
      </c>
      <c r="Y81" s="102">
        <v>5</v>
      </c>
      <c r="Z81" s="81"/>
    </row>
    <row r="82" spans="2:26" s="68" customFormat="1" ht="30" customHeight="1">
      <c r="B82" s="167"/>
      <c r="C82" s="162"/>
      <c r="D82" s="82" t="s">
        <v>106</v>
      </c>
      <c r="E82" s="99"/>
      <c r="F82" s="100"/>
      <c r="G82" s="101"/>
      <c r="H82" s="100">
        <v>5</v>
      </c>
      <c r="I82" s="100">
        <v>0.5</v>
      </c>
      <c r="J82" s="101">
        <v>1</v>
      </c>
      <c r="K82" s="100">
        <v>5</v>
      </c>
      <c r="L82" s="100">
        <v>0.5</v>
      </c>
      <c r="M82" s="102">
        <v>1</v>
      </c>
      <c r="N82" s="99">
        <v>8</v>
      </c>
      <c r="O82" s="100">
        <v>1</v>
      </c>
      <c r="P82" s="101">
        <v>2</v>
      </c>
      <c r="Q82" s="100">
        <v>11.5</v>
      </c>
      <c r="R82" s="100">
        <v>1.5</v>
      </c>
      <c r="S82" s="101">
        <v>1</v>
      </c>
      <c r="T82" s="100">
        <v>19.5</v>
      </c>
      <c r="U82" s="100">
        <v>2.5</v>
      </c>
      <c r="V82" s="102">
        <v>3</v>
      </c>
      <c r="W82" s="99">
        <v>24.5</v>
      </c>
      <c r="X82" s="100">
        <v>3</v>
      </c>
      <c r="Y82" s="102">
        <v>4</v>
      </c>
      <c r="Z82" s="81"/>
    </row>
    <row r="83" spans="2:26" s="68" customFormat="1" ht="30" customHeight="1">
      <c r="B83" s="167"/>
      <c r="C83" s="163"/>
      <c r="D83" s="82" t="s">
        <v>107</v>
      </c>
      <c r="E83" s="99"/>
      <c r="F83" s="100"/>
      <c r="G83" s="101"/>
      <c r="H83" s="100"/>
      <c r="I83" s="100"/>
      <c r="J83" s="101"/>
      <c r="K83" s="100"/>
      <c r="L83" s="100"/>
      <c r="M83" s="102"/>
      <c r="N83" s="99">
        <v>5</v>
      </c>
      <c r="O83" s="100">
        <v>0.8</v>
      </c>
      <c r="P83" s="101">
        <v>1</v>
      </c>
      <c r="Q83" s="100"/>
      <c r="R83" s="100"/>
      <c r="S83" s="101"/>
      <c r="T83" s="100">
        <v>5</v>
      </c>
      <c r="U83" s="100">
        <v>0.8</v>
      </c>
      <c r="V83" s="102">
        <v>1</v>
      </c>
      <c r="W83" s="99">
        <v>5</v>
      </c>
      <c r="X83" s="100">
        <v>0.8</v>
      </c>
      <c r="Y83" s="102">
        <v>1</v>
      </c>
      <c r="Z83" s="81"/>
    </row>
    <row r="84" spans="2:26" s="68" customFormat="1" ht="30" customHeight="1">
      <c r="B84" s="167"/>
      <c r="C84" s="161" t="s">
        <v>108</v>
      </c>
      <c r="D84" s="82" t="s">
        <v>87</v>
      </c>
      <c r="E84" s="70"/>
      <c r="F84" s="71"/>
      <c r="G84" s="72"/>
      <c r="H84" s="71"/>
      <c r="I84" s="71"/>
      <c r="J84" s="72"/>
      <c r="K84" s="71"/>
      <c r="L84" s="71"/>
      <c r="M84" s="74"/>
      <c r="N84" s="70">
        <v>15</v>
      </c>
      <c r="O84" s="71">
        <v>0.8</v>
      </c>
      <c r="P84" s="72">
        <v>2</v>
      </c>
      <c r="Q84" s="71">
        <v>33</v>
      </c>
      <c r="R84" s="71">
        <v>2</v>
      </c>
      <c r="S84" s="72">
        <v>2</v>
      </c>
      <c r="T84" s="71">
        <v>48</v>
      </c>
      <c r="U84" s="71">
        <v>2.8</v>
      </c>
      <c r="V84" s="74">
        <v>4</v>
      </c>
      <c r="W84" s="70">
        <v>48</v>
      </c>
      <c r="X84" s="71">
        <v>2.8</v>
      </c>
      <c r="Y84" s="74">
        <v>4</v>
      </c>
      <c r="Z84" s="76"/>
    </row>
    <row r="85" spans="2:26" s="68" customFormat="1" ht="30" customHeight="1">
      <c r="B85" s="167"/>
      <c r="C85" s="162"/>
      <c r="D85" s="115" t="s">
        <v>101</v>
      </c>
      <c r="E85" s="70"/>
      <c r="F85" s="71"/>
      <c r="G85" s="72"/>
      <c r="H85" s="71"/>
      <c r="I85" s="71"/>
      <c r="J85" s="72"/>
      <c r="K85" s="71"/>
      <c r="L85" s="71"/>
      <c r="M85" s="74"/>
      <c r="N85" s="70">
        <v>95.7</v>
      </c>
      <c r="O85" s="71">
        <v>14.3</v>
      </c>
      <c r="P85" s="72">
        <v>6</v>
      </c>
      <c r="Q85" s="71">
        <v>92.4</v>
      </c>
      <c r="R85" s="71">
        <v>13.1</v>
      </c>
      <c r="S85" s="72">
        <v>7</v>
      </c>
      <c r="T85" s="71">
        <v>188.10000000000002</v>
      </c>
      <c r="U85" s="71">
        <v>27.4</v>
      </c>
      <c r="V85" s="74">
        <v>13</v>
      </c>
      <c r="W85" s="70">
        <v>188.10000000000002</v>
      </c>
      <c r="X85" s="71">
        <v>27.4</v>
      </c>
      <c r="Y85" s="74">
        <v>13</v>
      </c>
      <c r="Z85" s="76"/>
    </row>
    <row r="86" spans="2:26" s="68" customFormat="1" ht="30" customHeight="1">
      <c r="B86" s="167"/>
      <c r="C86" s="162"/>
      <c r="D86" s="82" t="s">
        <v>84</v>
      </c>
      <c r="E86" s="70"/>
      <c r="F86" s="71"/>
      <c r="G86" s="72"/>
      <c r="H86" s="71"/>
      <c r="I86" s="71"/>
      <c r="J86" s="72"/>
      <c r="K86" s="71"/>
      <c r="L86" s="71"/>
      <c r="M86" s="74"/>
      <c r="N86" s="70">
        <v>19.5</v>
      </c>
      <c r="O86" s="71">
        <v>1.8</v>
      </c>
      <c r="P86" s="72">
        <v>5</v>
      </c>
      <c r="Q86" s="71">
        <v>20</v>
      </c>
      <c r="R86" s="71">
        <v>3</v>
      </c>
      <c r="S86" s="72">
        <v>2</v>
      </c>
      <c r="T86" s="71">
        <v>39.5</v>
      </c>
      <c r="U86" s="71">
        <v>4.8</v>
      </c>
      <c r="V86" s="74">
        <v>7</v>
      </c>
      <c r="W86" s="70">
        <v>39.5</v>
      </c>
      <c r="X86" s="71">
        <v>4.8</v>
      </c>
      <c r="Y86" s="74">
        <v>7</v>
      </c>
      <c r="Z86" s="76"/>
    </row>
    <row r="87" spans="2:26" s="68" customFormat="1" ht="30" customHeight="1">
      <c r="B87" s="167"/>
      <c r="C87" s="163"/>
      <c r="D87" s="82" t="s">
        <v>83</v>
      </c>
      <c r="E87" s="70"/>
      <c r="F87" s="71"/>
      <c r="G87" s="72"/>
      <c r="H87" s="71"/>
      <c r="I87" s="71"/>
      <c r="J87" s="72"/>
      <c r="K87" s="71"/>
      <c r="L87" s="71"/>
      <c r="M87" s="74"/>
      <c r="N87" s="70">
        <v>20.100000000000001</v>
      </c>
      <c r="O87" s="71">
        <v>3.5</v>
      </c>
      <c r="P87" s="72">
        <v>4</v>
      </c>
      <c r="Q87" s="71">
        <v>1</v>
      </c>
      <c r="R87" s="71">
        <v>0.2</v>
      </c>
      <c r="S87" s="72">
        <v>1</v>
      </c>
      <c r="T87" s="71">
        <v>21.1</v>
      </c>
      <c r="U87" s="71">
        <v>3.7</v>
      </c>
      <c r="V87" s="74">
        <v>5</v>
      </c>
      <c r="W87" s="70">
        <v>21.1</v>
      </c>
      <c r="X87" s="71">
        <v>3.7</v>
      </c>
      <c r="Y87" s="74">
        <v>5</v>
      </c>
      <c r="Z87" s="76"/>
    </row>
    <row r="88" spans="2:26" s="68" customFormat="1" ht="30" customHeight="1">
      <c r="B88" s="167"/>
      <c r="C88" s="151" t="s">
        <v>109</v>
      </c>
      <c r="D88" s="152"/>
      <c r="E88" s="70">
        <f>SUM(E62:E87)</f>
        <v>1377.6</v>
      </c>
      <c r="F88" s="71">
        <f t="shared" ref="F88:X88" si="25">SUM(F62:F87)</f>
        <v>160.6</v>
      </c>
      <c r="G88" s="72">
        <f t="shared" si="25"/>
        <v>86</v>
      </c>
      <c r="H88" s="71">
        <f t="shared" si="25"/>
        <v>807.8</v>
      </c>
      <c r="I88" s="71">
        <f t="shared" si="25"/>
        <v>80.5</v>
      </c>
      <c r="J88" s="72">
        <f t="shared" si="25"/>
        <v>69</v>
      </c>
      <c r="K88" s="71">
        <f t="shared" si="25"/>
        <v>2185.4</v>
      </c>
      <c r="L88" s="71">
        <f t="shared" si="25"/>
        <v>241.10000000000002</v>
      </c>
      <c r="M88" s="74">
        <f t="shared" si="25"/>
        <v>155</v>
      </c>
      <c r="N88" s="70">
        <f t="shared" si="25"/>
        <v>2981.6</v>
      </c>
      <c r="O88" s="71">
        <f t="shared" si="25"/>
        <v>381.50000000000006</v>
      </c>
      <c r="P88" s="72">
        <f t="shared" si="25"/>
        <v>172</v>
      </c>
      <c r="Q88" s="71">
        <f t="shared" si="25"/>
        <v>6347.7999999999993</v>
      </c>
      <c r="R88" s="71">
        <f t="shared" si="25"/>
        <v>677.4</v>
      </c>
      <c r="S88" s="72">
        <f t="shared" si="25"/>
        <v>263</v>
      </c>
      <c r="T88" s="71">
        <f t="shared" si="25"/>
        <v>9329.4000000000015</v>
      </c>
      <c r="U88" s="71">
        <f t="shared" si="25"/>
        <v>1058.9000000000001</v>
      </c>
      <c r="V88" s="74">
        <f t="shared" si="25"/>
        <v>435</v>
      </c>
      <c r="W88" s="70">
        <f t="shared" si="25"/>
        <v>11514.8</v>
      </c>
      <c r="X88" s="71">
        <f t="shared" si="25"/>
        <v>1300.0000000000002</v>
      </c>
      <c r="Y88" s="74">
        <f>SUM(Y62:Y87)</f>
        <v>590</v>
      </c>
      <c r="Z88" s="76"/>
    </row>
    <row r="89" spans="2:26" s="68" customFormat="1" ht="30" customHeight="1">
      <c r="B89" s="167" t="s">
        <v>78</v>
      </c>
      <c r="C89" s="170" t="s">
        <v>110</v>
      </c>
      <c r="D89" s="82" t="s">
        <v>111</v>
      </c>
      <c r="E89" s="94">
        <v>60</v>
      </c>
      <c r="F89" s="95">
        <v>4.7</v>
      </c>
      <c r="G89" s="96">
        <v>2</v>
      </c>
      <c r="H89" s="95"/>
      <c r="I89" s="95"/>
      <c r="J89" s="96"/>
      <c r="K89" s="95">
        <v>60</v>
      </c>
      <c r="L89" s="95">
        <v>4.7</v>
      </c>
      <c r="M89" s="73">
        <v>2</v>
      </c>
      <c r="N89" s="94"/>
      <c r="O89" s="95"/>
      <c r="P89" s="96"/>
      <c r="Q89" s="95">
        <v>40</v>
      </c>
      <c r="R89" s="95">
        <v>3.1</v>
      </c>
      <c r="S89" s="96">
        <v>1</v>
      </c>
      <c r="T89" s="95">
        <v>40</v>
      </c>
      <c r="U89" s="95">
        <v>3.1</v>
      </c>
      <c r="V89" s="73">
        <v>1</v>
      </c>
      <c r="W89" s="94">
        <v>100</v>
      </c>
      <c r="X89" s="95">
        <v>7.8000000000000007</v>
      </c>
      <c r="Y89" s="73">
        <v>3</v>
      </c>
      <c r="Z89" s="98"/>
    </row>
    <row r="90" spans="2:26" s="68" customFormat="1" ht="30" customHeight="1">
      <c r="B90" s="167"/>
      <c r="C90" s="171"/>
      <c r="D90" s="82" t="s">
        <v>112</v>
      </c>
      <c r="E90" s="94">
        <v>70</v>
      </c>
      <c r="F90" s="95">
        <v>5.4</v>
      </c>
      <c r="G90" s="96">
        <v>1</v>
      </c>
      <c r="H90" s="95"/>
      <c r="I90" s="95"/>
      <c r="J90" s="96"/>
      <c r="K90" s="95">
        <v>70</v>
      </c>
      <c r="L90" s="95">
        <v>5.4</v>
      </c>
      <c r="M90" s="73">
        <v>1</v>
      </c>
      <c r="N90" s="94"/>
      <c r="O90" s="95"/>
      <c r="P90" s="96"/>
      <c r="Q90" s="95"/>
      <c r="R90" s="95"/>
      <c r="S90" s="96"/>
      <c r="T90" s="95">
        <v>0</v>
      </c>
      <c r="U90" s="95">
        <v>0</v>
      </c>
      <c r="V90" s="73">
        <v>0</v>
      </c>
      <c r="W90" s="94">
        <v>70</v>
      </c>
      <c r="X90" s="95">
        <v>5.4</v>
      </c>
      <c r="Y90" s="73">
        <v>1</v>
      </c>
      <c r="Z90" s="98"/>
    </row>
    <row r="91" spans="2:26" s="68" customFormat="1" ht="30" customHeight="1">
      <c r="B91" s="167"/>
      <c r="C91" s="179" t="s">
        <v>71</v>
      </c>
      <c r="D91" s="173"/>
      <c r="E91" s="94">
        <f>SUM(E89:E90)</f>
        <v>130</v>
      </c>
      <c r="F91" s="95">
        <f t="shared" ref="F91:Y91" si="26">SUM(F89:F90)</f>
        <v>10.100000000000001</v>
      </c>
      <c r="G91" s="96">
        <f>SUM(G89:G90)</f>
        <v>3</v>
      </c>
      <c r="H91" s="95">
        <f t="shared" ref="H91:J91" si="27">SUM(H89:H90)</f>
        <v>0</v>
      </c>
      <c r="I91" s="95">
        <f t="shared" si="27"/>
        <v>0</v>
      </c>
      <c r="J91" s="96">
        <f t="shared" si="27"/>
        <v>0</v>
      </c>
      <c r="K91" s="95">
        <f t="shared" si="26"/>
        <v>130</v>
      </c>
      <c r="L91" s="95">
        <f t="shared" si="26"/>
        <v>10.100000000000001</v>
      </c>
      <c r="M91" s="73">
        <f t="shared" si="26"/>
        <v>3</v>
      </c>
      <c r="N91" s="94">
        <f t="shared" si="26"/>
        <v>0</v>
      </c>
      <c r="O91" s="95">
        <f t="shared" si="26"/>
        <v>0</v>
      </c>
      <c r="P91" s="96">
        <f t="shared" si="26"/>
        <v>0</v>
      </c>
      <c r="Q91" s="95">
        <f t="shared" si="26"/>
        <v>40</v>
      </c>
      <c r="R91" s="95">
        <f t="shared" si="26"/>
        <v>3.1</v>
      </c>
      <c r="S91" s="96">
        <f t="shared" si="26"/>
        <v>1</v>
      </c>
      <c r="T91" s="95">
        <f t="shared" si="26"/>
        <v>40</v>
      </c>
      <c r="U91" s="95">
        <f t="shared" si="26"/>
        <v>3.1</v>
      </c>
      <c r="V91" s="73">
        <f t="shared" si="26"/>
        <v>1</v>
      </c>
      <c r="W91" s="94">
        <f t="shared" si="26"/>
        <v>170</v>
      </c>
      <c r="X91" s="95">
        <f t="shared" si="26"/>
        <v>13.200000000000001</v>
      </c>
      <c r="Y91" s="73">
        <f t="shared" si="26"/>
        <v>4</v>
      </c>
      <c r="Z91" s="75"/>
    </row>
    <row r="92" spans="2:26" s="68" customFormat="1" ht="30" customHeight="1">
      <c r="B92" s="167"/>
      <c r="C92" s="151" t="s">
        <v>113</v>
      </c>
      <c r="D92" s="82" t="s">
        <v>81</v>
      </c>
      <c r="E92" s="77">
        <v>150</v>
      </c>
      <c r="F92" s="78">
        <v>21</v>
      </c>
      <c r="G92" s="79">
        <v>8</v>
      </c>
      <c r="H92" s="78">
        <v>175</v>
      </c>
      <c r="I92" s="78">
        <v>24.5</v>
      </c>
      <c r="J92" s="79">
        <v>8</v>
      </c>
      <c r="K92" s="78">
        <v>325</v>
      </c>
      <c r="L92" s="78">
        <v>45.5</v>
      </c>
      <c r="M92" s="80">
        <v>8</v>
      </c>
      <c r="N92" s="77">
        <v>66</v>
      </c>
      <c r="O92" s="78">
        <v>9.1999999999999993</v>
      </c>
      <c r="P92" s="79">
        <v>8</v>
      </c>
      <c r="Q92" s="78">
        <v>45</v>
      </c>
      <c r="R92" s="78">
        <v>6.3</v>
      </c>
      <c r="S92" s="79">
        <v>8</v>
      </c>
      <c r="T92" s="78">
        <v>111</v>
      </c>
      <c r="U92" s="78">
        <v>15.54</v>
      </c>
      <c r="V92" s="80">
        <v>8</v>
      </c>
      <c r="W92" s="77">
        <v>436</v>
      </c>
      <c r="X92" s="78">
        <v>61.04</v>
      </c>
      <c r="Y92" s="80">
        <v>8</v>
      </c>
      <c r="Z92" s="98"/>
    </row>
    <row r="93" spans="2:26" s="68" customFormat="1" ht="30" customHeight="1">
      <c r="B93" s="167"/>
      <c r="C93" s="151"/>
      <c r="D93" s="82" t="s">
        <v>95</v>
      </c>
      <c r="E93" s="77">
        <v>13</v>
      </c>
      <c r="F93" s="78">
        <v>1.8</v>
      </c>
      <c r="G93" s="79">
        <v>6</v>
      </c>
      <c r="H93" s="78">
        <v>26</v>
      </c>
      <c r="I93" s="78">
        <v>3.64</v>
      </c>
      <c r="J93" s="79">
        <v>6</v>
      </c>
      <c r="K93" s="78">
        <v>39</v>
      </c>
      <c r="L93" s="78">
        <v>5.46</v>
      </c>
      <c r="M93" s="80">
        <v>6</v>
      </c>
      <c r="N93" s="77">
        <v>48</v>
      </c>
      <c r="O93" s="78">
        <v>6.7</v>
      </c>
      <c r="P93" s="79">
        <v>6</v>
      </c>
      <c r="Q93" s="78">
        <v>6</v>
      </c>
      <c r="R93" s="78">
        <v>0.8</v>
      </c>
      <c r="S93" s="79">
        <v>6</v>
      </c>
      <c r="T93" s="78">
        <v>54</v>
      </c>
      <c r="U93" s="78">
        <v>7.56</v>
      </c>
      <c r="V93" s="80">
        <v>6</v>
      </c>
      <c r="W93" s="77">
        <v>93</v>
      </c>
      <c r="X93" s="78">
        <v>13.02</v>
      </c>
      <c r="Y93" s="80">
        <v>6</v>
      </c>
      <c r="Z93" s="98"/>
    </row>
    <row r="94" spans="2:26" s="68" customFormat="1" ht="30" customHeight="1">
      <c r="B94" s="167"/>
      <c r="C94" s="151"/>
      <c r="D94" s="82" t="s">
        <v>114</v>
      </c>
      <c r="E94" s="77"/>
      <c r="F94" s="78"/>
      <c r="G94" s="79"/>
      <c r="H94" s="78"/>
      <c r="I94" s="78"/>
      <c r="J94" s="79"/>
      <c r="K94" s="78"/>
      <c r="L94" s="78"/>
      <c r="M94" s="80"/>
      <c r="N94" s="77">
        <v>19</v>
      </c>
      <c r="O94" s="78">
        <v>2.7</v>
      </c>
      <c r="P94" s="79">
        <v>3</v>
      </c>
      <c r="Q94" s="78"/>
      <c r="R94" s="78"/>
      <c r="S94" s="79"/>
      <c r="T94" s="78">
        <v>19</v>
      </c>
      <c r="U94" s="78">
        <v>2.66</v>
      </c>
      <c r="V94" s="80">
        <v>3</v>
      </c>
      <c r="W94" s="77">
        <v>19</v>
      </c>
      <c r="X94" s="78">
        <v>2.66</v>
      </c>
      <c r="Y94" s="80">
        <v>3</v>
      </c>
      <c r="Z94" s="98"/>
    </row>
    <row r="95" spans="2:26" s="68" customFormat="1" ht="30" customHeight="1">
      <c r="B95" s="167"/>
      <c r="C95" s="151"/>
      <c r="D95" s="82" t="s">
        <v>115</v>
      </c>
      <c r="E95" s="77"/>
      <c r="F95" s="78"/>
      <c r="G95" s="79"/>
      <c r="H95" s="78"/>
      <c r="I95" s="78"/>
      <c r="J95" s="79"/>
      <c r="K95" s="78"/>
      <c r="L95" s="78"/>
      <c r="M95" s="80"/>
      <c r="N95" s="77"/>
      <c r="O95" s="78"/>
      <c r="P95" s="79"/>
      <c r="Q95" s="78">
        <v>14</v>
      </c>
      <c r="R95" s="78">
        <v>2</v>
      </c>
      <c r="S95" s="79">
        <v>2</v>
      </c>
      <c r="T95" s="78">
        <v>14</v>
      </c>
      <c r="U95" s="78">
        <v>1.96</v>
      </c>
      <c r="V95" s="80">
        <v>2</v>
      </c>
      <c r="W95" s="77">
        <v>14</v>
      </c>
      <c r="X95" s="78">
        <v>1.96</v>
      </c>
      <c r="Y95" s="80">
        <v>2</v>
      </c>
      <c r="Z95" s="98"/>
    </row>
    <row r="96" spans="2:26" s="68" customFormat="1" ht="30" customHeight="1">
      <c r="B96" s="167"/>
      <c r="C96" s="151"/>
      <c r="D96" s="82" t="s">
        <v>116</v>
      </c>
      <c r="E96" s="77">
        <v>6</v>
      </c>
      <c r="F96" s="78">
        <v>0.8</v>
      </c>
      <c r="G96" s="79">
        <v>3</v>
      </c>
      <c r="H96" s="78">
        <v>13</v>
      </c>
      <c r="I96" s="78">
        <v>1.82</v>
      </c>
      <c r="J96" s="79">
        <v>3</v>
      </c>
      <c r="K96" s="78">
        <v>19</v>
      </c>
      <c r="L96" s="78">
        <v>2.66</v>
      </c>
      <c r="M96" s="80">
        <v>3</v>
      </c>
      <c r="N96" s="77"/>
      <c r="O96" s="78"/>
      <c r="P96" s="79"/>
      <c r="Q96" s="78"/>
      <c r="R96" s="78"/>
      <c r="S96" s="79"/>
      <c r="T96" s="78"/>
      <c r="U96" s="78"/>
      <c r="V96" s="80"/>
      <c r="W96" s="77">
        <v>19</v>
      </c>
      <c r="X96" s="78">
        <v>2.7</v>
      </c>
      <c r="Y96" s="80">
        <v>3</v>
      </c>
      <c r="Z96" s="98"/>
    </row>
    <row r="97" spans="2:26" s="68" customFormat="1" ht="30" customHeight="1">
      <c r="B97" s="167"/>
      <c r="C97" s="151" t="s">
        <v>117</v>
      </c>
      <c r="D97" s="82" t="s">
        <v>118</v>
      </c>
      <c r="E97" s="94"/>
      <c r="F97" s="95"/>
      <c r="G97" s="96"/>
      <c r="H97" s="95"/>
      <c r="I97" s="95"/>
      <c r="J97" s="96"/>
      <c r="K97" s="95"/>
      <c r="L97" s="95"/>
      <c r="M97" s="73"/>
      <c r="N97" s="94"/>
      <c r="O97" s="95"/>
      <c r="P97" s="96"/>
      <c r="Q97" s="95">
        <v>18</v>
      </c>
      <c r="R97" s="95">
        <v>0.4</v>
      </c>
      <c r="S97" s="96">
        <v>1</v>
      </c>
      <c r="T97" s="95">
        <v>18</v>
      </c>
      <c r="U97" s="95">
        <v>0.4</v>
      </c>
      <c r="V97" s="73">
        <v>1</v>
      </c>
      <c r="W97" s="94">
        <v>18</v>
      </c>
      <c r="X97" s="95">
        <v>0.4</v>
      </c>
      <c r="Y97" s="73">
        <v>1</v>
      </c>
      <c r="Z97" s="98"/>
    </row>
    <row r="98" spans="2:26" s="68" customFormat="1" ht="30" customHeight="1">
      <c r="B98" s="167"/>
      <c r="C98" s="151"/>
      <c r="D98" s="82" t="s">
        <v>119</v>
      </c>
      <c r="E98" s="94"/>
      <c r="F98" s="95"/>
      <c r="G98" s="96"/>
      <c r="H98" s="95"/>
      <c r="I98" s="95"/>
      <c r="J98" s="96"/>
      <c r="K98" s="95"/>
      <c r="L98" s="95"/>
      <c r="M98" s="73"/>
      <c r="N98" s="94">
        <v>69</v>
      </c>
      <c r="O98" s="95">
        <v>7.2</v>
      </c>
      <c r="P98" s="96">
        <v>3</v>
      </c>
      <c r="Q98" s="95">
        <v>167</v>
      </c>
      <c r="R98" s="95">
        <v>15</v>
      </c>
      <c r="S98" s="96">
        <v>11</v>
      </c>
      <c r="T98" s="95">
        <v>236</v>
      </c>
      <c r="U98" s="95">
        <v>22.2</v>
      </c>
      <c r="V98" s="73">
        <v>14</v>
      </c>
      <c r="W98" s="94">
        <v>236</v>
      </c>
      <c r="X98" s="95">
        <v>22.2</v>
      </c>
      <c r="Y98" s="73">
        <v>14</v>
      </c>
      <c r="Z98" s="98"/>
    </row>
    <row r="99" spans="2:26" s="68" customFormat="1" ht="30" customHeight="1">
      <c r="B99" s="167"/>
      <c r="C99" s="151"/>
      <c r="D99" s="82" t="s">
        <v>84</v>
      </c>
      <c r="E99" s="94">
        <v>10</v>
      </c>
      <c r="F99" s="95">
        <v>1</v>
      </c>
      <c r="G99" s="96">
        <v>1</v>
      </c>
      <c r="H99" s="95">
        <v>21</v>
      </c>
      <c r="I99" s="95">
        <v>2</v>
      </c>
      <c r="J99" s="96">
        <v>2</v>
      </c>
      <c r="K99" s="95">
        <v>31</v>
      </c>
      <c r="L99" s="95">
        <v>3</v>
      </c>
      <c r="M99" s="73">
        <v>3</v>
      </c>
      <c r="N99" s="94"/>
      <c r="O99" s="95"/>
      <c r="P99" s="96"/>
      <c r="Q99" s="95">
        <v>203</v>
      </c>
      <c r="R99" s="95">
        <v>14</v>
      </c>
      <c r="S99" s="96">
        <v>7</v>
      </c>
      <c r="T99" s="95">
        <v>203</v>
      </c>
      <c r="U99" s="95">
        <v>14</v>
      </c>
      <c r="V99" s="73">
        <v>7</v>
      </c>
      <c r="W99" s="94">
        <v>234</v>
      </c>
      <c r="X99" s="95">
        <v>17</v>
      </c>
      <c r="Y99" s="73">
        <v>10</v>
      </c>
      <c r="Z99" s="98"/>
    </row>
    <row r="100" spans="2:26" s="68" customFormat="1" ht="30" customHeight="1">
      <c r="B100" s="167"/>
      <c r="C100" s="151"/>
      <c r="D100" s="82" t="s">
        <v>116</v>
      </c>
      <c r="E100" s="94"/>
      <c r="F100" s="95"/>
      <c r="G100" s="96"/>
      <c r="H100" s="95"/>
      <c r="I100" s="95"/>
      <c r="J100" s="96"/>
      <c r="K100" s="95"/>
      <c r="L100" s="95"/>
      <c r="M100" s="73"/>
      <c r="N100" s="94"/>
      <c r="O100" s="95"/>
      <c r="P100" s="96"/>
      <c r="Q100" s="95">
        <v>8</v>
      </c>
      <c r="R100" s="95">
        <v>0.4</v>
      </c>
      <c r="S100" s="96">
        <v>3</v>
      </c>
      <c r="T100" s="95">
        <v>8</v>
      </c>
      <c r="U100" s="95">
        <v>0.4</v>
      </c>
      <c r="V100" s="73">
        <v>3</v>
      </c>
      <c r="W100" s="94">
        <v>8</v>
      </c>
      <c r="X100" s="95">
        <v>0.4</v>
      </c>
      <c r="Y100" s="73">
        <v>3</v>
      </c>
      <c r="Z100" s="98"/>
    </row>
    <row r="101" spans="2:26" s="68" customFormat="1" ht="30" customHeight="1">
      <c r="B101" s="167"/>
      <c r="C101" s="151"/>
      <c r="D101" s="82" t="s">
        <v>120</v>
      </c>
      <c r="E101" s="94">
        <v>7</v>
      </c>
      <c r="F101" s="95">
        <v>0.4</v>
      </c>
      <c r="G101" s="96">
        <v>2</v>
      </c>
      <c r="H101" s="95"/>
      <c r="I101" s="95"/>
      <c r="J101" s="96"/>
      <c r="K101" s="95">
        <v>7</v>
      </c>
      <c r="L101" s="95">
        <v>0.4</v>
      </c>
      <c r="M101" s="73">
        <v>2</v>
      </c>
      <c r="N101" s="94"/>
      <c r="O101" s="95"/>
      <c r="P101" s="96"/>
      <c r="Q101" s="95">
        <v>30</v>
      </c>
      <c r="R101" s="95">
        <v>1.6</v>
      </c>
      <c r="S101" s="96">
        <v>1</v>
      </c>
      <c r="T101" s="95">
        <v>30</v>
      </c>
      <c r="U101" s="95">
        <v>1.6</v>
      </c>
      <c r="V101" s="73">
        <v>1</v>
      </c>
      <c r="W101" s="94">
        <v>37</v>
      </c>
      <c r="X101" s="95">
        <v>2</v>
      </c>
      <c r="Y101" s="73">
        <v>3</v>
      </c>
      <c r="Z101" s="98"/>
    </row>
    <row r="102" spans="2:26" s="68" customFormat="1" ht="30" customHeight="1">
      <c r="B102" s="167"/>
      <c r="C102" s="151" t="s">
        <v>121</v>
      </c>
      <c r="D102" s="82" t="s">
        <v>111</v>
      </c>
      <c r="E102" s="94"/>
      <c r="F102" s="95"/>
      <c r="G102" s="96"/>
      <c r="H102" s="95"/>
      <c r="I102" s="95"/>
      <c r="J102" s="96"/>
      <c r="K102" s="95"/>
      <c r="L102" s="95"/>
      <c r="M102" s="73"/>
      <c r="N102" s="94"/>
      <c r="O102" s="95"/>
      <c r="P102" s="96"/>
      <c r="Q102" s="95">
        <v>200</v>
      </c>
      <c r="R102" s="95">
        <v>20</v>
      </c>
      <c r="S102" s="96">
        <v>19</v>
      </c>
      <c r="T102" s="95">
        <v>200</v>
      </c>
      <c r="U102" s="95">
        <v>20</v>
      </c>
      <c r="V102" s="73">
        <v>19</v>
      </c>
      <c r="W102" s="94">
        <v>200</v>
      </c>
      <c r="X102" s="95">
        <v>20</v>
      </c>
      <c r="Y102" s="73">
        <v>19</v>
      </c>
      <c r="Z102" s="98"/>
    </row>
    <row r="103" spans="2:26" s="68" customFormat="1" ht="30" customHeight="1">
      <c r="B103" s="167"/>
      <c r="C103" s="151"/>
      <c r="D103" s="82" t="s">
        <v>84</v>
      </c>
      <c r="E103" s="94"/>
      <c r="F103" s="95"/>
      <c r="G103" s="96"/>
      <c r="H103" s="95"/>
      <c r="I103" s="95"/>
      <c r="J103" s="96"/>
      <c r="K103" s="95"/>
      <c r="L103" s="95"/>
      <c r="M103" s="73"/>
      <c r="N103" s="94"/>
      <c r="O103" s="95"/>
      <c r="P103" s="96"/>
      <c r="Q103" s="95">
        <v>40</v>
      </c>
      <c r="R103" s="95">
        <v>4</v>
      </c>
      <c r="S103" s="96">
        <v>5</v>
      </c>
      <c r="T103" s="95">
        <v>40</v>
      </c>
      <c r="U103" s="95">
        <v>4</v>
      </c>
      <c r="V103" s="73">
        <v>5</v>
      </c>
      <c r="W103" s="94">
        <v>40</v>
      </c>
      <c r="X103" s="95">
        <v>4</v>
      </c>
      <c r="Y103" s="73">
        <v>5</v>
      </c>
      <c r="Z103" s="98"/>
    </row>
    <row r="104" spans="2:26" s="68" customFormat="1" ht="30" customHeight="1">
      <c r="B104" s="167"/>
      <c r="C104" s="151"/>
      <c r="D104" s="115" t="s">
        <v>122</v>
      </c>
      <c r="E104" s="94"/>
      <c r="F104" s="95"/>
      <c r="G104" s="96"/>
      <c r="H104" s="95"/>
      <c r="I104" s="95"/>
      <c r="J104" s="96"/>
      <c r="K104" s="95"/>
      <c r="L104" s="95"/>
      <c r="M104" s="73"/>
      <c r="N104" s="94"/>
      <c r="O104" s="95"/>
      <c r="P104" s="96"/>
      <c r="Q104" s="95">
        <v>20</v>
      </c>
      <c r="R104" s="95">
        <v>2</v>
      </c>
      <c r="S104" s="96">
        <v>5</v>
      </c>
      <c r="T104" s="95">
        <v>20</v>
      </c>
      <c r="U104" s="95">
        <v>2</v>
      </c>
      <c r="V104" s="73">
        <v>5</v>
      </c>
      <c r="W104" s="94">
        <v>20</v>
      </c>
      <c r="X104" s="95">
        <v>2</v>
      </c>
      <c r="Y104" s="73">
        <v>5</v>
      </c>
      <c r="Z104" s="98"/>
    </row>
    <row r="105" spans="2:26" s="68" customFormat="1" ht="30" customHeight="1">
      <c r="B105" s="167"/>
      <c r="C105" s="151"/>
      <c r="D105" s="82" t="s">
        <v>123</v>
      </c>
      <c r="E105" s="94"/>
      <c r="F105" s="95"/>
      <c r="G105" s="96"/>
      <c r="H105" s="95"/>
      <c r="I105" s="95"/>
      <c r="J105" s="96"/>
      <c r="K105" s="95"/>
      <c r="L105" s="95"/>
      <c r="M105" s="73"/>
      <c r="N105" s="94"/>
      <c r="O105" s="95"/>
      <c r="P105" s="96"/>
      <c r="Q105" s="95">
        <v>10</v>
      </c>
      <c r="R105" s="95">
        <v>1</v>
      </c>
      <c r="S105" s="96">
        <v>3</v>
      </c>
      <c r="T105" s="95">
        <v>10</v>
      </c>
      <c r="U105" s="95">
        <v>1</v>
      </c>
      <c r="V105" s="73">
        <v>3</v>
      </c>
      <c r="W105" s="94">
        <v>10</v>
      </c>
      <c r="X105" s="95">
        <v>1</v>
      </c>
      <c r="Y105" s="73">
        <v>3</v>
      </c>
      <c r="Z105" s="98"/>
    </row>
    <row r="106" spans="2:26" s="68" customFormat="1" ht="30" customHeight="1">
      <c r="B106" s="167"/>
      <c r="C106" s="69" t="s">
        <v>124</v>
      </c>
      <c r="D106" s="82" t="s">
        <v>125</v>
      </c>
      <c r="E106" s="94">
        <v>200</v>
      </c>
      <c r="F106" s="95">
        <v>32</v>
      </c>
      <c r="G106" s="96">
        <v>5</v>
      </c>
      <c r="H106" s="95">
        <v>100</v>
      </c>
      <c r="I106" s="95">
        <v>13</v>
      </c>
      <c r="J106" s="96">
        <v>5</v>
      </c>
      <c r="K106" s="95">
        <v>300</v>
      </c>
      <c r="L106" s="95">
        <v>45</v>
      </c>
      <c r="M106" s="73">
        <v>10</v>
      </c>
      <c r="N106" s="94">
        <v>80</v>
      </c>
      <c r="O106" s="95">
        <v>10</v>
      </c>
      <c r="P106" s="96">
        <v>7</v>
      </c>
      <c r="Q106" s="95">
        <v>1840</v>
      </c>
      <c r="R106" s="95">
        <v>220</v>
      </c>
      <c r="S106" s="96">
        <v>44</v>
      </c>
      <c r="T106" s="95">
        <v>1920</v>
      </c>
      <c r="U106" s="95">
        <v>230</v>
      </c>
      <c r="V106" s="73">
        <v>51</v>
      </c>
      <c r="W106" s="94">
        <v>2220</v>
      </c>
      <c r="X106" s="95">
        <v>275</v>
      </c>
      <c r="Y106" s="73">
        <v>61</v>
      </c>
      <c r="Z106" s="98"/>
    </row>
    <row r="107" spans="2:26" s="68" customFormat="1" ht="30" customHeight="1">
      <c r="B107" s="167"/>
      <c r="C107" s="151" t="s">
        <v>126</v>
      </c>
      <c r="D107" s="82" t="s">
        <v>127</v>
      </c>
      <c r="E107" s="94"/>
      <c r="F107" s="95"/>
      <c r="G107" s="96"/>
      <c r="H107" s="95">
        <v>90</v>
      </c>
      <c r="I107" s="95">
        <v>7.6</v>
      </c>
      <c r="J107" s="96">
        <v>2</v>
      </c>
      <c r="K107" s="95">
        <v>90</v>
      </c>
      <c r="L107" s="95">
        <v>7.6</v>
      </c>
      <c r="M107" s="73">
        <v>2</v>
      </c>
      <c r="N107" s="94"/>
      <c r="O107" s="95"/>
      <c r="P107" s="96"/>
      <c r="Q107" s="95">
        <v>125</v>
      </c>
      <c r="R107" s="95">
        <v>8</v>
      </c>
      <c r="S107" s="96">
        <v>5</v>
      </c>
      <c r="T107" s="95">
        <v>125</v>
      </c>
      <c r="U107" s="95">
        <v>8</v>
      </c>
      <c r="V107" s="73">
        <v>5</v>
      </c>
      <c r="W107" s="94">
        <v>215</v>
      </c>
      <c r="X107" s="95">
        <v>15.6</v>
      </c>
      <c r="Y107" s="73">
        <v>7</v>
      </c>
      <c r="Z107" s="98"/>
    </row>
    <row r="108" spans="2:26" s="68" customFormat="1" ht="30" customHeight="1">
      <c r="B108" s="167"/>
      <c r="C108" s="151"/>
      <c r="D108" s="82" t="s">
        <v>84</v>
      </c>
      <c r="E108" s="94">
        <v>35</v>
      </c>
      <c r="F108" s="95">
        <v>3.5</v>
      </c>
      <c r="G108" s="96">
        <v>2</v>
      </c>
      <c r="H108" s="95"/>
      <c r="I108" s="95"/>
      <c r="J108" s="96"/>
      <c r="K108" s="95">
        <v>35</v>
      </c>
      <c r="L108" s="95">
        <v>3.5</v>
      </c>
      <c r="M108" s="73">
        <v>2</v>
      </c>
      <c r="N108" s="94"/>
      <c r="O108" s="95"/>
      <c r="P108" s="96"/>
      <c r="Q108" s="95">
        <v>103</v>
      </c>
      <c r="R108" s="95">
        <v>3.4</v>
      </c>
      <c r="S108" s="96">
        <v>5</v>
      </c>
      <c r="T108" s="95">
        <v>103</v>
      </c>
      <c r="U108" s="95">
        <v>3.4</v>
      </c>
      <c r="V108" s="73">
        <v>5</v>
      </c>
      <c r="W108" s="94">
        <v>138</v>
      </c>
      <c r="X108" s="95">
        <v>6.9</v>
      </c>
      <c r="Y108" s="73">
        <v>7</v>
      </c>
      <c r="Z108" s="98"/>
    </row>
    <row r="109" spans="2:26" s="68" customFormat="1" ht="30" customHeight="1">
      <c r="B109" s="167"/>
      <c r="C109" s="151"/>
      <c r="D109" s="82" t="s">
        <v>123</v>
      </c>
      <c r="E109" s="94">
        <v>6</v>
      </c>
      <c r="F109" s="95">
        <v>0.7</v>
      </c>
      <c r="G109" s="96">
        <v>3</v>
      </c>
      <c r="H109" s="95"/>
      <c r="I109" s="95"/>
      <c r="J109" s="96"/>
      <c r="K109" s="95">
        <v>6</v>
      </c>
      <c r="L109" s="95">
        <v>0.7</v>
      </c>
      <c r="M109" s="73">
        <v>3</v>
      </c>
      <c r="N109" s="94"/>
      <c r="O109" s="95"/>
      <c r="P109" s="96"/>
      <c r="Q109" s="95">
        <v>1</v>
      </c>
      <c r="R109" s="95">
        <v>0.2</v>
      </c>
      <c r="S109" s="96">
        <v>1</v>
      </c>
      <c r="T109" s="95">
        <v>1</v>
      </c>
      <c r="U109" s="95">
        <v>0.2</v>
      </c>
      <c r="V109" s="73">
        <v>1</v>
      </c>
      <c r="W109" s="94">
        <v>7</v>
      </c>
      <c r="X109" s="95">
        <v>0.89999999999999991</v>
      </c>
      <c r="Y109" s="73">
        <v>4</v>
      </c>
      <c r="Z109" s="98"/>
    </row>
    <row r="110" spans="2:26" s="68" customFormat="1" ht="30" customHeight="1">
      <c r="B110" s="167"/>
      <c r="C110" s="69" t="s">
        <v>128</v>
      </c>
      <c r="D110" s="82" t="s">
        <v>125</v>
      </c>
      <c r="E110" s="94">
        <v>633</v>
      </c>
      <c r="F110" s="95">
        <v>94.9</v>
      </c>
      <c r="G110" s="96">
        <v>13</v>
      </c>
      <c r="H110" s="95">
        <v>550</v>
      </c>
      <c r="I110" s="95">
        <v>77</v>
      </c>
      <c r="J110" s="96">
        <v>10</v>
      </c>
      <c r="K110" s="95">
        <v>1183</v>
      </c>
      <c r="L110" s="95">
        <v>171.9</v>
      </c>
      <c r="M110" s="73">
        <v>23</v>
      </c>
      <c r="N110" s="94"/>
      <c r="O110" s="95"/>
      <c r="P110" s="96"/>
      <c r="Q110" s="95"/>
      <c r="R110" s="95"/>
      <c r="S110" s="96"/>
      <c r="T110" s="95"/>
      <c r="U110" s="95"/>
      <c r="V110" s="73"/>
      <c r="W110" s="94">
        <v>1183</v>
      </c>
      <c r="X110" s="95">
        <v>171.9</v>
      </c>
      <c r="Y110" s="73">
        <v>23</v>
      </c>
      <c r="Z110" s="98"/>
    </row>
    <row r="111" spans="2:26" s="68" customFormat="1" ht="30" customHeight="1">
      <c r="B111" s="167"/>
      <c r="C111" s="151" t="s">
        <v>129</v>
      </c>
      <c r="D111" s="82" t="s">
        <v>118</v>
      </c>
      <c r="E111" s="94">
        <v>50</v>
      </c>
      <c r="F111" s="95">
        <v>8</v>
      </c>
      <c r="G111" s="96">
        <v>1</v>
      </c>
      <c r="H111" s="95">
        <v>30</v>
      </c>
      <c r="I111" s="95">
        <v>5</v>
      </c>
      <c r="J111" s="96">
        <v>1</v>
      </c>
      <c r="K111" s="95">
        <v>80</v>
      </c>
      <c r="L111" s="95">
        <v>13</v>
      </c>
      <c r="M111" s="73">
        <v>2</v>
      </c>
      <c r="N111" s="94">
        <v>40</v>
      </c>
      <c r="O111" s="95">
        <v>5</v>
      </c>
      <c r="P111" s="96">
        <v>2</v>
      </c>
      <c r="Q111" s="95">
        <v>50</v>
      </c>
      <c r="R111" s="95">
        <v>8</v>
      </c>
      <c r="S111" s="96">
        <v>2</v>
      </c>
      <c r="T111" s="95">
        <v>90</v>
      </c>
      <c r="U111" s="95">
        <v>13</v>
      </c>
      <c r="V111" s="73">
        <v>4</v>
      </c>
      <c r="W111" s="94">
        <v>170</v>
      </c>
      <c r="X111" s="95">
        <v>26</v>
      </c>
      <c r="Y111" s="73">
        <v>6</v>
      </c>
      <c r="Z111" s="98"/>
    </row>
    <row r="112" spans="2:26" s="68" customFormat="1" ht="30" customHeight="1">
      <c r="B112" s="167"/>
      <c r="C112" s="151"/>
      <c r="D112" s="82" t="s">
        <v>104</v>
      </c>
      <c r="E112" s="94"/>
      <c r="F112" s="95"/>
      <c r="G112" s="96"/>
      <c r="H112" s="95"/>
      <c r="I112" s="95"/>
      <c r="J112" s="96"/>
      <c r="K112" s="95"/>
      <c r="L112" s="95"/>
      <c r="M112" s="73"/>
      <c r="N112" s="94"/>
      <c r="O112" s="95"/>
      <c r="P112" s="96"/>
      <c r="Q112" s="95">
        <v>400</v>
      </c>
      <c r="R112" s="95">
        <v>40</v>
      </c>
      <c r="S112" s="96">
        <v>12</v>
      </c>
      <c r="T112" s="95">
        <v>400</v>
      </c>
      <c r="U112" s="95">
        <v>40</v>
      </c>
      <c r="V112" s="73">
        <v>12</v>
      </c>
      <c r="W112" s="94">
        <v>400</v>
      </c>
      <c r="X112" s="95">
        <v>40</v>
      </c>
      <c r="Y112" s="73">
        <v>12</v>
      </c>
      <c r="Z112" s="98"/>
    </row>
    <row r="113" spans="2:26" s="68" customFormat="1" ht="30" customHeight="1">
      <c r="B113" s="167"/>
      <c r="C113" s="151"/>
      <c r="D113" s="82" t="s">
        <v>130</v>
      </c>
      <c r="E113" s="94"/>
      <c r="F113" s="95"/>
      <c r="G113" s="96"/>
      <c r="H113" s="95"/>
      <c r="I113" s="95"/>
      <c r="J113" s="96"/>
      <c r="K113" s="95"/>
      <c r="L113" s="95"/>
      <c r="M113" s="73"/>
      <c r="N113" s="94"/>
      <c r="O113" s="95"/>
      <c r="P113" s="96"/>
      <c r="Q113" s="95">
        <v>400</v>
      </c>
      <c r="R113" s="95">
        <v>40</v>
      </c>
      <c r="S113" s="96">
        <v>12</v>
      </c>
      <c r="T113" s="95">
        <v>400</v>
      </c>
      <c r="U113" s="95">
        <v>40</v>
      </c>
      <c r="V113" s="73">
        <v>12</v>
      </c>
      <c r="W113" s="94">
        <v>400</v>
      </c>
      <c r="X113" s="95">
        <v>40</v>
      </c>
      <c r="Y113" s="73">
        <v>12</v>
      </c>
      <c r="Z113" s="98"/>
    </row>
    <row r="114" spans="2:26" s="68" customFormat="1" ht="30" customHeight="1">
      <c r="B114" s="167"/>
      <c r="C114" s="151"/>
      <c r="D114" s="82" t="s">
        <v>131</v>
      </c>
      <c r="E114" s="94"/>
      <c r="F114" s="95"/>
      <c r="G114" s="96"/>
      <c r="H114" s="95"/>
      <c r="I114" s="95"/>
      <c r="J114" s="96"/>
      <c r="K114" s="95"/>
      <c r="L114" s="95"/>
      <c r="M114" s="73"/>
      <c r="N114" s="94"/>
      <c r="O114" s="95"/>
      <c r="P114" s="96"/>
      <c r="Q114" s="95">
        <v>20</v>
      </c>
      <c r="R114" s="95">
        <v>3</v>
      </c>
      <c r="S114" s="96">
        <v>1</v>
      </c>
      <c r="T114" s="95">
        <v>20</v>
      </c>
      <c r="U114" s="95">
        <v>3</v>
      </c>
      <c r="V114" s="73">
        <v>1</v>
      </c>
      <c r="W114" s="94">
        <v>20</v>
      </c>
      <c r="X114" s="95">
        <v>3</v>
      </c>
      <c r="Y114" s="73">
        <v>1</v>
      </c>
      <c r="Z114" s="98"/>
    </row>
    <row r="115" spans="2:26" s="68" customFormat="1" ht="30" customHeight="1">
      <c r="B115" s="167"/>
      <c r="C115" s="151" t="s">
        <v>132</v>
      </c>
      <c r="D115" s="152"/>
      <c r="E115" s="94">
        <f>SUM(E92:E114)</f>
        <v>1110</v>
      </c>
      <c r="F115" s="95">
        <f t="shared" ref="F115:Y115" si="28">SUM(F92:F114)</f>
        <v>164.10000000000002</v>
      </c>
      <c r="G115" s="96">
        <f t="shared" si="28"/>
        <v>44</v>
      </c>
      <c r="H115" s="95">
        <f t="shared" si="28"/>
        <v>1005</v>
      </c>
      <c r="I115" s="95">
        <f t="shared" si="28"/>
        <v>134.56</v>
      </c>
      <c r="J115" s="96">
        <f t="shared" si="28"/>
        <v>37</v>
      </c>
      <c r="K115" s="95">
        <f t="shared" si="28"/>
        <v>2115</v>
      </c>
      <c r="L115" s="95">
        <f t="shared" si="28"/>
        <v>298.72000000000003</v>
      </c>
      <c r="M115" s="73">
        <f t="shared" si="28"/>
        <v>64</v>
      </c>
      <c r="N115" s="94">
        <f t="shared" si="28"/>
        <v>322</v>
      </c>
      <c r="O115" s="95">
        <f t="shared" si="28"/>
        <v>40.799999999999997</v>
      </c>
      <c r="P115" s="96">
        <f t="shared" si="28"/>
        <v>29</v>
      </c>
      <c r="Q115" s="95">
        <f t="shared" si="28"/>
        <v>3700</v>
      </c>
      <c r="R115" s="95">
        <f t="shared" si="28"/>
        <v>390.09999999999997</v>
      </c>
      <c r="S115" s="96">
        <f t="shared" si="28"/>
        <v>153</v>
      </c>
      <c r="T115" s="95">
        <f t="shared" si="28"/>
        <v>4022</v>
      </c>
      <c r="U115" s="95">
        <f t="shared" si="28"/>
        <v>430.91999999999996</v>
      </c>
      <c r="V115" s="73">
        <f t="shared" si="28"/>
        <v>168</v>
      </c>
      <c r="W115" s="94">
        <f>SUM(W92:W114)</f>
        <v>6137</v>
      </c>
      <c r="X115" s="95">
        <f t="shared" si="28"/>
        <v>729.68</v>
      </c>
      <c r="Y115" s="73">
        <f t="shared" si="28"/>
        <v>218</v>
      </c>
      <c r="Z115" s="75"/>
    </row>
    <row r="116" spans="2:26" s="68" customFormat="1" ht="30" customHeight="1">
      <c r="B116" s="167" t="s">
        <v>78</v>
      </c>
      <c r="C116" s="161" t="s">
        <v>133</v>
      </c>
      <c r="D116" s="82" t="s">
        <v>134</v>
      </c>
      <c r="E116" s="94"/>
      <c r="F116" s="95"/>
      <c r="G116" s="96"/>
      <c r="H116" s="95"/>
      <c r="I116" s="95"/>
      <c r="J116" s="96"/>
      <c r="K116" s="95"/>
      <c r="L116" s="95"/>
      <c r="M116" s="73"/>
      <c r="N116" s="94"/>
      <c r="O116" s="95"/>
      <c r="P116" s="96"/>
      <c r="Q116" s="95">
        <v>30</v>
      </c>
      <c r="R116" s="95">
        <v>3</v>
      </c>
      <c r="S116" s="96">
        <v>6</v>
      </c>
      <c r="T116" s="95">
        <v>30</v>
      </c>
      <c r="U116" s="95">
        <v>3</v>
      </c>
      <c r="V116" s="96">
        <v>6</v>
      </c>
      <c r="W116" s="94">
        <f>T116</f>
        <v>30</v>
      </c>
      <c r="X116" s="95">
        <f t="shared" ref="X116:Y118" si="29">U116</f>
        <v>3</v>
      </c>
      <c r="Y116" s="73">
        <f t="shared" si="29"/>
        <v>6</v>
      </c>
      <c r="Z116" s="98"/>
    </row>
    <row r="117" spans="2:26" s="68" customFormat="1" ht="30" customHeight="1">
      <c r="B117" s="167"/>
      <c r="C117" s="162"/>
      <c r="D117" s="82" t="s">
        <v>123</v>
      </c>
      <c r="E117" s="94"/>
      <c r="F117" s="95"/>
      <c r="G117" s="96"/>
      <c r="H117" s="95"/>
      <c r="I117" s="95"/>
      <c r="J117" s="96"/>
      <c r="K117" s="95"/>
      <c r="L117" s="95"/>
      <c r="M117" s="73"/>
      <c r="N117" s="94"/>
      <c r="O117" s="95"/>
      <c r="P117" s="96"/>
      <c r="Q117" s="95">
        <v>10</v>
      </c>
      <c r="R117" s="95">
        <v>0.3</v>
      </c>
      <c r="S117" s="96">
        <v>3</v>
      </c>
      <c r="T117" s="95">
        <v>10</v>
      </c>
      <c r="U117" s="95">
        <v>0.3</v>
      </c>
      <c r="V117" s="96">
        <v>3</v>
      </c>
      <c r="W117" s="94">
        <f>T117</f>
        <v>10</v>
      </c>
      <c r="X117" s="95">
        <f t="shared" si="29"/>
        <v>0.3</v>
      </c>
      <c r="Y117" s="73">
        <f t="shared" si="29"/>
        <v>3</v>
      </c>
      <c r="Z117" s="98"/>
    </row>
    <row r="118" spans="2:26" s="68" customFormat="1" ht="30" customHeight="1">
      <c r="B118" s="167"/>
      <c r="C118" s="162"/>
      <c r="D118" s="82" t="s">
        <v>135</v>
      </c>
      <c r="E118" s="94"/>
      <c r="F118" s="95"/>
      <c r="G118" s="96"/>
      <c r="H118" s="95"/>
      <c r="I118" s="95"/>
      <c r="J118" s="96"/>
      <c r="K118" s="95"/>
      <c r="L118" s="95"/>
      <c r="M118" s="73"/>
      <c r="N118" s="94"/>
      <c r="O118" s="95"/>
      <c r="P118" s="96"/>
      <c r="Q118" s="95">
        <v>221</v>
      </c>
      <c r="R118" s="95">
        <v>27</v>
      </c>
      <c r="S118" s="96">
        <v>22</v>
      </c>
      <c r="T118" s="95">
        <v>221</v>
      </c>
      <c r="U118" s="95">
        <v>27</v>
      </c>
      <c r="V118" s="96">
        <v>22</v>
      </c>
      <c r="W118" s="94">
        <f>T118</f>
        <v>221</v>
      </c>
      <c r="X118" s="95">
        <f t="shared" si="29"/>
        <v>27</v>
      </c>
      <c r="Y118" s="73">
        <f t="shared" si="29"/>
        <v>22</v>
      </c>
      <c r="Z118" s="98"/>
    </row>
    <row r="119" spans="2:26" s="68" customFormat="1" ht="30" customHeight="1">
      <c r="B119" s="167"/>
      <c r="C119" s="162"/>
      <c r="D119" s="82" t="s">
        <v>87</v>
      </c>
      <c r="E119" s="94">
        <v>14</v>
      </c>
      <c r="F119" s="95">
        <v>2</v>
      </c>
      <c r="G119" s="96">
        <v>1</v>
      </c>
      <c r="H119" s="95"/>
      <c r="I119" s="95"/>
      <c r="J119" s="96"/>
      <c r="K119" s="95">
        <v>14</v>
      </c>
      <c r="L119" s="95">
        <v>2</v>
      </c>
      <c r="M119" s="73">
        <v>1</v>
      </c>
      <c r="N119" s="94"/>
      <c r="O119" s="95"/>
      <c r="P119" s="96"/>
      <c r="Q119" s="95">
        <v>186</v>
      </c>
      <c r="R119" s="95">
        <v>15</v>
      </c>
      <c r="S119" s="96">
        <v>20</v>
      </c>
      <c r="T119" s="95">
        <v>186</v>
      </c>
      <c r="U119" s="95">
        <v>15</v>
      </c>
      <c r="V119" s="96">
        <v>20</v>
      </c>
      <c r="W119" s="94">
        <f>K119+T119</f>
        <v>200</v>
      </c>
      <c r="X119" s="95">
        <f t="shared" ref="X119:Y120" si="30">L119+U119</f>
        <v>17</v>
      </c>
      <c r="Y119" s="73">
        <f t="shared" si="30"/>
        <v>21</v>
      </c>
      <c r="Z119" s="98"/>
    </row>
    <row r="120" spans="2:26" s="68" customFormat="1" ht="30" customHeight="1">
      <c r="B120" s="167"/>
      <c r="C120" s="163"/>
      <c r="D120" s="82" t="s">
        <v>84</v>
      </c>
      <c r="E120" s="94">
        <v>10</v>
      </c>
      <c r="F120" s="95">
        <v>1</v>
      </c>
      <c r="G120" s="96">
        <v>1</v>
      </c>
      <c r="H120" s="95"/>
      <c r="I120" s="95"/>
      <c r="J120" s="96"/>
      <c r="K120" s="95">
        <v>10</v>
      </c>
      <c r="L120" s="95">
        <v>1</v>
      </c>
      <c r="M120" s="73">
        <v>1</v>
      </c>
      <c r="N120" s="94"/>
      <c r="O120" s="95"/>
      <c r="P120" s="96"/>
      <c r="Q120" s="95">
        <v>50</v>
      </c>
      <c r="R120" s="95">
        <v>5</v>
      </c>
      <c r="S120" s="96">
        <v>10</v>
      </c>
      <c r="T120" s="95">
        <v>50</v>
      </c>
      <c r="U120" s="95">
        <v>5</v>
      </c>
      <c r="V120" s="96">
        <v>10</v>
      </c>
      <c r="W120" s="94">
        <f>K120+T120</f>
        <v>60</v>
      </c>
      <c r="X120" s="95">
        <f t="shared" si="30"/>
        <v>6</v>
      </c>
      <c r="Y120" s="73">
        <f t="shared" si="30"/>
        <v>11</v>
      </c>
      <c r="Z120" s="98"/>
    </row>
    <row r="121" spans="2:26" s="68" customFormat="1" ht="30" customHeight="1">
      <c r="B121" s="167"/>
      <c r="C121" s="69" t="s">
        <v>136</v>
      </c>
      <c r="D121" s="82" t="s">
        <v>86</v>
      </c>
      <c r="E121" s="94"/>
      <c r="F121" s="95"/>
      <c r="G121" s="96"/>
      <c r="H121" s="95"/>
      <c r="I121" s="95"/>
      <c r="J121" s="96"/>
      <c r="K121" s="95"/>
      <c r="L121" s="95"/>
      <c r="M121" s="73"/>
      <c r="N121" s="94"/>
      <c r="O121" s="95"/>
      <c r="P121" s="96"/>
      <c r="Q121" s="95">
        <v>15</v>
      </c>
      <c r="R121" s="95">
        <v>107</v>
      </c>
      <c r="S121" s="96">
        <v>50</v>
      </c>
      <c r="T121" s="95">
        <v>15</v>
      </c>
      <c r="U121" s="95">
        <v>107</v>
      </c>
      <c r="V121" s="96">
        <v>50</v>
      </c>
      <c r="W121" s="94">
        <f>T121</f>
        <v>15</v>
      </c>
      <c r="X121" s="95">
        <f t="shared" ref="X121:Y121" si="31">U121</f>
        <v>107</v>
      </c>
      <c r="Y121" s="73">
        <f t="shared" si="31"/>
        <v>50</v>
      </c>
      <c r="Z121" s="98"/>
    </row>
    <row r="122" spans="2:26" s="68" customFormat="1" ht="30" customHeight="1">
      <c r="B122" s="167"/>
      <c r="C122" s="161" t="s">
        <v>51</v>
      </c>
      <c r="D122" s="82" t="s">
        <v>137</v>
      </c>
      <c r="E122" s="116">
        <v>3116</v>
      </c>
      <c r="F122" s="95">
        <v>486</v>
      </c>
      <c r="G122" s="96">
        <v>73</v>
      </c>
      <c r="H122" s="95">
        <v>771</v>
      </c>
      <c r="I122" s="95">
        <v>94.5</v>
      </c>
      <c r="J122" s="96">
        <v>39</v>
      </c>
      <c r="K122" s="95">
        <v>3887</v>
      </c>
      <c r="L122" s="95">
        <v>580.5</v>
      </c>
      <c r="M122" s="73">
        <v>112</v>
      </c>
      <c r="N122" s="94">
        <v>0</v>
      </c>
      <c r="O122" s="95">
        <v>0</v>
      </c>
      <c r="P122" s="96">
        <v>0</v>
      </c>
      <c r="Q122" s="95">
        <v>2334</v>
      </c>
      <c r="R122" s="95">
        <v>164</v>
      </c>
      <c r="S122" s="96">
        <v>96</v>
      </c>
      <c r="T122" s="95">
        <v>2334</v>
      </c>
      <c r="U122" s="95">
        <v>164</v>
      </c>
      <c r="V122" s="73">
        <v>96</v>
      </c>
      <c r="W122" s="94">
        <v>6221</v>
      </c>
      <c r="X122" s="95">
        <v>744.5</v>
      </c>
      <c r="Y122" s="73">
        <v>208</v>
      </c>
      <c r="Z122" s="75"/>
    </row>
    <row r="123" spans="2:26" s="68" customFormat="1" ht="30" customHeight="1">
      <c r="B123" s="167"/>
      <c r="C123" s="162"/>
      <c r="D123" s="82" t="s">
        <v>82</v>
      </c>
      <c r="E123" s="116">
        <v>891</v>
      </c>
      <c r="F123" s="95">
        <v>120</v>
      </c>
      <c r="G123" s="96">
        <v>35</v>
      </c>
      <c r="H123" s="95">
        <v>155</v>
      </c>
      <c r="I123" s="95">
        <v>18.5</v>
      </c>
      <c r="J123" s="96">
        <v>13</v>
      </c>
      <c r="K123" s="95">
        <v>1046</v>
      </c>
      <c r="L123" s="95">
        <v>138.5</v>
      </c>
      <c r="M123" s="73">
        <v>48</v>
      </c>
      <c r="N123" s="94">
        <v>0</v>
      </c>
      <c r="O123" s="95">
        <v>0</v>
      </c>
      <c r="P123" s="96">
        <v>0</v>
      </c>
      <c r="Q123" s="95">
        <v>417</v>
      </c>
      <c r="R123" s="95">
        <v>54.5</v>
      </c>
      <c r="S123" s="96">
        <v>30</v>
      </c>
      <c r="T123" s="95">
        <v>417</v>
      </c>
      <c r="U123" s="95">
        <v>54.5</v>
      </c>
      <c r="V123" s="73">
        <v>30</v>
      </c>
      <c r="W123" s="94">
        <v>1463</v>
      </c>
      <c r="X123" s="95">
        <v>193</v>
      </c>
      <c r="Y123" s="73">
        <v>78</v>
      </c>
      <c r="Z123" s="75"/>
    </row>
    <row r="124" spans="2:26" s="68" customFormat="1" ht="30" customHeight="1">
      <c r="B124" s="167"/>
      <c r="C124" s="162"/>
      <c r="D124" s="82" t="s">
        <v>95</v>
      </c>
      <c r="E124" s="116">
        <v>366</v>
      </c>
      <c r="F124" s="95">
        <v>46</v>
      </c>
      <c r="G124" s="96">
        <v>31</v>
      </c>
      <c r="H124" s="95">
        <v>165</v>
      </c>
      <c r="I124" s="95">
        <v>21</v>
      </c>
      <c r="J124" s="96">
        <v>10</v>
      </c>
      <c r="K124" s="95">
        <v>531</v>
      </c>
      <c r="L124" s="95">
        <v>67</v>
      </c>
      <c r="M124" s="73">
        <v>41</v>
      </c>
      <c r="N124" s="94">
        <v>0</v>
      </c>
      <c r="O124" s="95">
        <v>0</v>
      </c>
      <c r="P124" s="96">
        <v>0</v>
      </c>
      <c r="Q124" s="95">
        <v>170</v>
      </c>
      <c r="R124" s="95">
        <v>23.2</v>
      </c>
      <c r="S124" s="96">
        <v>13</v>
      </c>
      <c r="T124" s="95">
        <v>170</v>
      </c>
      <c r="U124" s="95">
        <v>23.2</v>
      </c>
      <c r="V124" s="73">
        <v>13</v>
      </c>
      <c r="W124" s="94">
        <v>701</v>
      </c>
      <c r="X124" s="95">
        <v>90.2</v>
      </c>
      <c r="Y124" s="73">
        <v>54</v>
      </c>
      <c r="Z124" s="75"/>
    </row>
    <row r="125" spans="2:26" s="68" customFormat="1" ht="30" customHeight="1">
      <c r="B125" s="167"/>
      <c r="C125" s="162"/>
      <c r="D125" s="82" t="s">
        <v>138</v>
      </c>
      <c r="E125" s="116">
        <v>0</v>
      </c>
      <c r="F125" s="95">
        <v>0</v>
      </c>
      <c r="G125" s="96">
        <v>0</v>
      </c>
      <c r="H125" s="95">
        <v>0</v>
      </c>
      <c r="I125" s="95">
        <v>0</v>
      </c>
      <c r="J125" s="96">
        <v>0</v>
      </c>
      <c r="K125" s="95">
        <v>0</v>
      </c>
      <c r="L125" s="95">
        <v>0</v>
      </c>
      <c r="M125" s="73">
        <v>0</v>
      </c>
      <c r="N125" s="94">
        <v>0</v>
      </c>
      <c r="O125" s="95">
        <v>0</v>
      </c>
      <c r="P125" s="96">
        <v>0</v>
      </c>
      <c r="Q125" s="95">
        <v>147</v>
      </c>
      <c r="R125" s="95">
        <v>14.6</v>
      </c>
      <c r="S125" s="96">
        <v>25</v>
      </c>
      <c r="T125" s="95">
        <v>147</v>
      </c>
      <c r="U125" s="95">
        <v>14.6</v>
      </c>
      <c r="V125" s="73">
        <v>25</v>
      </c>
      <c r="W125" s="94">
        <v>147</v>
      </c>
      <c r="X125" s="95">
        <v>14.6</v>
      </c>
      <c r="Y125" s="73">
        <v>25</v>
      </c>
      <c r="Z125" s="75"/>
    </row>
    <row r="126" spans="2:26" s="68" customFormat="1" ht="30" customHeight="1">
      <c r="B126" s="167"/>
      <c r="C126" s="162"/>
      <c r="D126" s="82" t="s">
        <v>139</v>
      </c>
      <c r="E126" s="116">
        <v>0</v>
      </c>
      <c r="F126" s="95">
        <v>0</v>
      </c>
      <c r="G126" s="96">
        <v>0</v>
      </c>
      <c r="H126" s="95">
        <v>0</v>
      </c>
      <c r="I126" s="95">
        <v>0</v>
      </c>
      <c r="J126" s="96">
        <v>0</v>
      </c>
      <c r="K126" s="95">
        <v>0</v>
      </c>
      <c r="L126" s="95">
        <v>0</v>
      </c>
      <c r="M126" s="73">
        <v>0</v>
      </c>
      <c r="N126" s="94">
        <v>0</v>
      </c>
      <c r="O126" s="95">
        <v>0</v>
      </c>
      <c r="P126" s="96">
        <v>0</v>
      </c>
      <c r="Q126" s="95">
        <v>25</v>
      </c>
      <c r="R126" s="95">
        <v>3.2</v>
      </c>
      <c r="S126" s="96">
        <v>2</v>
      </c>
      <c r="T126" s="95">
        <v>25</v>
      </c>
      <c r="U126" s="95">
        <v>3.2</v>
      </c>
      <c r="V126" s="73">
        <v>2</v>
      </c>
      <c r="W126" s="94">
        <v>25</v>
      </c>
      <c r="X126" s="95">
        <v>3.2</v>
      </c>
      <c r="Y126" s="73">
        <v>2</v>
      </c>
      <c r="Z126" s="75"/>
    </row>
    <row r="127" spans="2:26" s="68" customFormat="1" ht="30" customHeight="1">
      <c r="B127" s="167"/>
      <c r="C127" s="162"/>
      <c r="D127" s="82" t="s">
        <v>96</v>
      </c>
      <c r="E127" s="116">
        <v>164</v>
      </c>
      <c r="F127" s="95">
        <v>18.899999999999999</v>
      </c>
      <c r="G127" s="96">
        <v>9</v>
      </c>
      <c r="H127" s="95">
        <v>0</v>
      </c>
      <c r="I127" s="95">
        <v>0</v>
      </c>
      <c r="J127" s="96">
        <v>0</v>
      </c>
      <c r="K127" s="95">
        <v>164</v>
      </c>
      <c r="L127" s="95">
        <v>18.899999999999999</v>
      </c>
      <c r="M127" s="73">
        <v>9</v>
      </c>
      <c r="N127" s="94">
        <v>0</v>
      </c>
      <c r="O127" s="95">
        <v>0</v>
      </c>
      <c r="P127" s="96">
        <v>0</v>
      </c>
      <c r="Q127" s="95">
        <v>12</v>
      </c>
      <c r="R127" s="95">
        <v>1</v>
      </c>
      <c r="S127" s="96">
        <v>2</v>
      </c>
      <c r="T127" s="95">
        <v>12</v>
      </c>
      <c r="U127" s="95">
        <v>1</v>
      </c>
      <c r="V127" s="73">
        <v>2</v>
      </c>
      <c r="W127" s="94">
        <v>176</v>
      </c>
      <c r="X127" s="95">
        <v>19.899999999999999</v>
      </c>
      <c r="Y127" s="73">
        <v>11</v>
      </c>
      <c r="Z127" s="75"/>
    </row>
    <row r="128" spans="2:26" s="68" customFormat="1" ht="30" customHeight="1">
      <c r="B128" s="167"/>
      <c r="C128" s="163"/>
      <c r="D128" s="82" t="s">
        <v>140</v>
      </c>
      <c r="E128" s="116">
        <v>0</v>
      </c>
      <c r="F128" s="95">
        <v>0</v>
      </c>
      <c r="G128" s="96">
        <v>0</v>
      </c>
      <c r="H128" s="95">
        <v>42</v>
      </c>
      <c r="I128" s="95">
        <v>4</v>
      </c>
      <c r="J128" s="96">
        <v>2</v>
      </c>
      <c r="K128" s="95">
        <v>42</v>
      </c>
      <c r="L128" s="95">
        <v>4</v>
      </c>
      <c r="M128" s="73">
        <v>2</v>
      </c>
      <c r="N128" s="94">
        <v>0</v>
      </c>
      <c r="O128" s="95">
        <v>0</v>
      </c>
      <c r="P128" s="96">
        <v>0</v>
      </c>
      <c r="Q128" s="95">
        <v>42</v>
      </c>
      <c r="R128" s="95">
        <v>4.2</v>
      </c>
      <c r="S128" s="96">
        <v>4</v>
      </c>
      <c r="T128" s="95">
        <v>42</v>
      </c>
      <c r="U128" s="95">
        <v>4.2</v>
      </c>
      <c r="V128" s="73">
        <v>4</v>
      </c>
      <c r="W128" s="94">
        <v>84</v>
      </c>
      <c r="X128" s="95">
        <v>8.1999999999999993</v>
      </c>
      <c r="Y128" s="73">
        <v>6</v>
      </c>
      <c r="Z128" s="75"/>
    </row>
    <row r="129" spans="2:26" s="68" customFormat="1" ht="30" customHeight="1">
      <c r="B129" s="167"/>
      <c r="C129" s="161" t="s">
        <v>141</v>
      </c>
      <c r="D129" s="82" t="s">
        <v>137</v>
      </c>
      <c r="E129" s="77">
        <v>187</v>
      </c>
      <c r="F129" s="78">
        <v>12.7</v>
      </c>
      <c r="G129" s="79">
        <v>17</v>
      </c>
      <c r="H129" s="78">
        <v>122</v>
      </c>
      <c r="I129" s="78">
        <v>9</v>
      </c>
      <c r="J129" s="79">
        <v>10</v>
      </c>
      <c r="K129" s="78">
        <f t="shared" ref="K129:L136" si="32">E129+H129</f>
        <v>309</v>
      </c>
      <c r="L129" s="78">
        <f t="shared" si="32"/>
        <v>21.7</v>
      </c>
      <c r="M129" s="80">
        <f t="shared" ref="M129:M136" si="33">J129+G129</f>
        <v>27</v>
      </c>
      <c r="N129" s="77"/>
      <c r="O129" s="78"/>
      <c r="P129" s="79"/>
      <c r="Q129" s="78">
        <v>74</v>
      </c>
      <c r="R129" s="78">
        <v>5.5</v>
      </c>
      <c r="S129" s="79">
        <v>14</v>
      </c>
      <c r="T129" s="78">
        <f t="shared" ref="T129:V136" si="34">N129+Q129</f>
        <v>74</v>
      </c>
      <c r="U129" s="78">
        <f t="shared" si="34"/>
        <v>5.5</v>
      </c>
      <c r="V129" s="80">
        <f t="shared" si="34"/>
        <v>14</v>
      </c>
      <c r="W129" s="77">
        <f t="shared" ref="W129:Y135" si="35">K129+T129</f>
        <v>383</v>
      </c>
      <c r="X129" s="78">
        <f t="shared" si="35"/>
        <v>27.2</v>
      </c>
      <c r="Y129" s="80">
        <f t="shared" si="35"/>
        <v>41</v>
      </c>
      <c r="Z129" s="98"/>
    </row>
    <row r="130" spans="2:26" s="68" customFormat="1" ht="30" customHeight="1">
      <c r="B130" s="167"/>
      <c r="C130" s="162"/>
      <c r="D130" s="82" t="s">
        <v>142</v>
      </c>
      <c r="E130" s="77">
        <v>834</v>
      </c>
      <c r="F130" s="78">
        <v>116</v>
      </c>
      <c r="G130" s="79">
        <v>35</v>
      </c>
      <c r="H130" s="78">
        <v>657</v>
      </c>
      <c r="I130" s="78">
        <v>100</v>
      </c>
      <c r="J130" s="79">
        <v>29</v>
      </c>
      <c r="K130" s="78">
        <f t="shared" si="32"/>
        <v>1491</v>
      </c>
      <c r="L130" s="78">
        <f t="shared" si="32"/>
        <v>216</v>
      </c>
      <c r="M130" s="80">
        <f t="shared" si="33"/>
        <v>64</v>
      </c>
      <c r="N130" s="77"/>
      <c r="O130" s="78"/>
      <c r="P130" s="79"/>
      <c r="Q130" s="78">
        <v>469</v>
      </c>
      <c r="R130" s="78">
        <v>70</v>
      </c>
      <c r="S130" s="79">
        <v>33</v>
      </c>
      <c r="T130" s="78">
        <f t="shared" si="34"/>
        <v>469</v>
      </c>
      <c r="U130" s="78">
        <f t="shared" si="34"/>
        <v>70</v>
      </c>
      <c r="V130" s="80">
        <f t="shared" si="34"/>
        <v>33</v>
      </c>
      <c r="W130" s="77">
        <f t="shared" si="35"/>
        <v>1960</v>
      </c>
      <c r="X130" s="78">
        <f t="shared" si="35"/>
        <v>286</v>
      </c>
      <c r="Y130" s="80">
        <f t="shared" si="35"/>
        <v>97</v>
      </c>
      <c r="Z130" s="98"/>
    </row>
    <row r="131" spans="2:26" s="68" customFormat="1" ht="30" customHeight="1">
      <c r="B131" s="167"/>
      <c r="C131" s="162"/>
      <c r="D131" s="82" t="s">
        <v>95</v>
      </c>
      <c r="E131" s="77">
        <v>230</v>
      </c>
      <c r="F131" s="78">
        <v>27.6</v>
      </c>
      <c r="G131" s="79">
        <v>9</v>
      </c>
      <c r="H131" s="78">
        <v>100</v>
      </c>
      <c r="I131" s="78">
        <v>12</v>
      </c>
      <c r="J131" s="79">
        <v>6</v>
      </c>
      <c r="K131" s="78">
        <f t="shared" si="32"/>
        <v>330</v>
      </c>
      <c r="L131" s="78">
        <f t="shared" si="32"/>
        <v>39.6</v>
      </c>
      <c r="M131" s="80">
        <f t="shared" si="33"/>
        <v>15</v>
      </c>
      <c r="N131" s="77"/>
      <c r="O131" s="78"/>
      <c r="P131" s="79"/>
      <c r="Q131" s="78">
        <v>110</v>
      </c>
      <c r="R131" s="78">
        <v>14</v>
      </c>
      <c r="S131" s="79">
        <v>10</v>
      </c>
      <c r="T131" s="78">
        <f t="shared" si="34"/>
        <v>110</v>
      </c>
      <c r="U131" s="78">
        <f t="shared" si="34"/>
        <v>14</v>
      </c>
      <c r="V131" s="80">
        <f t="shared" si="34"/>
        <v>10</v>
      </c>
      <c r="W131" s="77">
        <f t="shared" si="35"/>
        <v>440</v>
      </c>
      <c r="X131" s="78">
        <f t="shared" si="35"/>
        <v>53.6</v>
      </c>
      <c r="Y131" s="80">
        <f t="shared" si="35"/>
        <v>25</v>
      </c>
      <c r="Z131" s="98"/>
    </row>
    <row r="132" spans="2:26" s="68" customFormat="1" ht="30" customHeight="1">
      <c r="B132" s="167"/>
      <c r="C132" s="162"/>
      <c r="D132" s="82" t="s">
        <v>139</v>
      </c>
      <c r="E132" s="77"/>
      <c r="F132" s="78"/>
      <c r="G132" s="79"/>
      <c r="H132" s="78"/>
      <c r="I132" s="78"/>
      <c r="J132" s="79"/>
      <c r="K132" s="78">
        <f t="shared" si="32"/>
        <v>0</v>
      </c>
      <c r="L132" s="78">
        <f t="shared" si="32"/>
        <v>0</v>
      </c>
      <c r="M132" s="80">
        <f t="shared" si="33"/>
        <v>0</v>
      </c>
      <c r="N132" s="77"/>
      <c r="O132" s="78"/>
      <c r="P132" s="79"/>
      <c r="Q132" s="78">
        <v>187</v>
      </c>
      <c r="R132" s="78">
        <v>18.600000000000001</v>
      </c>
      <c r="S132" s="79">
        <v>13</v>
      </c>
      <c r="T132" s="78">
        <f t="shared" si="34"/>
        <v>187</v>
      </c>
      <c r="U132" s="78">
        <f t="shared" si="34"/>
        <v>18.600000000000001</v>
      </c>
      <c r="V132" s="80">
        <f t="shared" si="34"/>
        <v>13</v>
      </c>
      <c r="W132" s="77">
        <f t="shared" si="35"/>
        <v>187</v>
      </c>
      <c r="X132" s="78">
        <f t="shared" si="35"/>
        <v>18.600000000000001</v>
      </c>
      <c r="Y132" s="80">
        <f t="shared" si="35"/>
        <v>13</v>
      </c>
      <c r="Z132" s="98"/>
    </row>
    <row r="133" spans="2:26" s="68" customFormat="1" ht="30" customHeight="1">
      <c r="B133" s="167"/>
      <c r="C133" s="162"/>
      <c r="D133" s="82" t="s">
        <v>138</v>
      </c>
      <c r="E133" s="77"/>
      <c r="F133" s="78"/>
      <c r="G133" s="79"/>
      <c r="H133" s="78">
        <v>44</v>
      </c>
      <c r="I133" s="78">
        <v>5.7</v>
      </c>
      <c r="J133" s="79">
        <v>4</v>
      </c>
      <c r="K133" s="78">
        <f t="shared" si="32"/>
        <v>44</v>
      </c>
      <c r="L133" s="78">
        <f t="shared" si="32"/>
        <v>5.7</v>
      </c>
      <c r="M133" s="80">
        <f t="shared" si="33"/>
        <v>4</v>
      </c>
      <c r="N133" s="77"/>
      <c r="O133" s="78"/>
      <c r="P133" s="79"/>
      <c r="Q133" s="78">
        <v>315</v>
      </c>
      <c r="R133" s="78">
        <v>44.1</v>
      </c>
      <c r="S133" s="79">
        <v>25</v>
      </c>
      <c r="T133" s="78">
        <f t="shared" si="34"/>
        <v>315</v>
      </c>
      <c r="U133" s="78">
        <f t="shared" si="34"/>
        <v>44.1</v>
      </c>
      <c r="V133" s="80">
        <f t="shared" si="34"/>
        <v>25</v>
      </c>
      <c r="W133" s="77">
        <f t="shared" si="35"/>
        <v>359</v>
      </c>
      <c r="X133" s="78">
        <f t="shared" si="35"/>
        <v>49.800000000000004</v>
      </c>
      <c r="Y133" s="80">
        <f t="shared" si="35"/>
        <v>29</v>
      </c>
      <c r="Z133" s="98"/>
    </row>
    <row r="134" spans="2:26" s="68" customFormat="1" ht="30" customHeight="1">
      <c r="B134" s="167"/>
      <c r="C134" s="162"/>
      <c r="D134" s="82" t="s">
        <v>143</v>
      </c>
      <c r="E134" s="77">
        <v>18</v>
      </c>
      <c r="F134" s="78">
        <v>3.6</v>
      </c>
      <c r="G134" s="79">
        <v>1</v>
      </c>
      <c r="H134" s="78">
        <v>3</v>
      </c>
      <c r="I134" s="78">
        <v>0.6</v>
      </c>
      <c r="J134" s="79">
        <v>1</v>
      </c>
      <c r="K134" s="78">
        <f t="shared" si="32"/>
        <v>21</v>
      </c>
      <c r="L134" s="78">
        <f t="shared" si="32"/>
        <v>4.2</v>
      </c>
      <c r="M134" s="80">
        <f t="shared" si="33"/>
        <v>2</v>
      </c>
      <c r="N134" s="77"/>
      <c r="O134" s="78"/>
      <c r="P134" s="79"/>
      <c r="Q134" s="78"/>
      <c r="R134" s="78"/>
      <c r="S134" s="79"/>
      <c r="T134" s="78">
        <f t="shared" si="34"/>
        <v>0</v>
      </c>
      <c r="U134" s="78">
        <f t="shared" si="34"/>
        <v>0</v>
      </c>
      <c r="V134" s="80">
        <f t="shared" si="34"/>
        <v>0</v>
      </c>
      <c r="W134" s="77">
        <f t="shared" si="35"/>
        <v>21</v>
      </c>
      <c r="X134" s="78">
        <f t="shared" si="35"/>
        <v>4.2</v>
      </c>
      <c r="Y134" s="80">
        <f t="shared" si="35"/>
        <v>2</v>
      </c>
      <c r="Z134" s="98"/>
    </row>
    <row r="135" spans="2:26" s="68" customFormat="1" ht="30" customHeight="1">
      <c r="B135" s="167"/>
      <c r="C135" s="162"/>
      <c r="D135" s="82" t="s">
        <v>96</v>
      </c>
      <c r="E135" s="77">
        <v>512</v>
      </c>
      <c r="F135" s="78">
        <v>71.3</v>
      </c>
      <c r="G135" s="79">
        <v>26</v>
      </c>
      <c r="H135" s="78"/>
      <c r="I135" s="78"/>
      <c r="J135" s="79"/>
      <c r="K135" s="78">
        <f t="shared" si="32"/>
        <v>512</v>
      </c>
      <c r="L135" s="78">
        <f t="shared" si="32"/>
        <v>71.3</v>
      </c>
      <c r="M135" s="80">
        <f t="shared" si="33"/>
        <v>26</v>
      </c>
      <c r="N135" s="77"/>
      <c r="O135" s="78"/>
      <c r="P135" s="79"/>
      <c r="Q135" s="78">
        <v>10</v>
      </c>
      <c r="R135" s="78">
        <v>1.4</v>
      </c>
      <c r="S135" s="79">
        <v>1</v>
      </c>
      <c r="T135" s="78">
        <f t="shared" si="34"/>
        <v>10</v>
      </c>
      <c r="U135" s="78">
        <f t="shared" si="34"/>
        <v>1.4</v>
      </c>
      <c r="V135" s="80">
        <f t="shared" si="34"/>
        <v>1</v>
      </c>
      <c r="W135" s="77">
        <f t="shared" si="35"/>
        <v>522</v>
      </c>
      <c r="X135" s="78">
        <f t="shared" si="35"/>
        <v>72.7</v>
      </c>
      <c r="Y135" s="80">
        <f t="shared" si="35"/>
        <v>27</v>
      </c>
      <c r="Z135" s="98"/>
    </row>
    <row r="136" spans="2:26" s="68" customFormat="1" ht="30" customHeight="1">
      <c r="B136" s="167"/>
      <c r="C136" s="163"/>
      <c r="D136" s="82" t="s">
        <v>140</v>
      </c>
      <c r="E136" s="77">
        <v>26</v>
      </c>
      <c r="F136" s="78">
        <v>2.1</v>
      </c>
      <c r="G136" s="79">
        <v>3</v>
      </c>
      <c r="H136" s="78">
        <v>52</v>
      </c>
      <c r="I136" s="78">
        <v>4.2</v>
      </c>
      <c r="J136" s="79">
        <v>6</v>
      </c>
      <c r="K136" s="78">
        <f t="shared" si="32"/>
        <v>78</v>
      </c>
      <c r="L136" s="78">
        <f t="shared" si="32"/>
        <v>6.3000000000000007</v>
      </c>
      <c r="M136" s="80">
        <f t="shared" si="33"/>
        <v>9</v>
      </c>
      <c r="N136" s="77"/>
      <c r="O136" s="78"/>
      <c r="P136" s="79"/>
      <c r="Q136" s="78">
        <v>132</v>
      </c>
      <c r="R136" s="78">
        <v>10.6</v>
      </c>
      <c r="S136" s="79">
        <v>14</v>
      </c>
      <c r="T136" s="78">
        <f t="shared" si="34"/>
        <v>132</v>
      </c>
      <c r="U136" s="78">
        <f t="shared" si="34"/>
        <v>10.6</v>
      </c>
      <c r="V136" s="80">
        <f t="shared" si="34"/>
        <v>14</v>
      </c>
      <c r="W136" s="77">
        <v>190</v>
      </c>
      <c r="X136" s="78">
        <f>L136+U136</f>
        <v>16.899999999999999</v>
      </c>
      <c r="Y136" s="80">
        <f>M136+V136</f>
        <v>23</v>
      </c>
      <c r="Z136" s="98"/>
    </row>
    <row r="137" spans="2:26" s="68" customFormat="1" ht="30" customHeight="1">
      <c r="B137" s="167"/>
      <c r="C137" s="161" t="s">
        <v>53</v>
      </c>
      <c r="D137" s="82" t="s">
        <v>144</v>
      </c>
      <c r="E137" s="77">
        <v>43</v>
      </c>
      <c r="F137" s="78">
        <v>5</v>
      </c>
      <c r="G137" s="79">
        <v>4</v>
      </c>
      <c r="H137" s="78">
        <v>45</v>
      </c>
      <c r="I137" s="78">
        <v>5</v>
      </c>
      <c r="J137" s="79">
        <v>3</v>
      </c>
      <c r="K137" s="78">
        <f t="shared" ref="K137:M138" si="36">SUM(E137+H137)</f>
        <v>88</v>
      </c>
      <c r="L137" s="78">
        <f t="shared" si="36"/>
        <v>10</v>
      </c>
      <c r="M137" s="80">
        <f t="shared" si="36"/>
        <v>7</v>
      </c>
      <c r="N137" s="77"/>
      <c r="O137" s="78"/>
      <c r="P137" s="79"/>
      <c r="Q137" s="78">
        <v>72</v>
      </c>
      <c r="R137" s="78">
        <v>5.8</v>
      </c>
      <c r="S137" s="79">
        <v>6</v>
      </c>
      <c r="T137" s="78">
        <v>72</v>
      </c>
      <c r="U137" s="78">
        <v>5.8</v>
      </c>
      <c r="V137" s="79">
        <v>6</v>
      </c>
      <c r="W137" s="77">
        <f>SUM(K137+T137)</f>
        <v>160</v>
      </c>
      <c r="X137" s="78">
        <f>SUM(L137+U137)</f>
        <v>15.8</v>
      </c>
      <c r="Y137" s="80">
        <f>SUM(M137+V137)</f>
        <v>13</v>
      </c>
      <c r="Z137" s="81"/>
    </row>
    <row r="138" spans="2:26" s="68" customFormat="1" ht="30" customHeight="1">
      <c r="B138" s="167"/>
      <c r="C138" s="162"/>
      <c r="D138" s="82" t="s">
        <v>145</v>
      </c>
      <c r="E138" s="77">
        <v>51</v>
      </c>
      <c r="F138" s="78">
        <v>10</v>
      </c>
      <c r="G138" s="79">
        <v>4</v>
      </c>
      <c r="H138" s="78">
        <v>30</v>
      </c>
      <c r="I138" s="78">
        <v>4.5</v>
      </c>
      <c r="J138" s="79">
        <v>2</v>
      </c>
      <c r="K138" s="78">
        <f t="shared" si="36"/>
        <v>81</v>
      </c>
      <c r="L138" s="78">
        <f t="shared" si="36"/>
        <v>14.5</v>
      </c>
      <c r="M138" s="80">
        <f t="shared" si="36"/>
        <v>6</v>
      </c>
      <c r="N138" s="77"/>
      <c r="O138" s="78"/>
      <c r="P138" s="79"/>
      <c r="Q138" s="78">
        <v>79</v>
      </c>
      <c r="R138" s="78">
        <v>11.5</v>
      </c>
      <c r="S138" s="79">
        <v>9</v>
      </c>
      <c r="T138" s="78">
        <v>79</v>
      </c>
      <c r="U138" s="78">
        <v>11.5</v>
      </c>
      <c r="V138" s="79">
        <v>9</v>
      </c>
      <c r="W138" s="77">
        <v>130</v>
      </c>
      <c r="X138" s="78">
        <f t="shared" ref="X138:Y142" si="37">SUM(L138+U138)</f>
        <v>26</v>
      </c>
      <c r="Y138" s="80">
        <f t="shared" si="37"/>
        <v>15</v>
      </c>
      <c r="Z138" s="81"/>
    </row>
    <row r="139" spans="2:26" s="68" customFormat="1" ht="30" customHeight="1">
      <c r="B139" s="167"/>
      <c r="C139" s="162"/>
      <c r="D139" s="82" t="s">
        <v>146</v>
      </c>
      <c r="E139" s="77"/>
      <c r="F139" s="78"/>
      <c r="G139" s="79"/>
      <c r="H139" s="78">
        <v>15</v>
      </c>
      <c r="I139" s="78">
        <v>0.8</v>
      </c>
      <c r="J139" s="79">
        <v>2</v>
      </c>
      <c r="K139" s="78">
        <v>15</v>
      </c>
      <c r="L139" s="78">
        <v>0.8</v>
      </c>
      <c r="M139" s="80">
        <v>2</v>
      </c>
      <c r="N139" s="77"/>
      <c r="O139" s="78"/>
      <c r="P139" s="79"/>
      <c r="Q139" s="78">
        <v>5</v>
      </c>
      <c r="R139" s="78">
        <v>0.5</v>
      </c>
      <c r="S139" s="79">
        <v>1</v>
      </c>
      <c r="T139" s="78">
        <v>5</v>
      </c>
      <c r="U139" s="78">
        <v>0.5</v>
      </c>
      <c r="V139" s="80">
        <v>1</v>
      </c>
      <c r="W139" s="77">
        <f>SUM(K139+T139)</f>
        <v>20</v>
      </c>
      <c r="X139" s="78">
        <f t="shared" si="37"/>
        <v>1.3</v>
      </c>
      <c r="Y139" s="80">
        <f t="shared" si="37"/>
        <v>3</v>
      </c>
      <c r="Z139" s="81"/>
    </row>
    <row r="140" spans="2:26" s="68" customFormat="1" ht="30" customHeight="1">
      <c r="B140" s="167"/>
      <c r="C140" s="162"/>
      <c r="D140" s="82" t="s">
        <v>137</v>
      </c>
      <c r="E140" s="77"/>
      <c r="F140" s="78"/>
      <c r="G140" s="79"/>
      <c r="H140" s="78"/>
      <c r="I140" s="78"/>
      <c r="J140" s="79"/>
      <c r="K140" s="78"/>
      <c r="L140" s="78"/>
      <c r="M140" s="80"/>
      <c r="N140" s="77"/>
      <c r="O140" s="78"/>
      <c r="P140" s="79"/>
      <c r="Q140" s="78">
        <v>10</v>
      </c>
      <c r="R140" s="78">
        <v>1</v>
      </c>
      <c r="S140" s="79">
        <v>1</v>
      </c>
      <c r="T140" s="78">
        <v>10</v>
      </c>
      <c r="U140" s="78">
        <v>1</v>
      </c>
      <c r="V140" s="79">
        <v>1</v>
      </c>
      <c r="W140" s="77">
        <f>SUM(K140+T140)</f>
        <v>10</v>
      </c>
      <c r="X140" s="78">
        <f t="shared" si="37"/>
        <v>1</v>
      </c>
      <c r="Y140" s="80">
        <f t="shared" si="37"/>
        <v>1</v>
      </c>
      <c r="Z140" s="81"/>
    </row>
    <row r="141" spans="2:26" s="68" customFormat="1" ht="30" customHeight="1">
      <c r="B141" s="167"/>
      <c r="C141" s="162"/>
      <c r="D141" s="82" t="s">
        <v>82</v>
      </c>
      <c r="E141" s="77">
        <v>36</v>
      </c>
      <c r="F141" s="78">
        <v>4</v>
      </c>
      <c r="G141" s="79">
        <v>2</v>
      </c>
      <c r="H141" s="78">
        <v>30</v>
      </c>
      <c r="I141" s="78">
        <v>2</v>
      </c>
      <c r="J141" s="79">
        <v>2</v>
      </c>
      <c r="K141" s="78">
        <f t="shared" ref="K141:M142" si="38">SUM(E141+H141)</f>
        <v>66</v>
      </c>
      <c r="L141" s="78">
        <f t="shared" si="38"/>
        <v>6</v>
      </c>
      <c r="M141" s="80">
        <f t="shared" si="38"/>
        <v>4</v>
      </c>
      <c r="N141" s="77"/>
      <c r="O141" s="78"/>
      <c r="P141" s="79"/>
      <c r="Q141" s="78"/>
      <c r="R141" s="78"/>
      <c r="S141" s="79"/>
      <c r="T141" s="78"/>
      <c r="U141" s="78"/>
      <c r="V141" s="80"/>
      <c r="W141" s="77">
        <f>SUM(K141+T141)</f>
        <v>66</v>
      </c>
      <c r="X141" s="78">
        <f t="shared" si="37"/>
        <v>6</v>
      </c>
      <c r="Y141" s="80">
        <f t="shared" si="37"/>
        <v>4</v>
      </c>
      <c r="Z141" s="81"/>
    </row>
    <row r="142" spans="2:26" s="68" customFormat="1" ht="30" customHeight="1">
      <c r="B142" s="167"/>
      <c r="C142" s="162"/>
      <c r="D142" s="82" t="s">
        <v>95</v>
      </c>
      <c r="E142" s="77">
        <v>52</v>
      </c>
      <c r="F142" s="78">
        <v>7</v>
      </c>
      <c r="G142" s="79">
        <v>4</v>
      </c>
      <c r="H142" s="78">
        <v>10</v>
      </c>
      <c r="I142" s="78">
        <v>1</v>
      </c>
      <c r="J142" s="79">
        <v>1</v>
      </c>
      <c r="K142" s="78">
        <f t="shared" si="38"/>
        <v>62</v>
      </c>
      <c r="L142" s="78">
        <f t="shared" si="38"/>
        <v>8</v>
      </c>
      <c r="M142" s="80">
        <f t="shared" si="38"/>
        <v>5</v>
      </c>
      <c r="N142" s="77"/>
      <c r="O142" s="78"/>
      <c r="P142" s="79"/>
      <c r="Q142" s="78">
        <v>72</v>
      </c>
      <c r="R142" s="78">
        <v>14.6</v>
      </c>
      <c r="S142" s="79">
        <v>5</v>
      </c>
      <c r="T142" s="78">
        <v>72</v>
      </c>
      <c r="U142" s="78">
        <v>14.6</v>
      </c>
      <c r="V142" s="79">
        <v>5</v>
      </c>
      <c r="W142" s="77">
        <f>SUM(K142+T142)</f>
        <v>134</v>
      </c>
      <c r="X142" s="78">
        <f t="shared" si="37"/>
        <v>22.6</v>
      </c>
      <c r="Y142" s="80">
        <f t="shared" si="37"/>
        <v>10</v>
      </c>
      <c r="Z142" s="81"/>
    </row>
    <row r="143" spans="2:26" s="68" customFormat="1" ht="30" customHeight="1">
      <c r="B143" s="167"/>
      <c r="C143" s="162"/>
      <c r="D143" s="82" t="s">
        <v>147</v>
      </c>
      <c r="E143" s="77"/>
      <c r="F143" s="78"/>
      <c r="G143" s="79"/>
      <c r="H143" s="78"/>
      <c r="I143" s="78"/>
      <c r="J143" s="79"/>
      <c r="K143" s="78"/>
      <c r="L143" s="78"/>
      <c r="M143" s="80"/>
      <c r="N143" s="77"/>
      <c r="O143" s="78"/>
      <c r="P143" s="79"/>
      <c r="Q143" s="78">
        <v>15</v>
      </c>
      <c r="R143" s="78">
        <v>1.4</v>
      </c>
      <c r="S143" s="79">
        <v>2</v>
      </c>
      <c r="T143" s="78">
        <v>15</v>
      </c>
      <c r="U143" s="78">
        <v>1.4</v>
      </c>
      <c r="V143" s="80">
        <v>2</v>
      </c>
      <c r="W143" s="77">
        <v>15</v>
      </c>
      <c r="X143" s="78">
        <v>1.4</v>
      </c>
      <c r="Y143" s="80">
        <v>2</v>
      </c>
      <c r="Z143" s="81"/>
    </row>
    <row r="144" spans="2:26" s="68" customFormat="1" ht="30" customHeight="1">
      <c r="B144" s="167"/>
      <c r="C144" s="162"/>
      <c r="D144" s="82" t="s">
        <v>138</v>
      </c>
      <c r="E144" s="77">
        <v>27</v>
      </c>
      <c r="F144" s="78">
        <v>5</v>
      </c>
      <c r="G144" s="79">
        <v>2</v>
      </c>
      <c r="H144" s="78">
        <v>51</v>
      </c>
      <c r="I144" s="78">
        <v>6</v>
      </c>
      <c r="J144" s="79">
        <v>6</v>
      </c>
      <c r="K144" s="78">
        <f t="shared" ref="K144:M145" si="39">SUM(E144+H144)</f>
        <v>78</v>
      </c>
      <c r="L144" s="78">
        <f t="shared" si="39"/>
        <v>11</v>
      </c>
      <c r="M144" s="80">
        <f t="shared" si="39"/>
        <v>8</v>
      </c>
      <c r="N144" s="77"/>
      <c r="O144" s="78"/>
      <c r="P144" s="79"/>
      <c r="Q144" s="78">
        <v>282</v>
      </c>
      <c r="R144" s="78">
        <v>40</v>
      </c>
      <c r="S144" s="79">
        <v>28</v>
      </c>
      <c r="T144" s="78">
        <v>282</v>
      </c>
      <c r="U144" s="78">
        <v>40</v>
      </c>
      <c r="V144" s="79">
        <v>28</v>
      </c>
      <c r="W144" s="77">
        <f t="shared" ref="W144:Y145" si="40">SUM(K144+T144)</f>
        <v>360</v>
      </c>
      <c r="X144" s="78">
        <f t="shared" si="40"/>
        <v>51</v>
      </c>
      <c r="Y144" s="80">
        <f t="shared" si="40"/>
        <v>36</v>
      </c>
      <c r="Z144" s="81"/>
    </row>
    <row r="145" spans="1:26" s="68" customFormat="1" ht="30" customHeight="1">
      <c r="B145" s="167"/>
      <c r="C145" s="163"/>
      <c r="D145" s="82" t="s">
        <v>96</v>
      </c>
      <c r="E145" s="77">
        <v>360</v>
      </c>
      <c r="F145" s="78">
        <v>62</v>
      </c>
      <c r="G145" s="79">
        <v>13</v>
      </c>
      <c r="H145" s="78">
        <v>220</v>
      </c>
      <c r="I145" s="78">
        <v>26</v>
      </c>
      <c r="J145" s="79">
        <v>18</v>
      </c>
      <c r="K145" s="78">
        <f t="shared" si="39"/>
        <v>580</v>
      </c>
      <c r="L145" s="78">
        <f t="shared" si="39"/>
        <v>88</v>
      </c>
      <c r="M145" s="80">
        <f t="shared" si="39"/>
        <v>31</v>
      </c>
      <c r="N145" s="77"/>
      <c r="O145" s="78"/>
      <c r="P145" s="79"/>
      <c r="Q145" s="78">
        <v>520</v>
      </c>
      <c r="R145" s="78">
        <v>40</v>
      </c>
      <c r="S145" s="79">
        <v>33</v>
      </c>
      <c r="T145" s="78">
        <v>520</v>
      </c>
      <c r="U145" s="78">
        <v>40</v>
      </c>
      <c r="V145" s="79">
        <v>33</v>
      </c>
      <c r="W145" s="77">
        <f t="shared" si="40"/>
        <v>1100</v>
      </c>
      <c r="X145" s="78">
        <f t="shared" si="40"/>
        <v>128</v>
      </c>
      <c r="Y145" s="80">
        <f t="shared" si="40"/>
        <v>64</v>
      </c>
      <c r="Z145" s="81"/>
    </row>
    <row r="146" spans="1:26" s="68" customFormat="1" ht="30" customHeight="1">
      <c r="B146" s="167"/>
      <c r="C146" s="161" t="s">
        <v>148</v>
      </c>
      <c r="D146" s="82" t="s">
        <v>137</v>
      </c>
      <c r="E146" s="77">
        <v>510</v>
      </c>
      <c r="F146" s="78">
        <v>52</v>
      </c>
      <c r="G146" s="79">
        <v>20</v>
      </c>
      <c r="H146" s="78">
        <v>238</v>
      </c>
      <c r="I146" s="78">
        <v>27</v>
      </c>
      <c r="J146" s="79">
        <v>15</v>
      </c>
      <c r="K146" s="78">
        <f t="shared" ref="K146:L152" si="41">E146+H146</f>
        <v>748</v>
      </c>
      <c r="L146" s="78">
        <f t="shared" si="41"/>
        <v>79</v>
      </c>
      <c r="M146" s="80">
        <f t="shared" ref="M146:M152" si="42">J146+G146</f>
        <v>35</v>
      </c>
      <c r="N146" s="77"/>
      <c r="O146" s="78"/>
      <c r="P146" s="79"/>
      <c r="Q146" s="78">
        <v>154</v>
      </c>
      <c r="R146" s="78">
        <v>14.5</v>
      </c>
      <c r="S146" s="79">
        <v>7</v>
      </c>
      <c r="T146" s="78">
        <f t="shared" ref="T146:V152" si="43">N146+Q146</f>
        <v>154</v>
      </c>
      <c r="U146" s="78">
        <f t="shared" si="43"/>
        <v>14.5</v>
      </c>
      <c r="V146" s="80">
        <f t="shared" si="43"/>
        <v>7</v>
      </c>
      <c r="W146" s="77">
        <f t="shared" ref="W146:Y152" si="44">K146+T146</f>
        <v>902</v>
      </c>
      <c r="X146" s="78">
        <f t="shared" si="44"/>
        <v>93.5</v>
      </c>
      <c r="Y146" s="80">
        <f t="shared" si="44"/>
        <v>42</v>
      </c>
      <c r="Z146" s="98"/>
    </row>
    <row r="147" spans="1:26" s="68" customFormat="1" ht="30" customHeight="1">
      <c r="B147" s="167"/>
      <c r="C147" s="162"/>
      <c r="D147" s="82" t="s">
        <v>82</v>
      </c>
      <c r="E147" s="77">
        <v>481</v>
      </c>
      <c r="F147" s="78">
        <v>65</v>
      </c>
      <c r="G147" s="79">
        <v>19</v>
      </c>
      <c r="H147" s="78">
        <v>377</v>
      </c>
      <c r="I147" s="78">
        <v>52</v>
      </c>
      <c r="J147" s="79">
        <v>22</v>
      </c>
      <c r="K147" s="78">
        <f t="shared" si="41"/>
        <v>858</v>
      </c>
      <c r="L147" s="78">
        <f t="shared" si="41"/>
        <v>117</v>
      </c>
      <c r="M147" s="80">
        <f t="shared" si="42"/>
        <v>41</v>
      </c>
      <c r="N147" s="77"/>
      <c r="O147" s="78"/>
      <c r="P147" s="79"/>
      <c r="Q147" s="78">
        <v>1018</v>
      </c>
      <c r="R147" s="78">
        <v>136.5</v>
      </c>
      <c r="S147" s="79">
        <v>61</v>
      </c>
      <c r="T147" s="78">
        <f t="shared" si="43"/>
        <v>1018</v>
      </c>
      <c r="U147" s="78">
        <f t="shared" si="43"/>
        <v>136.5</v>
      </c>
      <c r="V147" s="80">
        <f t="shared" si="43"/>
        <v>61</v>
      </c>
      <c r="W147" s="77">
        <f t="shared" si="44"/>
        <v>1876</v>
      </c>
      <c r="X147" s="78">
        <f t="shared" si="44"/>
        <v>253.5</v>
      </c>
      <c r="Y147" s="80">
        <f t="shared" si="44"/>
        <v>102</v>
      </c>
      <c r="Z147" s="98"/>
    </row>
    <row r="148" spans="1:26" s="68" customFormat="1" ht="30" customHeight="1">
      <c r="B148" s="167"/>
      <c r="C148" s="162"/>
      <c r="D148" s="82" t="s">
        <v>95</v>
      </c>
      <c r="E148" s="77">
        <v>69</v>
      </c>
      <c r="F148" s="78">
        <v>7</v>
      </c>
      <c r="G148" s="79">
        <v>3</v>
      </c>
      <c r="H148" s="78">
        <v>207</v>
      </c>
      <c r="I148" s="78">
        <v>26</v>
      </c>
      <c r="J148" s="79">
        <v>8</v>
      </c>
      <c r="K148" s="78">
        <f t="shared" si="41"/>
        <v>276</v>
      </c>
      <c r="L148" s="78">
        <f t="shared" si="41"/>
        <v>33</v>
      </c>
      <c r="M148" s="80">
        <f t="shared" si="42"/>
        <v>11</v>
      </c>
      <c r="N148" s="77"/>
      <c r="O148" s="78"/>
      <c r="P148" s="79"/>
      <c r="Q148" s="78">
        <v>791</v>
      </c>
      <c r="R148" s="78">
        <v>103.5</v>
      </c>
      <c r="S148" s="79">
        <v>45</v>
      </c>
      <c r="T148" s="78">
        <f t="shared" si="43"/>
        <v>791</v>
      </c>
      <c r="U148" s="78">
        <f t="shared" si="43"/>
        <v>103.5</v>
      </c>
      <c r="V148" s="80">
        <f t="shared" si="43"/>
        <v>45</v>
      </c>
      <c r="W148" s="77">
        <f t="shared" si="44"/>
        <v>1067</v>
      </c>
      <c r="X148" s="78">
        <f t="shared" si="44"/>
        <v>136.5</v>
      </c>
      <c r="Y148" s="80">
        <f t="shared" si="44"/>
        <v>56</v>
      </c>
      <c r="Z148" s="98"/>
    </row>
    <row r="149" spans="1:26" s="68" customFormat="1" ht="30" customHeight="1">
      <c r="B149" s="167"/>
      <c r="C149" s="162"/>
      <c r="D149" s="82" t="s">
        <v>138</v>
      </c>
      <c r="E149" s="77"/>
      <c r="F149" s="78"/>
      <c r="G149" s="79"/>
      <c r="H149" s="78"/>
      <c r="I149" s="78"/>
      <c r="J149" s="79"/>
      <c r="K149" s="78">
        <f t="shared" si="41"/>
        <v>0</v>
      </c>
      <c r="L149" s="78">
        <f t="shared" si="41"/>
        <v>0</v>
      </c>
      <c r="M149" s="80">
        <f t="shared" si="42"/>
        <v>0</v>
      </c>
      <c r="N149" s="77"/>
      <c r="O149" s="78"/>
      <c r="P149" s="79"/>
      <c r="Q149" s="78">
        <v>192</v>
      </c>
      <c r="R149" s="78">
        <v>33.5</v>
      </c>
      <c r="S149" s="79">
        <v>15</v>
      </c>
      <c r="T149" s="78">
        <f t="shared" si="43"/>
        <v>192</v>
      </c>
      <c r="U149" s="78">
        <f t="shared" si="43"/>
        <v>33.5</v>
      </c>
      <c r="V149" s="80">
        <f t="shared" si="43"/>
        <v>15</v>
      </c>
      <c r="W149" s="77">
        <f t="shared" si="44"/>
        <v>192</v>
      </c>
      <c r="X149" s="78">
        <f t="shared" si="44"/>
        <v>33.5</v>
      </c>
      <c r="Y149" s="80">
        <f t="shared" si="44"/>
        <v>15</v>
      </c>
      <c r="Z149" s="98"/>
    </row>
    <row r="150" spans="1:26" s="68" customFormat="1" ht="30" customHeight="1">
      <c r="B150" s="167"/>
      <c r="C150" s="162"/>
      <c r="D150" s="82" t="s">
        <v>139</v>
      </c>
      <c r="E150" s="77"/>
      <c r="F150" s="78"/>
      <c r="G150" s="79"/>
      <c r="H150" s="78"/>
      <c r="I150" s="78"/>
      <c r="J150" s="79"/>
      <c r="K150" s="78">
        <f t="shared" si="41"/>
        <v>0</v>
      </c>
      <c r="L150" s="78">
        <f t="shared" si="41"/>
        <v>0</v>
      </c>
      <c r="M150" s="80">
        <f t="shared" si="42"/>
        <v>0</v>
      </c>
      <c r="N150" s="77"/>
      <c r="O150" s="78"/>
      <c r="P150" s="79"/>
      <c r="Q150" s="78">
        <v>75</v>
      </c>
      <c r="R150" s="78">
        <v>6.5</v>
      </c>
      <c r="S150" s="79">
        <v>7</v>
      </c>
      <c r="T150" s="78">
        <f t="shared" si="43"/>
        <v>75</v>
      </c>
      <c r="U150" s="78">
        <f t="shared" si="43"/>
        <v>6.5</v>
      </c>
      <c r="V150" s="80">
        <f t="shared" si="43"/>
        <v>7</v>
      </c>
      <c r="W150" s="77">
        <f t="shared" si="44"/>
        <v>75</v>
      </c>
      <c r="X150" s="78">
        <f t="shared" si="44"/>
        <v>6.5</v>
      </c>
      <c r="Y150" s="80">
        <f t="shared" si="44"/>
        <v>7</v>
      </c>
      <c r="Z150" s="98"/>
    </row>
    <row r="151" spans="1:26" s="68" customFormat="1" ht="30" customHeight="1">
      <c r="B151" s="167"/>
      <c r="C151" s="162"/>
      <c r="D151" s="82" t="s">
        <v>96</v>
      </c>
      <c r="E151" s="77">
        <v>53</v>
      </c>
      <c r="F151" s="78">
        <v>6</v>
      </c>
      <c r="G151" s="79">
        <v>3</v>
      </c>
      <c r="H151" s="78">
        <v>20</v>
      </c>
      <c r="I151" s="78">
        <v>1.5</v>
      </c>
      <c r="J151" s="79">
        <v>1</v>
      </c>
      <c r="K151" s="78">
        <f t="shared" si="41"/>
        <v>73</v>
      </c>
      <c r="L151" s="78">
        <f t="shared" si="41"/>
        <v>7.5</v>
      </c>
      <c r="M151" s="80">
        <f t="shared" si="42"/>
        <v>4</v>
      </c>
      <c r="N151" s="77"/>
      <c r="O151" s="78"/>
      <c r="P151" s="79"/>
      <c r="Q151" s="78">
        <v>0</v>
      </c>
      <c r="R151" s="78">
        <v>0</v>
      </c>
      <c r="S151" s="79">
        <v>0</v>
      </c>
      <c r="T151" s="78">
        <f t="shared" si="43"/>
        <v>0</v>
      </c>
      <c r="U151" s="78">
        <f t="shared" si="43"/>
        <v>0</v>
      </c>
      <c r="V151" s="80">
        <f t="shared" si="43"/>
        <v>0</v>
      </c>
      <c r="W151" s="77">
        <f t="shared" si="44"/>
        <v>73</v>
      </c>
      <c r="X151" s="78">
        <f t="shared" si="44"/>
        <v>7.5</v>
      </c>
      <c r="Y151" s="80">
        <f t="shared" si="44"/>
        <v>4</v>
      </c>
      <c r="Z151" s="98"/>
    </row>
    <row r="152" spans="1:26" s="68" customFormat="1" ht="30" customHeight="1">
      <c r="B152" s="167"/>
      <c r="C152" s="163"/>
      <c r="D152" s="82" t="s">
        <v>140</v>
      </c>
      <c r="E152" s="77">
        <v>10</v>
      </c>
      <c r="F152" s="78">
        <v>1</v>
      </c>
      <c r="G152" s="79">
        <v>1</v>
      </c>
      <c r="H152" s="78">
        <v>143</v>
      </c>
      <c r="I152" s="78">
        <v>12</v>
      </c>
      <c r="J152" s="79">
        <v>6</v>
      </c>
      <c r="K152" s="78">
        <f t="shared" si="41"/>
        <v>153</v>
      </c>
      <c r="L152" s="78">
        <f t="shared" si="41"/>
        <v>13</v>
      </c>
      <c r="M152" s="80">
        <f t="shared" si="42"/>
        <v>7</v>
      </c>
      <c r="N152" s="77"/>
      <c r="O152" s="78"/>
      <c r="P152" s="79"/>
      <c r="Q152" s="78">
        <v>65</v>
      </c>
      <c r="R152" s="78">
        <v>4</v>
      </c>
      <c r="S152" s="79">
        <v>7</v>
      </c>
      <c r="T152" s="78">
        <f t="shared" si="43"/>
        <v>65</v>
      </c>
      <c r="U152" s="78">
        <f t="shared" si="43"/>
        <v>4</v>
      </c>
      <c r="V152" s="80">
        <f t="shared" si="43"/>
        <v>7</v>
      </c>
      <c r="W152" s="77">
        <f t="shared" si="44"/>
        <v>218</v>
      </c>
      <c r="X152" s="78">
        <f t="shared" si="44"/>
        <v>17</v>
      </c>
      <c r="Y152" s="80">
        <f t="shared" si="44"/>
        <v>14</v>
      </c>
      <c r="Z152" s="98"/>
    </row>
    <row r="153" spans="1:26" s="68" customFormat="1" ht="30" customHeight="1">
      <c r="B153" s="167"/>
      <c r="C153" s="152" t="s">
        <v>62</v>
      </c>
      <c r="D153" s="180"/>
      <c r="E153" s="77">
        <f>SUM(E116:E152)</f>
        <v>8060</v>
      </c>
      <c r="F153" s="78">
        <f t="shared" ref="F153:Y153" si="45">SUM(F116:F152)</f>
        <v>1131.2</v>
      </c>
      <c r="G153" s="79">
        <f t="shared" si="45"/>
        <v>316</v>
      </c>
      <c r="H153" s="78">
        <f t="shared" si="45"/>
        <v>3497</v>
      </c>
      <c r="I153" s="78">
        <f t="shared" si="45"/>
        <v>433.3</v>
      </c>
      <c r="J153" s="79">
        <f t="shared" si="45"/>
        <v>206</v>
      </c>
      <c r="K153" s="78">
        <f t="shared" si="45"/>
        <v>11557</v>
      </c>
      <c r="L153" s="78">
        <f t="shared" si="45"/>
        <v>1564.4999999999998</v>
      </c>
      <c r="M153" s="80">
        <f t="shared" si="45"/>
        <v>522</v>
      </c>
      <c r="N153" s="77">
        <f t="shared" si="45"/>
        <v>0</v>
      </c>
      <c r="O153" s="78">
        <f t="shared" si="45"/>
        <v>0</v>
      </c>
      <c r="P153" s="79">
        <f t="shared" si="45"/>
        <v>0</v>
      </c>
      <c r="Q153" s="78">
        <f>SUM(Q116:Q152)</f>
        <v>8306</v>
      </c>
      <c r="R153" s="78">
        <f t="shared" si="45"/>
        <v>999.5</v>
      </c>
      <c r="S153" s="79">
        <f t="shared" si="45"/>
        <v>620</v>
      </c>
      <c r="T153" s="78">
        <f t="shared" si="45"/>
        <v>8306</v>
      </c>
      <c r="U153" s="78">
        <f t="shared" si="45"/>
        <v>999.5</v>
      </c>
      <c r="V153" s="80">
        <f t="shared" si="45"/>
        <v>620</v>
      </c>
      <c r="W153" s="77">
        <f t="shared" si="45"/>
        <v>19813</v>
      </c>
      <c r="X153" s="78">
        <f t="shared" si="45"/>
        <v>2564</v>
      </c>
      <c r="Y153" s="80">
        <f t="shared" si="45"/>
        <v>1142</v>
      </c>
      <c r="Z153" s="83"/>
    </row>
    <row r="154" spans="1:26" s="68" customFormat="1" ht="30" customHeight="1">
      <c r="B154" s="167"/>
      <c r="C154" s="69" t="s">
        <v>149</v>
      </c>
      <c r="D154" s="82" t="s">
        <v>137</v>
      </c>
      <c r="E154" s="94"/>
      <c r="F154" s="95"/>
      <c r="G154" s="96"/>
      <c r="H154" s="95"/>
      <c r="I154" s="95"/>
      <c r="J154" s="96"/>
      <c r="K154" s="95"/>
      <c r="L154" s="95"/>
      <c r="M154" s="73"/>
      <c r="N154" s="94">
        <v>20</v>
      </c>
      <c r="O154" s="95">
        <v>2</v>
      </c>
      <c r="P154" s="96">
        <v>2</v>
      </c>
      <c r="Q154" s="95"/>
      <c r="R154" s="95"/>
      <c r="S154" s="96"/>
      <c r="T154" s="95">
        <v>20</v>
      </c>
      <c r="U154" s="95">
        <v>2</v>
      </c>
      <c r="V154" s="73">
        <v>2</v>
      </c>
      <c r="W154" s="94">
        <v>20</v>
      </c>
      <c r="X154" s="95">
        <v>2</v>
      </c>
      <c r="Y154" s="73">
        <v>2</v>
      </c>
      <c r="Z154" s="98"/>
    </row>
    <row r="155" spans="1:26" s="68" customFormat="1" ht="30" customHeight="1">
      <c r="B155" s="167"/>
      <c r="C155" s="161" t="s">
        <v>150</v>
      </c>
      <c r="D155" s="82" t="s">
        <v>137</v>
      </c>
      <c r="E155" s="94">
        <v>21</v>
      </c>
      <c r="F155" s="95">
        <v>1.9</v>
      </c>
      <c r="G155" s="96">
        <v>1</v>
      </c>
      <c r="H155" s="95"/>
      <c r="I155" s="95"/>
      <c r="J155" s="96"/>
      <c r="K155" s="95">
        <v>21</v>
      </c>
      <c r="L155" s="95">
        <v>1.9</v>
      </c>
      <c r="M155" s="73">
        <v>1</v>
      </c>
      <c r="N155" s="94"/>
      <c r="O155" s="95"/>
      <c r="P155" s="96"/>
      <c r="Q155" s="95"/>
      <c r="R155" s="95"/>
      <c r="S155" s="96"/>
      <c r="T155" s="95"/>
      <c r="U155" s="95"/>
      <c r="V155" s="73"/>
      <c r="W155" s="94">
        <v>21</v>
      </c>
      <c r="X155" s="95">
        <v>1.9</v>
      </c>
      <c r="Y155" s="73">
        <v>1</v>
      </c>
      <c r="Z155" s="98"/>
    </row>
    <row r="156" spans="1:26" s="68" customFormat="1" ht="30" customHeight="1">
      <c r="B156" s="167"/>
      <c r="C156" s="163"/>
      <c r="D156" s="82" t="s">
        <v>84</v>
      </c>
      <c r="E156" s="94">
        <v>14</v>
      </c>
      <c r="F156" s="95">
        <v>1.2</v>
      </c>
      <c r="G156" s="96">
        <v>1</v>
      </c>
      <c r="H156" s="95"/>
      <c r="I156" s="95"/>
      <c r="J156" s="96"/>
      <c r="K156" s="95">
        <v>14</v>
      </c>
      <c r="L156" s="95">
        <v>1.2</v>
      </c>
      <c r="M156" s="73">
        <v>1</v>
      </c>
      <c r="N156" s="94"/>
      <c r="O156" s="95"/>
      <c r="P156" s="96"/>
      <c r="Q156" s="95"/>
      <c r="R156" s="95"/>
      <c r="S156" s="96"/>
      <c r="T156" s="95"/>
      <c r="U156" s="95"/>
      <c r="V156" s="73"/>
      <c r="W156" s="94">
        <v>14</v>
      </c>
      <c r="X156" s="95">
        <v>1.2</v>
      </c>
      <c r="Y156" s="73">
        <v>1</v>
      </c>
      <c r="Z156" s="98"/>
    </row>
    <row r="157" spans="1:26" s="68" customFormat="1" ht="30" customHeight="1">
      <c r="A157" s="67"/>
      <c r="B157" s="167"/>
      <c r="C157" s="151" t="s">
        <v>151</v>
      </c>
      <c r="D157" s="152"/>
      <c r="E157" s="94">
        <f>SUM(E154:E156)</f>
        <v>35</v>
      </c>
      <c r="F157" s="95">
        <f t="shared" ref="F157:Y157" si="46">SUM(F154:F156)</f>
        <v>3.0999999999999996</v>
      </c>
      <c r="G157" s="96">
        <f t="shared" si="46"/>
        <v>2</v>
      </c>
      <c r="H157" s="95">
        <f t="shared" si="46"/>
        <v>0</v>
      </c>
      <c r="I157" s="95">
        <f t="shared" si="46"/>
        <v>0</v>
      </c>
      <c r="J157" s="96">
        <f t="shared" si="46"/>
        <v>0</v>
      </c>
      <c r="K157" s="95">
        <f t="shared" si="46"/>
        <v>35</v>
      </c>
      <c r="L157" s="95">
        <f t="shared" si="46"/>
        <v>3.0999999999999996</v>
      </c>
      <c r="M157" s="73">
        <f t="shared" si="46"/>
        <v>2</v>
      </c>
      <c r="N157" s="94">
        <f t="shared" si="46"/>
        <v>20</v>
      </c>
      <c r="O157" s="95">
        <f t="shared" si="46"/>
        <v>2</v>
      </c>
      <c r="P157" s="96">
        <f t="shared" si="46"/>
        <v>2</v>
      </c>
      <c r="Q157" s="95">
        <f t="shared" si="46"/>
        <v>0</v>
      </c>
      <c r="R157" s="95">
        <f t="shared" si="46"/>
        <v>0</v>
      </c>
      <c r="S157" s="96">
        <f t="shared" si="46"/>
        <v>0</v>
      </c>
      <c r="T157" s="95">
        <f t="shared" si="46"/>
        <v>20</v>
      </c>
      <c r="U157" s="95">
        <f t="shared" si="46"/>
        <v>2</v>
      </c>
      <c r="V157" s="73">
        <f t="shared" si="46"/>
        <v>2</v>
      </c>
      <c r="W157" s="94">
        <f t="shared" si="46"/>
        <v>55</v>
      </c>
      <c r="X157" s="95">
        <f t="shared" si="46"/>
        <v>5.0999999999999996</v>
      </c>
      <c r="Y157" s="73">
        <f t="shared" si="46"/>
        <v>4</v>
      </c>
      <c r="Z157" s="75"/>
    </row>
    <row r="158" spans="1:26" s="68" customFormat="1" ht="30" customHeight="1" thickBot="1">
      <c r="A158" s="67"/>
      <c r="B158" s="168"/>
      <c r="C158" s="164" t="s">
        <v>63</v>
      </c>
      <c r="D158" s="165"/>
      <c r="E158" s="117">
        <f t="shared" ref="E158:Y158" si="47">SUM(E61,E88,E91,E115,E153,E157)</f>
        <v>10772.6</v>
      </c>
      <c r="F158" s="118">
        <f t="shared" si="47"/>
        <v>1475.4</v>
      </c>
      <c r="G158" s="119">
        <f t="shared" si="47"/>
        <v>455</v>
      </c>
      <c r="H158" s="118">
        <f t="shared" si="47"/>
        <v>5369.8</v>
      </c>
      <c r="I158" s="118">
        <f t="shared" si="47"/>
        <v>655.46</v>
      </c>
      <c r="J158" s="119">
        <f t="shared" si="47"/>
        <v>322</v>
      </c>
      <c r="K158" s="118">
        <f t="shared" si="47"/>
        <v>16142.4</v>
      </c>
      <c r="L158" s="118">
        <f t="shared" si="47"/>
        <v>2130.9199999999996</v>
      </c>
      <c r="M158" s="120">
        <f t="shared" si="47"/>
        <v>760</v>
      </c>
      <c r="N158" s="117">
        <f t="shared" si="47"/>
        <v>3548.6</v>
      </c>
      <c r="O158" s="118">
        <f t="shared" si="47"/>
        <v>450.70000000000005</v>
      </c>
      <c r="P158" s="119">
        <f t="shared" si="47"/>
        <v>228</v>
      </c>
      <c r="Q158" s="118">
        <f t="shared" si="47"/>
        <v>18539.8</v>
      </c>
      <c r="R158" s="118">
        <f t="shared" si="47"/>
        <v>2079.6</v>
      </c>
      <c r="S158" s="119">
        <f t="shared" si="47"/>
        <v>1043</v>
      </c>
      <c r="T158" s="118">
        <f t="shared" si="47"/>
        <v>22088.400000000001</v>
      </c>
      <c r="U158" s="118">
        <f t="shared" si="47"/>
        <v>2530.3200000000002</v>
      </c>
      <c r="V158" s="120">
        <f t="shared" si="47"/>
        <v>1257</v>
      </c>
      <c r="W158" s="117">
        <f t="shared" si="47"/>
        <v>38180.800000000003</v>
      </c>
      <c r="X158" s="118">
        <f t="shared" si="47"/>
        <v>4661.2800000000007</v>
      </c>
      <c r="Y158" s="120">
        <f t="shared" si="47"/>
        <v>2003</v>
      </c>
      <c r="Z158" s="121"/>
    </row>
    <row r="159" spans="1:26" s="68" customFormat="1" ht="30" customHeight="1">
      <c r="B159" s="158" t="s">
        <v>152</v>
      </c>
      <c r="C159" s="60" t="s">
        <v>92</v>
      </c>
      <c r="D159" s="109" t="s">
        <v>153</v>
      </c>
      <c r="E159" s="61"/>
      <c r="F159" s="62"/>
      <c r="G159" s="63"/>
      <c r="H159" s="62"/>
      <c r="I159" s="62"/>
      <c r="J159" s="63"/>
      <c r="K159" s="62"/>
      <c r="L159" s="62"/>
      <c r="M159" s="65"/>
      <c r="N159" s="61">
        <v>20</v>
      </c>
      <c r="O159" s="62">
        <v>8.1999999999999993</v>
      </c>
      <c r="P159" s="63">
        <v>1</v>
      </c>
      <c r="Q159" s="62">
        <v>360</v>
      </c>
      <c r="R159" s="62">
        <v>102.5</v>
      </c>
      <c r="S159" s="63">
        <v>15</v>
      </c>
      <c r="T159" s="62">
        <v>380</v>
      </c>
      <c r="U159" s="62">
        <v>110.7</v>
      </c>
      <c r="V159" s="65">
        <v>16</v>
      </c>
      <c r="W159" s="61">
        <v>380</v>
      </c>
      <c r="X159" s="62">
        <v>110.7</v>
      </c>
      <c r="Y159" s="65">
        <v>16</v>
      </c>
      <c r="Z159" s="122"/>
    </row>
    <row r="160" spans="1:26" s="68" customFormat="1" ht="30" customHeight="1">
      <c r="B160" s="159"/>
      <c r="C160" s="161" t="s">
        <v>100</v>
      </c>
      <c r="D160" s="82" t="s">
        <v>154</v>
      </c>
      <c r="E160" s="99"/>
      <c r="F160" s="100"/>
      <c r="G160" s="101"/>
      <c r="H160" s="100"/>
      <c r="I160" s="100"/>
      <c r="J160" s="101"/>
      <c r="K160" s="100"/>
      <c r="L160" s="100"/>
      <c r="M160" s="102"/>
      <c r="N160" s="99">
        <v>230</v>
      </c>
      <c r="O160" s="100">
        <v>65</v>
      </c>
      <c r="P160" s="101">
        <v>9</v>
      </c>
      <c r="Q160" s="100">
        <v>329</v>
      </c>
      <c r="R160" s="100">
        <v>70</v>
      </c>
      <c r="S160" s="101">
        <v>12</v>
      </c>
      <c r="T160" s="100">
        <v>559</v>
      </c>
      <c r="U160" s="100">
        <v>135</v>
      </c>
      <c r="V160" s="102">
        <v>21</v>
      </c>
      <c r="W160" s="99">
        <v>559</v>
      </c>
      <c r="X160" s="100">
        <v>135</v>
      </c>
      <c r="Y160" s="102">
        <v>21</v>
      </c>
      <c r="Z160" s="81"/>
    </row>
    <row r="161" spans="2:26" s="68" customFormat="1" ht="30" customHeight="1">
      <c r="B161" s="159"/>
      <c r="C161" s="163"/>
      <c r="D161" s="82" t="s">
        <v>155</v>
      </c>
      <c r="E161" s="99"/>
      <c r="F161" s="100"/>
      <c r="G161" s="101"/>
      <c r="H161" s="100"/>
      <c r="I161" s="100"/>
      <c r="J161" s="101"/>
      <c r="K161" s="100"/>
      <c r="L161" s="100"/>
      <c r="M161" s="102"/>
      <c r="N161" s="99">
        <v>24</v>
      </c>
      <c r="O161" s="100">
        <v>6</v>
      </c>
      <c r="P161" s="101">
        <v>8</v>
      </c>
      <c r="Q161" s="100">
        <v>18</v>
      </c>
      <c r="R161" s="100">
        <v>2.5</v>
      </c>
      <c r="S161" s="101">
        <v>14</v>
      </c>
      <c r="T161" s="100">
        <v>42</v>
      </c>
      <c r="U161" s="100">
        <v>8.5</v>
      </c>
      <c r="V161" s="102">
        <v>22</v>
      </c>
      <c r="W161" s="99">
        <v>42</v>
      </c>
      <c r="X161" s="100">
        <v>8.5</v>
      </c>
      <c r="Y161" s="102">
        <v>22</v>
      </c>
      <c r="Z161" s="81"/>
    </row>
    <row r="162" spans="2:26" s="68" customFormat="1" ht="30" customHeight="1">
      <c r="B162" s="159"/>
      <c r="C162" s="161" t="s">
        <v>102</v>
      </c>
      <c r="D162" s="82" t="s">
        <v>156</v>
      </c>
      <c r="E162" s="99">
        <v>224</v>
      </c>
      <c r="F162" s="100">
        <v>60.9</v>
      </c>
      <c r="G162" s="101">
        <v>8</v>
      </c>
      <c r="H162" s="100"/>
      <c r="I162" s="100"/>
      <c r="J162" s="101"/>
      <c r="K162" s="100">
        <v>224</v>
      </c>
      <c r="L162" s="100">
        <v>60.9</v>
      </c>
      <c r="M162" s="102">
        <v>8</v>
      </c>
      <c r="N162" s="99"/>
      <c r="O162" s="100"/>
      <c r="P162" s="101"/>
      <c r="Q162" s="100">
        <v>788.5</v>
      </c>
      <c r="R162" s="100">
        <v>166.5</v>
      </c>
      <c r="S162" s="101">
        <v>30</v>
      </c>
      <c r="T162" s="100">
        <v>788.5</v>
      </c>
      <c r="U162" s="100">
        <v>166.5</v>
      </c>
      <c r="V162" s="102">
        <v>30</v>
      </c>
      <c r="W162" s="99">
        <v>1012.5</v>
      </c>
      <c r="X162" s="100">
        <v>227.4</v>
      </c>
      <c r="Y162" s="102">
        <v>38</v>
      </c>
      <c r="Z162" s="81"/>
    </row>
    <row r="163" spans="2:26" s="68" customFormat="1" ht="30" customHeight="1">
      <c r="B163" s="159"/>
      <c r="C163" s="162"/>
      <c r="D163" s="82" t="s">
        <v>157</v>
      </c>
      <c r="E163" s="99"/>
      <c r="F163" s="100"/>
      <c r="G163" s="101"/>
      <c r="H163" s="100"/>
      <c r="I163" s="100"/>
      <c r="J163" s="101"/>
      <c r="K163" s="100"/>
      <c r="L163" s="100"/>
      <c r="M163" s="102"/>
      <c r="N163" s="99"/>
      <c r="O163" s="100"/>
      <c r="P163" s="101"/>
      <c r="Q163" s="100">
        <v>116.3</v>
      </c>
      <c r="R163" s="100">
        <v>36.700000000000003</v>
      </c>
      <c r="S163" s="101">
        <v>24</v>
      </c>
      <c r="T163" s="100">
        <v>116.3</v>
      </c>
      <c r="U163" s="100">
        <v>36.700000000000003</v>
      </c>
      <c r="V163" s="102">
        <v>24</v>
      </c>
      <c r="W163" s="99">
        <v>116.3</v>
      </c>
      <c r="X163" s="100">
        <v>36.700000000000003</v>
      </c>
      <c r="Y163" s="102">
        <v>24</v>
      </c>
      <c r="Z163" s="81"/>
    </row>
    <row r="164" spans="2:26" s="68" customFormat="1" ht="30" customHeight="1">
      <c r="B164" s="159"/>
      <c r="C164" s="162"/>
      <c r="D164" s="82" t="s">
        <v>158</v>
      </c>
      <c r="E164" s="99"/>
      <c r="F164" s="100"/>
      <c r="G164" s="101"/>
      <c r="H164" s="100"/>
      <c r="I164" s="100"/>
      <c r="J164" s="101"/>
      <c r="K164" s="100"/>
      <c r="L164" s="100"/>
      <c r="M164" s="102"/>
      <c r="N164" s="99"/>
      <c r="O164" s="100"/>
      <c r="P164" s="101"/>
      <c r="Q164" s="100">
        <v>22</v>
      </c>
      <c r="R164" s="100">
        <v>10.199999999999999</v>
      </c>
      <c r="S164" s="101">
        <v>5</v>
      </c>
      <c r="T164" s="100">
        <v>22</v>
      </c>
      <c r="U164" s="100">
        <v>10.199999999999999</v>
      </c>
      <c r="V164" s="102">
        <v>5</v>
      </c>
      <c r="W164" s="99">
        <v>22</v>
      </c>
      <c r="X164" s="100">
        <v>10.199999999999999</v>
      </c>
      <c r="Y164" s="102">
        <v>5</v>
      </c>
      <c r="Z164" s="81"/>
    </row>
    <row r="165" spans="2:26" s="68" customFormat="1" ht="30" customHeight="1">
      <c r="B165" s="159"/>
      <c r="C165" s="163"/>
      <c r="D165" s="82" t="s">
        <v>159</v>
      </c>
      <c r="E165" s="99"/>
      <c r="F165" s="100"/>
      <c r="G165" s="101"/>
      <c r="H165" s="100"/>
      <c r="I165" s="100"/>
      <c r="J165" s="101"/>
      <c r="K165" s="100"/>
      <c r="L165" s="100"/>
      <c r="M165" s="102"/>
      <c r="N165" s="99"/>
      <c r="O165" s="100"/>
      <c r="P165" s="101"/>
      <c r="Q165" s="100">
        <v>70</v>
      </c>
      <c r="R165" s="100">
        <v>12.5</v>
      </c>
      <c r="S165" s="101">
        <v>10</v>
      </c>
      <c r="T165" s="100">
        <v>70</v>
      </c>
      <c r="U165" s="100">
        <v>12.5</v>
      </c>
      <c r="V165" s="102">
        <v>10</v>
      </c>
      <c r="W165" s="99">
        <v>70</v>
      </c>
      <c r="X165" s="100">
        <v>12.5</v>
      </c>
      <c r="Y165" s="102">
        <v>10</v>
      </c>
      <c r="Z165" s="81"/>
    </row>
    <row r="166" spans="2:26" s="68" customFormat="1" ht="30" customHeight="1">
      <c r="B166" s="159"/>
      <c r="C166" s="161" t="s">
        <v>108</v>
      </c>
      <c r="D166" s="82" t="s">
        <v>156</v>
      </c>
      <c r="E166" s="70"/>
      <c r="F166" s="71"/>
      <c r="G166" s="72"/>
      <c r="H166" s="71"/>
      <c r="I166" s="71"/>
      <c r="J166" s="72"/>
      <c r="K166" s="71"/>
      <c r="L166" s="71"/>
      <c r="M166" s="74"/>
      <c r="N166" s="70"/>
      <c r="O166" s="71"/>
      <c r="P166" s="72"/>
      <c r="Q166" s="71">
        <v>584</v>
      </c>
      <c r="R166" s="71">
        <v>131.19999999999999</v>
      </c>
      <c r="S166" s="72">
        <v>19</v>
      </c>
      <c r="T166" s="71">
        <v>584</v>
      </c>
      <c r="U166" s="71">
        <v>131.19999999999999</v>
      </c>
      <c r="V166" s="74">
        <v>19</v>
      </c>
      <c r="W166" s="70">
        <v>584</v>
      </c>
      <c r="X166" s="71">
        <v>131.19999999999999</v>
      </c>
      <c r="Y166" s="74">
        <v>19</v>
      </c>
      <c r="Z166" s="76"/>
    </row>
    <row r="167" spans="2:26" s="68" customFormat="1" ht="30" customHeight="1">
      <c r="B167" s="159"/>
      <c r="C167" s="162"/>
      <c r="D167" s="82" t="s">
        <v>157</v>
      </c>
      <c r="E167" s="70"/>
      <c r="F167" s="71"/>
      <c r="G167" s="72"/>
      <c r="H167" s="71"/>
      <c r="I167" s="71"/>
      <c r="J167" s="72"/>
      <c r="K167" s="71"/>
      <c r="L167" s="71"/>
      <c r="M167" s="74"/>
      <c r="N167" s="70"/>
      <c r="O167" s="71"/>
      <c r="P167" s="72"/>
      <c r="Q167" s="71">
        <v>147</v>
      </c>
      <c r="R167" s="71">
        <v>46.5</v>
      </c>
      <c r="S167" s="72">
        <v>18</v>
      </c>
      <c r="T167" s="71">
        <v>147</v>
      </c>
      <c r="U167" s="71">
        <v>46.5</v>
      </c>
      <c r="V167" s="74">
        <v>18</v>
      </c>
      <c r="W167" s="70">
        <v>147</v>
      </c>
      <c r="X167" s="71">
        <v>46.5</v>
      </c>
      <c r="Y167" s="74">
        <v>18</v>
      </c>
      <c r="Z167" s="76"/>
    </row>
    <row r="168" spans="2:26" s="68" customFormat="1" ht="30" customHeight="1">
      <c r="B168" s="159"/>
      <c r="C168" s="163"/>
      <c r="D168" s="82" t="s">
        <v>159</v>
      </c>
      <c r="E168" s="70"/>
      <c r="F168" s="71"/>
      <c r="G168" s="72"/>
      <c r="H168" s="71"/>
      <c r="I168" s="71"/>
      <c r="J168" s="72"/>
      <c r="K168" s="71"/>
      <c r="L168" s="71"/>
      <c r="M168" s="74"/>
      <c r="N168" s="70"/>
      <c r="O168" s="71"/>
      <c r="P168" s="72"/>
      <c r="Q168" s="71">
        <v>10</v>
      </c>
      <c r="R168" s="71">
        <v>4</v>
      </c>
      <c r="S168" s="72">
        <v>2</v>
      </c>
      <c r="T168" s="71">
        <v>10</v>
      </c>
      <c r="U168" s="71">
        <v>4</v>
      </c>
      <c r="V168" s="74">
        <v>2</v>
      </c>
      <c r="W168" s="70">
        <v>10</v>
      </c>
      <c r="X168" s="71">
        <v>4</v>
      </c>
      <c r="Y168" s="74">
        <v>2</v>
      </c>
      <c r="Z168" s="76"/>
    </row>
    <row r="169" spans="2:26" s="68" customFormat="1" ht="30" customHeight="1">
      <c r="B169" s="159"/>
      <c r="C169" s="151" t="s">
        <v>109</v>
      </c>
      <c r="D169" s="152"/>
      <c r="E169" s="70">
        <f>SUM(E159:E168)</f>
        <v>224</v>
      </c>
      <c r="F169" s="71">
        <f t="shared" ref="F169:Y169" si="48">SUM(F159:F168)</f>
        <v>60.9</v>
      </c>
      <c r="G169" s="72">
        <f t="shared" si="48"/>
        <v>8</v>
      </c>
      <c r="H169" s="71">
        <f t="shared" si="48"/>
        <v>0</v>
      </c>
      <c r="I169" s="71">
        <f t="shared" si="48"/>
        <v>0</v>
      </c>
      <c r="J169" s="72">
        <f t="shared" si="48"/>
        <v>0</v>
      </c>
      <c r="K169" s="71">
        <f t="shared" si="48"/>
        <v>224</v>
      </c>
      <c r="L169" s="71">
        <f t="shared" si="48"/>
        <v>60.9</v>
      </c>
      <c r="M169" s="74">
        <f t="shared" si="48"/>
        <v>8</v>
      </c>
      <c r="N169" s="70">
        <f t="shared" si="48"/>
        <v>274</v>
      </c>
      <c r="O169" s="71">
        <f t="shared" si="48"/>
        <v>79.2</v>
      </c>
      <c r="P169" s="72">
        <f t="shared" si="48"/>
        <v>18</v>
      </c>
      <c r="Q169" s="71">
        <f t="shared" si="48"/>
        <v>2444.8000000000002</v>
      </c>
      <c r="R169" s="71">
        <f t="shared" si="48"/>
        <v>582.59999999999991</v>
      </c>
      <c r="S169" s="72">
        <f t="shared" si="48"/>
        <v>149</v>
      </c>
      <c r="T169" s="71">
        <f t="shared" si="48"/>
        <v>2718.8</v>
      </c>
      <c r="U169" s="71">
        <f t="shared" si="48"/>
        <v>661.8</v>
      </c>
      <c r="V169" s="74">
        <f t="shared" si="48"/>
        <v>167</v>
      </c>
      <c r="W169" s="70">
        <f t="shared" si="48"/>
        <v>2942.8</v>
      </c>
      <c r="X169" s="71">
        <f t="shared" si="48"/>
        <v>722.7</v>
      </c>
      <c r="Y169" s="74">
        <f t="shared" si="48"/>
        <v>175</v>
      </c>
      <c r="Z169" s="76"/>
    </row>
    <row r="170" spans="2:26" s="68" customFormat="1" ht="30" customHeight="1">
      <c r="B170" s="159"/>
      <c r="C170" s="123" t="s">
        <v>110</v>
      </c>
      <c r="D170" s="82" t="s">
        <v>156</v>
      </c>
      <c r="E170" s="94"/>
      <c r="F170" s="95"/>
      <c r="G170" s="96"/>
      <c r="H170" s="95">
        <v>7</v>
      </c>
      <c r="I170" s="95">
        <v>7</v>
      </c>
      <c r="J170" s="96">
        <v>1</v>
      </c>
      <c r="K170" s="95">
        <v>7</v>
      </c>
      <c r="L170" s="95">
        <v>7</v>
      </c>
      <c r="M170" s="73">
        <v>1</v>
      </c>
      <c r="N170" s="94"/>
      <c r="O170" s="95"/>
      <c r="P170" s="96"/>
      <c r="Q170" s="95"/>
      <c r="R170" s="95"/>
      <c r="S170" s="96"/>
      <c r="T170" s="95">
        <v>0</v>
      </c>
      <c r="U170" s="95">
        <v>0</v>
      </c>
      <c r="V170" s="73">
        <v>0</v>
      </c>
      <c r="W170" s="94">
        <v>7</v>
      </c>
      <c r="X170" s="95">
        <v>7</v>
      </c>
      <c r="Y170" s="73">
        <v>1</v>
      </c>
      <c r="Z170" s="98"/>
    </row>
    <row r="171" spans="2:26" s="68" customFormat="1" ht="30" customHeight="1">
      <c r="B171" s="159"/>
      <c r="C171" s="179" t="s">
        <v>132</v>
      </c>
      <c r="D171" s="173"/>
      <c r="E171" s="94">
        <f>SUM(E170)</f>
        <v>0</v>
      </c>
      <c r="F171" s="95">
        <f t="shared" ref="F171:Y171" si="49">SUM(F170)</f>
        <v>0</v>
      </c>
      <c r="G171" s="96">
        <f>SUM(G170)</f>
        <v>0</v>
      </c>
      <c r="H171" s="95">
        <f t="shared" si="49"/>
        <v>7</v>
      </c>
      <c r="I171" s="95">
        <f t="shared" si="49"/>
        <v>7</v>
      </c>
      <c r="J171" s="96">
        <f t="shared" si="49"/>
        <v>1</v>
      </c>
      <c r="K171" s="95">
        <f t="shared" si="49"/>
        <v>7</v>
      </c>
      <c r="L171" s="95">
        <f t="shared" si="49"/>
        <v>7</v>
      </c>
      <c r="M171" s="73">
        <f t="shared" si="49"/>
        <v>1</v>
      </c>
      <c r="N171" s="94">
        <f t="shared" si="49"/>
        <v>0</v>
      </c>
      <c r="O171" s="95">
        <f t="shared" si="49"/>
        <v>0</v>
      </c>
      <c r="P171" s="96">
        <f t="shared" si="49"/>
        <v>0</v>
      </c>
      <c r="Q171" s="95">
        <f t="shared" si="49"/>
        <v>0</v>
      </c>
      <c r="R171" s="95">
        <f t="shared" si="49"/>
        <v>0</v>
      </c>
      <c r="S171" s="96">
        <f t="shared" si="49"/>
        <v>0</v>
      </c>
      <c r="T171" s="95">
        <f t="shared" si="49"/>
        <v>0</v>
      </c>
      <c r="U171" s="95">
        <f t="shared" si="49"/>
        <v>0</v>
      </c>
      <c r="V171" s="73">
        <f t="shared" si="49"/>
        <v>0</v>
      </c>
      <c r="W171" s="94">
        <f t="shared" si="49"/>
        <v>7</v>
      </c>
      <c r="X171" s="95">
        <f t="shared" si="49"/>
        <v>7</v>
      </c>
      <c r="Y171" s="73">
        <f t="shared" si="49"/>
        <v>1</v>
      </c>
      <c r="Z171" s="75"/>
    </row>
    <row r="172" spans="2:26" s="68" customFormat="1" ht="30" customHeight="1">
      <c r="B172" s="159"/>
      <c r="C172" s="69" t="s">
        <v>160</v>
      </c>
      <c r="D172" s="82" t="s">
        <v>156</v>
      </c>
      <c r="E172" s="94"/>
      <c r="F172" s="95"/>
      <c r="G172" s="96"/>
      <c r="H172" s="95"/>
      <c r="I172" s="95"/>
      <c r="J172" s="96"/>
      <c r="K172" s="95"/>
      <c r="L172" s="95"/>
      <c r="M172" s="73"/>
      <c r="N172" s="94"/>
      <c r="O172" s="95"/>
      <c r="P172" s="96"/>
      <c r="Q172" s="95">
        <v>30</v>
      </c>
      <c r="R172" s="95">
        <v>6</v>
      </c>
      <c r="S172" s="96">
        <v>1</v>
      </c>
      <c r="T172" s="95">
        <v>30</v>
      </c>
      <c r="U172" s="95">
        <v>6</v>
      </c>
      <c r="V172" s="73">
        <v>1</v>
      </c>
      <c r="W172" s="94">
        <v>30</v>
      </c>
      <c r="X172" s="78">
        <v>6</v>
      </c>
      <c r="Y172" s="73">
        <v>1</v>
      </c>
      <c r="Z172" s="98"/>
    </row>
    <row r="173" spans="2:26" s="68" customFormat="1" ht="30" customHeight="1">
      <c r="B173" s="159"/>
      <c r="C173" s="151" t="s">
        <v>132</v>
      </c>
      <c r="D173" s="152"/>
      <c r="E173" s="94">
        <f>SUM(E172)</f>
        <v>0</v>
      </c>
      <c r="F173" s="95">
        <f t="shared" ref="F173:Y173" si="50">SUM(F172)</f>
        <v>0</v>
      </c>
      <c r="G173" s="96">
        <f>SUM(G172)</f>
        <v>0</v>
      </c>
      <c r="H173" s="95">
        <f t="shared" si="50"/>
        <v>0</v>
      </c>
      <c r="I173" s="95">
        <f t="shared" si="50"/>
        <v>0</v>
      </c>
      <c r="J173" s="96">
        <f t="shared" si="50"/>
        <v>0</v>
      </c>
      <c r="K173" s="95">
        <f t="shared" si="50"/>
        <v>0</v>
      </c>
      <c r="L173" s="95">
        <f t="shared" si="50"/>
        <v>0</v>
      </c>
      <c r="M173" s="73">
        <f t="shared" si="50"/>
        <v>0</v>
      </c>
      <c r="N173" s="94">
        <f t="shared" si="50"/>
        <v>0</v>
      </c>
      <c r="O173" s="95">
        <f t="shared" si="50"/>
        <v>0</v>
      </c>
      <c r="P173" s="96">
        <f t="shared" si="50"/>
        <v>0</v>
      </c>
      <c r="Q173" s="95">
        <f t="shared" si="50"/>
        <v>30</v>
      </c>
      <c r="R173" s="95">
        <f t="shared" si="50"/>
        <v>6</v>
      </c>
      <c r="S173" s="96">
        <f t="shared" si="50"/>
        <v>1</v>
      </c>
      <c r="T173" s="95">
        <f t="shared" si="50"/>
        <v>30</v>
      </c>
      <c r="U173" s="95">
        <f t="shared" si="50"/>
        <v>6</v>
      </c>
      <c r="V173" s="73">
        <f t="shared" si="50"/>
        <v>1</v>
      </c>
      <c r="W173" s="94">
        <f t="shared" si="50"/>
        <v>30</v>
      </c>
      <c r="X173" s="95">
        <f t="shared" si="50"/>
        <v>6</v>
      </c>
      <c r="Y173" s="73">
        <f t="shared" si="50"/>
        <v>1</v>
      </c>
      <c r="Z173" s="75"/>
    </row>
    <row r="174" spans="2:26" s="68" customFormat="1" ht="30" customHeight="1">
      <c r="B174" s="159"/>
      <c r="C174" s="123" t="s">
        <v>51</v>
      </c>
      <c r="D174" s="82" t="s">
        <v>156</v>
      </c>
      <c r="E174" s="77">
        <v>32</v>
      </c>
      <c r="F174" s="78">
        <v>8</v>
      </c>
      <c r="G174" s="79">
        <v>1</v>
      </c>
      <c r="H174" s="78">
        <v>8</v>
      </c>
      <c r="I174" s="78">
        <v>3</v>
      </c>
      <c r="J174" s="79">
        <v>1</v>
      </c>
      <c r="K174" s="78">
        <v>40</v>
      </c>
      <c r="L174" s="78">
        <v>11</v>
      </c>
      <c r="M174" s="80">
        <v>2</v>
      </c>
      <c r="N174" s="77">
        <v>0</v>
      </c>
      <c r="O174" s="78">
        <v>0</v>
      </c>
      <c r="P174" s="79">
        <v>0</v>
      </c>
      <c r="Q174" s="78">
        <v>833</v>
      </c>
      <c r="R174" s="78">
        <v>208.3</v>
      </c>
      <c r="S174" s="79">
        <v>22</v>
      </c>
      <c r="T174" s="78">
        <v>833</v>
      </c>
      <c r="U174" s="78">
        <v>208.25</v>
      </c>
      <c r="V174" s="80">
        <v>22</v>
      </c>
      <c r="W174" s="77">
        <v>873</v>
      </c>
      <c r="X174" s="78">
        <v>219.25</v>
      </c>
      <c r="Y174" s="80">
        <v>24</v>
      </c>
      <c r="Z174" s="81"/>
    </row>
    <row r="175" spans="2:26" s="68" customFormat="1" ht="30" customHeight="1">
      <c r="B175" s="159"/>
      <c r="C175" s="123" t="s">
        <v>141</v>
      </c>
      <c r="D175" s="82" t="s">
        <v>156</v>
      </c>
      <c r="E175" s="77">
        <v>246</v>
      </c>
      <c r="F175" s="78">
        <v>64.5</v>
      </c>
      <c r="G175" s="79">
        <v>7</v>
      </c>
      <c r="H175" s="78">
        <v>114</v>
      </c>
      <c r="I175" s="78">
        <v>30</v>
      </c>
      <c r="J175" s="79">
        <v>4</v>
      </c>
      <c r="K175" s="78">
        <f>E175+H175</f>
        <v>360</v>
      </c>
      <c r="L175" s="78">
        <f>F175+I175</f>
        <v>94.5</v>
      </c>
      <c r="M175" s="80">
        <f>J175+G175</f>
        <v>11</v>
      </c>
      <c r="N175" s="77"/>
      <c r="O175" s="78"/>
      <c r="P175" s="79"/>
      <c r="Q175" s="78">
        <v>780</v>
      </c>
      <c r="R175" s="78">
        <v>261</v>
      </c>
      <c r="S175" s="79">
        <v>24</v>
      </c>
      <c r="T175" s="78">
        <f t="shared" ref="T175:V176" si="51">N175+Q175</f>
        <v>780</v>
      </c>
      <c r="U175" s="78">
        <f t="shared" si="51"/>
        <v>261</v>
      </c>
      <c r="V175" s="80">
        <f t="shared" si="51"/>
        <v>24</v>
      </c>
      <c r="W175" s="77">
        <f t="shared" ref="W175:Y176" si="52">K175+T175</f>
        <v>1140</v>
      </c>
      <c r="X175" s="78">
        <f t="shared" si="52"/>
        <v>355.5</v>
      </c>
      <c r="Y175" s="80">
        <f t="shared" si="52"/>
        <v>35</v>
      </c>
      <c r="Z175" s="98"/>
    </row>
    <row r="176" spans="2:26" s="67" customFormat="1" ht="30" customHeight="1">
      <c r="B176" s="159"/>
      <c r="C176" s="123" t="s">
        <v>161</v>
      </c>
      <c r="D176" s="82" t="s">
        <v>156</v>
      </c>
      <c r="E176" s="77">
        <v>36</v>
      </c>
      <c r="F176" s="78">
        <v>43.2</v>
      </c>
      <c r="G176" s="79">
        <v>1</v>
      </c>
      <c r="H176" s="78"/>
      <c r="I176" s="78"/>
      <c r="J176" s="79"/>
      <c r="K176" s="78">
        <f>E176+H176</f>
        <v>36</v>
      </c>
      <c r="L176" s="78">
        <f>F176+I176</f>
        <v>43.2</v>
      </c>
      <c r="M176" s="80">
        <f>J176+G176</f>
        <v>1</v>
      </c>
      <c r="N176" s="77"/>
      <c r="O176" s="78"/>
      <c r="P176" s="79"/>
      <c r="Q176" s="78">
        <v>243</v>
      </c>
      <c r="R176" s="78">
        <v>68.599999999999994</v>
      </c>
      <c r="S176" s="79">
        <v>10</v>
      </c>
      <c r="T176" s="78">
        <f t="shared" si="51"/>
        <v>243</v>
      </c>
      <c r="U176" s="78">
        <f t="shared" si="51"/>
        <v>68.599999999999994</v>
      </c>
      <c r="V176" s="80">
        <f t="shared" si="51"/>
        <v>10</v>
      </c>
      <c r="W176" s="77">
        <f t="shared" si="52"/>
        <v>279</v>
      </c>
      <c r="X176" s="78">
        <f t="shared" si="52"/>
        <v>111.8</v>
      </c>
      <c r="Y176" s="80">
        <f t="shared" si="52"/>
        <v>11</v>
      </c>
      <c r="Z176" s="81"/>
    </row>
    <row r="177" spans="1:27" s="67" customFormat="1" ht="30" customHeight="1">
      <c r="B177" s="159"/>
      <c r="C177" s="173" t="s">
        <v>62</v>
      </c>
      <c r="D177" s="174"/>
      <c r="E177" s="77">
        <f>SUM(E174:E176)</f>
        <v>314</v>
      </c>
      <c r="F177" s="78">
        <f t="shared" ref="F177:Y177" si="53">SUM(F174:F176)</f>
        <v>115.7</v>
      </c>
      <c r="G177" s="79">
        <f>SUM(G174:G176)</f>
        <v>9</v>
      </c>
      <c r="H177" s="78">
        <f t="shared" si="53"/>
        <v>122</v>
      </c>
      <c r="I177" s="78">
        <f t="shared" si="53"/>
        <v>33</v>
      </c>
      <c r="J177" s="79">
        <f t="shared" si="53"/>
        <v>5</v>
      </c>
      <c r="K177" s="78">
        <f t="shared" si="53"/>
        <v>436</v>
      </c>
      <c r="L177" s="78">
        <f t="shared" si="53"/>
        <v>148.69999999999999</v>
      </c>
      <c r="M177" s="80">
        <f t="shared" si="53"/>
        <v>14</v>
      </c>
      <c r="N177" s="77">
        <f t="shared" si="53"/>
        <v>0</v>
      </c>
      <c r="O177" s="78">
        <f t="shared" si="53"/>
        <v>0</v>
      </c>
      <c r="P177" s="79">
        <f t="shared" si="53"/>
        <v>0</v>
      </c>
      <c r="Q177" s="78">
        <f t="shared" si="53"/>
        <v>1856</v>
      </c>
      <c r="R177" s="78">
        <f t="shared" si="53"/>
        <v>537.9</v>
      </c>
      <c r="S177" s="79">
        <f t="shared" si="53"/>
        <v>56</v>
      </c>
      <c r="T177" s="78">
        <f t="shared" si="53"/>
        <v>1856</v>
      </c>
      <c r="U177" s="78">
        <f t="shared" si="53"/>
        <v>537.85</v>
      </c>
      <c r="V177" s="80">
        <f t="shared" si="53"/>
        <v>56</v>
      </c>
      <c r="W177" s="77">
        <f t="shared" si="53"/>
        <v>2292</v>
      </c>
      <c r="X177" s="78">
        <f t="shared" si="53"/>
        <v>686.55</v>
      </c>
      <c r="Y177" s="80">
        <f t="shared" si="53"/>
        <v>70</v>
      </c>
      <c r="Z177" s="81"/>
    </row>
    <row r="178" spans="1:27" s="68" customFormat="1" ht="30" customHeight="1">
      <c r="B178" s="159"/>
      <c r="C178" s="69" t="s">
        <v>162</v>
      </c>
      <c r="D178" s="82" t="s">
        <v>156</v>
      </c>
      <c r="E178" s="77"/>
      <c r="F178" s="78"/>
      <c r="G178" s="79"/>
      <c r="H178" s="78"/>
      <c r="I178" s="78"/>
      <c r="J178" s="79"/>
      <c r="K178" s="78"/>
      <c r="L178" s="78"/>
      <c r="M178" s="80"/>
      <c r="N178" s="77"/>
      <c r="O178" s="78"/>
      <c r="P178" s="79"/>
      <c r="Q178" s="78">
        <v>20</v>
      </c>
      <c r="R178" s="78">
        <v>1.2</v>
      </c>
      <c r="S178" s="79">
        <v>1</v>
      </c>
      <c r="T178" s="78">
        <v>20</v>
      </c>
      <c r="U178" s="78">
        <v>1.2</v>
      </c>
      <c r="V178" s="80">
        <v>1</v>
      </c>
      <c r="W178" s="94">
        <v>20</v>
      </c>
      <c r="X178" s="95">
        <v>1.2</v>
      </c>
      <c r="Y178" s="73">
        <v>1</v>
      </c>
      <c r="Z178" s="98"/>
    </row>
    <row r="179" spans="1:27" s="68" customFormat="1" ht="30" customHeight="1">
      <c r="B179" s="159"/>
      <c r="C179" s="151" t="s">
        <v>151</v>
      </c>
      <c r="D179" s="152"/>
      <c r="E179" s="94">
        <f>SUM(E178)</f>
        <v>0</v>
      </c>
      <c r="F179" s="95">
        <f t="shared" ref="F179:Y179" si="54">SUM(F178)</f>
        <v>0</v>
      </c>
      <c r="G179" s="96">
        <f>SUM(G178)</f>
        <v>0</v>
      </c>
      <c r="H179" s="95">
        <f t="shared" si="54"/>
        <v>0</v>
      </c>
      <c r="I179" s="95">
        <f t="shared" si="54"/>
        <v>0</v>
      </c>
      <c r="J179" s="96">
        <f t="shared" si="54"/>
        <v>0</v>
      </c>
      <c r="K179" s="95">
        <f t="shared" si="54"/>
        <v>0</v>
      </c>
      <c r="L179" s="95">
        <f t="shared" si="54"/>
        <v>0</v>
      </c>
      <c r="M179" s="73">
        <f t="shared" si="54"/>
        <v>0</v>
      </c>
      <c r="N179" s="94">
        <f t="shared" si="54"/>
        <v>0</v>
      </c>
      <c r="O179" s="95">
        <f t="shared" si="54"/>
        <v>0</v>
      </c>
      <c r="P179" s="96">
        <f t="shared" si="54"/>
        <v>0</v>
      </c>
      <c r="Q179" s="95">
        <f t="shared" si="54"/>
        <v>20</v>
      </c>
      <c r="R179" s="95">
        <f t="shared" si="54"/>
        <v>1.2</v>
      </c>
      <c r="S179" s="96">
        <f t="shared" si="54"/>
        <v>1</v>
      </c>
      <c r="T179" s="95">
        <f t="shared" si="54"/>
        <v>20</v>
      </c>
      <c r="U179" s="95">
        <f t="shared" si="54"/>
        <v>1.2</v>
      </c>
      <c r="V179" s="73">
        <f t="shared" si="54"/>
        <v>1</v>
      </c>
      <c r="W179" s="94">
        <f t="shared" si="54"/>
        <v>20</v>
      </c>
      <c r="X179" s="95">
        <f t="shared" si="54"/>
        <v>1.2</v>
      </c>
      <c r="Y179" s="73">
        <f t="shared" si="54"/>
        <v>1</v>
      </c>
      <c r="Z179" s="75"/>
    </row>
    <row r="180" spans="1:27" s="68" customFormat="1" ht="30" customHeight="1" thickBot="1">
      <c r="B180" s="160"/>
      <c r="C180" s="175" t="s">
        <v>63</v>
      </c>
      <c r="D180" s="176"/>
      <c r="E180" s="124">
        <f>SUM(E179,E177,E173,E171,E169)</f>
        <v>538</v>
      </c>
      <c r="F180" s="125">
        <f t="shared" ref="F180:Y180" si="55">SUM(F179,F177,F173,F171,F169)</f>
        <v>176.6</v>
      </c>
      <c r="G180" s="126">
        <f t="shared" si="55"/>
        <v>17</v>
      </c>
      <c r="H180" s="125">
        <f t="shared" si="55"/>
        <v>129</v>
      </c>
      <c r="I180" s="125">
        <f t="shared" si="55"/>
        <v>40</v>
      </c>
      <c r="J180" s="126">
        <f t="shared" si="55"/>
        <v>6</v>
      </c>
      <c r="K180" s="125">
        <f t="shared" si="55"/>
        <v>667</v>
      </c>
      <c r="L180" s="125">
        <f t="shared" si="55"/>
        <v>216.6</v>
      </c>
      <c r="M180" s="127">
        <f t="shared" si="55"/>
        <v>23</v>
      </c>
      <c r="N180" s="124">
        <f t="shared" si="55"/>
        <v>274</v>
      </c>
      <c r="O180" s="125">
        <f t="shared" si="55"/>
        <v>79.2</v>
      </c>
      <c r="P180" s="126">
        <f t="shared" si="55"/>
        <v>18</v>
      </c>
      <c r="Q180" s="125">
        <f t="shared" si="55"/>
        <v>4350.8</v>
      </c>
      <c r="R180" s="125">
        <f t="shared" si="55"/>
        <v>1127.6999999999998</v>
      </c>
      <c r="S180" s="126">
        <f t="shared" si="55"/>
        <v>207</v>
      </c>
      <c r="T180" s="125">
        <f t="shared" si="55"/>
        <v>4624.8</v>
      </c>
      <c r="U180" s="125">
        <f t="shared" si="55"/>
        <v>1206.8499999999999</v>
      </c>
      <c r="V180" s="127">
        <f t="shared" si="55"/>
        <v>225</v>
      </c>
      <c r="W180" s="124">
        <f t="shared" si="55"/>
        <v>5291.8</v>
      </c>
      <c r="X180" s="125">
        <f t="shared" si="55"/>
        <v>1423.45</v>
      </c>
      <c r="Y180" s="127">
        <f t="shared" si="55"/>
        <v>248</v>
      </c>
      <c r="Z180" s="128"/>
    </row>
    <row r="181" spans="1:27" s="68" customFormat="1" ht="30" customHeight="1">
      <c r="B181" s="158" t="s">
        <v>35</v>
      </c>
      <c r="C181" s="60" t="s">
        <v>68</v>
      </c>
      <c r="D181" s="109" t="s">
        <v>163</v>
      </c>
      <c r="E181" s="61"/>
      <c r="F181" s="62"/>
      <c r="G181" s="63"/>
      <c r="H181" s="62">
        <v>30</v>
      </c>
      <c r="I181" s="62">
        <v>2.2000000000000002</v>
      </c>
      <c r="J181" s="63">
        <v>2</v>
      </c>
      <c r="K181" s="62">
        <v>30</v>
      </c>
      <c r="L181" s="62">
        <v>2.2000000000000002</v>
      </c>
      <c r="M181" s="64">
        <v>2</v>
      </c>
      <c r="N181" s="61">
        <v>71</v>
      </c>
      <c r="O181" s="62">
        <v>8</v>
      </c>
      <c r="P181" s="63">
        <v>5</v>
      </c>
      <c r="Q181" s="62"/>
      <c r="R181" s="62"/>
      <c r="S181" s="63"/>
      <c r="T181" s="62">
        <v>71</v>
      </c>
      <c r="U181" s="62">
        <v>8</v>
      </c>
      <c r="V181" s="64">
        <v>5</v>
      </c>
      <c r="W181" s="61">
        <v>101</v>
      </c>
      <c r="X181" s="62">
        <v>10.199999999999999</v>
      </c>
      <c r="Y181" s="65">
        <v>7</v>
      </c>
      <c r="Z181" s="66"/>
      <c r="AA181" s="67"/>
    </row>
    <row r="182" spans="1:27" s="68" customFormat="1" ht="30" customHeight="1">
      <c r="B182" s="159"/>
      <c r="C182" s="69" t="s">
        <v>164</v>
      </c>
      <c r="D182" s="82" t="s">
        <v>163</v>
      </c>
      <c r="E182" s="70"/>
      <c r="F182" s="71"/>
      <c r="G182" s="72"/>
      <c r="H182" s="71"/>
      <c r="I182" s="71"/>
      <c r="J182" s="72"/>
      <c r="K182" s="71"/>
      <c r="L182" s="71"/>
      <c r="M182" s="74"/>
      <c r="N182" s="70">
        <v>10</v>
      </c>
      <c r="O182" s="71">
        <v>0.1</v>
      </c>
      <c r="P182" s="72">
        <v>1</v>
      </c>
      <c r="Q182" s="71"/>
      <c r="R182" s="71"/>
      <c r="S182" s="72"/>
      <c r="T182" s="71">
        <v>10</v>
      </c>
      <c r="U182" s="71">
        <v>0.1</v>
      </c>
      <c r="V182" s="73">
        <v>1</v>
      </c>
      <c r="W182" s="70">
        <v>10</v>
      </c>
      <c r="X182" s="71">
        <v>0.1</v>
      </c>
      <c r="Y182" s="73">
        <v>1</v>
      </c>
      <c r="Z182" s="75"/>
      <c r="AA182" s="67"/>
    </row>
    <row r="183" spans="1:27" s="68" customFormat="1" ht="30" customHeight="1">
      <c r="B183" s="159"/>
      <c r="C183" s="69" t="s">
        <v>165</v>
      </c>
      <c r="D183" s="82" t="s">
        <v>166</v>
      </c>
      <c r="E183" s="70"/>
      <c r="F183" s="71"/>
      <c r="G183" s="72"/>
      <c r="H183" s="71"/>
      <c r="I183" s="71"/>
      <c r="J183" s="72"/>
      <c r="K183" s="71"/>
      <c r="L183" s="71"/>
      <c r="M183" s="74"/>
      <c r="N183" s="70">
        <v>400</v>
      </c>
      <c r="O183" s="71">
        <v>2</v>
      </c>
      <c r="P183" s="72">
        <v>5</v>
      </c>
      <c r="Q183" s="71"/>
      <c r="R183" s="71"/>
      <c r="S183" s="72"/>
      <c r="T183" s="71">
        <v>400</v>
      </c>
      <c r="U183" s="71">
        <v>2</v>
      </c>
      <c r="V183" s="73">
        <v>5</v>
      </c>
      <c r="W183" s="70">
        <v>400</v>
      </c>
      <c r="X183" s="71">
        <v>2</v>
      </c>
      <c r="Y183" s="74">
        <v>5</v>
      </c>
      <c r="Z183" s="75">
        <v>1</v>
      </c>
      <c r="AA183" s="67"/>
    </row>
    <row r="184" spans="1:27" s="68" customFormat="1" ht="30" customHeight="1">
      <c r="B184" s="159"/>
      <c r="C184" s="151" t="s">
        <v>50</v>
      </c>
      <c r="D184" s="152"/>
      <c r="E184" s="70">
        <f>SUM(E181:E183)</f>
        <v>0</v>
      </c>
      <c r="F184" s="71">
        <f t="shared" ref="F184:Z184" si="56">SUM(F181:F183)</f>
        <v>0</v>
      </c>
      <c r="G184" s="72">
        <f t="shared" si="56"/>
        <v>0</v>
      </c>
      <c r="H184" s="71">
        <f t="shared" si="56"/>
        <v>30</v>
      </c>
      <c r="I184" s="71">
        <f t="shared" si="56"/>
        <v>2.2000000000000002</v>
      </c>
      <c r="J184" s="72">
        <f t="shared" si="56"/>
        <v>2</v>
      </c>
      <c r="K184" s="71">
        <f t="shared" si="56"/>
        <v>30</v>
      </c>
      <c r="L184" s="71">
        <f t="shared" si="56"/>
        <v>2.2000000000000002</v>
      </c>
      <c r="M184" s="74">
        <f t="shared" si="56"/>
        <v>2</v>
      </c>
      <c r="N184" s="70">
        <f t="shared" si="56"/>
        <v>481</v>
      </c>
      <c r="O184" s="71">
        <f t="shared" si="56"/>
        <v>10.1</v>
      </c>
      <c r="P184" s="72">
        <f t="shared" si="56"/>
        <v>11</v>
      </c>
      <c r="Q184" s="71">
        <f t="shared" si="56"/>
        <v>0</v>
      </c>
      <c r="R184" s="71">
        <f t="shared" si="56"/>
        <v>0</v>
      </c>
      <c r="S184" s="72">
        <f t="shared" si="56"/>
        <v>0</v>
      </c>
      <c r="T184" s="71">
        <f t="shared" si="56"/>
        <v>481</v>
      </c>
      <c r="U184" s="71">
        <f t="shared" si="56"/>
        <v>10.1</v>
      </c>
      <c r="V184" s="74">
        <f t="shared" si="56"/>
        <v>11</v>
      </c>
      <c r="W184" s="70">
        <f t="shared" si="56"/>
        <v>511</v>
      </c>
      <c r="X184" s="71">
        <f t="shared" si="56"/>
        <v>12.299999999999999</v>
      </c>
      <c r="Y184" s="74">
        <f t="shared" si="56"/>
        <v>13</v>
      </c>
      <c r="Z184" s="76">
        <f t="shared" si="56"/>
        <v>1</v>
      </c>
      <c r="AA184" s="67"/>
    </row>
    <row r="185" spans="1:27" s="68" customFormat="1" ht="30" customHeight="1">
      <c r="B185" s="159"/>
      <c r="C185" s="161" t="s">
        <v>92</v>
      </c>
      <c r="D185" s="82" t="s">
        <v>166</v>
      </c>
      <c r="E185" s="70"/>
      <c r="F185" s="71"/>
      <c r="G185" s="72"/>
      <c r="H185" s="71"/>
      <c r="I185" s="71"/>
      <c r="J185" s="72"/>
      <c r="K185" s="71"/>
      <c r="L185" s="71"/>
      <c r="M185" s="74"/>
      <c r="N185" s="70"/>
      <c r="O185" s="71"/>
      <c r="P185" s="72"/>
      <c r="Q185" s="71">
        <v>70</v>
      </c>
      <c r="R185" s="71">
        <v>16.7</v>
      </c>
      <c r="S185" s="72">
        <v>12</v>
      </c>
      <c r="T185" s="71">
        <v>70</v>
      </c>
      <c r="U185" s="71">
        <v>16.7</v>
      </c>
      <c r="V185" s="74">
        <v>12</v>
      </c>
      <c r="W185" s="70">
        <v>70</v>
      </c>
      <c r="X185" s="71">
        <v>16.7</v>
      </c>
      <c r="Y185" s="74">
        <v>12</v>
      </c>
      <c r="Z185" s="76">
        <v>3</v>
      </c>
    </row>
    <row r="186" spans="1:27" s="68" customFormat="1" ht="30" customHeight="1">
      <c r="B186" s="159"/>
      <c r="C186" s="163"/>
      <c r="D186" s="82" t="s">
        <v>167</v>
      </c>
      <c r="E186" s="70"/>
      <c r="F186" s="71"/>
      <c r="G186" s="72"/>
      <c r="H186" s="71"/>
      <c r="I186" s="71"/>
      <c r="J186" s="72"/>
      <c r="K186" s="71"/>
      <c r="L186" s="71"/>
      <c r="M186" s="74"/>
      <c r="N186" s="70">
        <v>150</v>
      </c>
      <c r="O186" s="71">
        <v>6.6</v>
      </c>
      <c r="P186" s="72">
        <v>8</v>
      </c>
      <c r="Q186" s="71"/>
      <c r="R186" s="71"/>
      <c r="S186" s="72"/>
      <c r="T186" s="71">
        <v>150</v>
      </c>
      <c r="U186" s="71">
        <v>6.6</v>
      </c>
      <c r="V186" s="74">
        <v>8</v>
      </c>
      <c r="W186" s="70">
        <v>150</v>
      </c>
      <c r="X186" s="71">
        <v>6.6</v>
      </c>
      <c r="Y186" s="74">
        <v>8</v>
      </c>
      <c r="Z186" s="76"/>
    </row>
    <row r="187" spans="1:27" s="68" customFormat="1" ht="30" customHeight="1">
      <c r="B187" s="159"/>
      <c r="C187" s="69" t="s">
        <v>100</v>
      </c>
      <c r="D187" s="82" t="s">
        <v>163</v>
      </c>
      <c r="E187" s="99">
        <v>74</v>
      </c>
      <c r="F187" s="100">
        <v>10</v>
      </c>
      <c r="G187" s="101">
        <v>3</v>
      </c>
      <c r="H187" s="100">
        <v>40</v>
      </c>
      <c r="I187" s="100">
        <v>3</v>
      </c>
      <c r="J187" s="101">
        <v>4</v>
      </c>
      <c r="K187" s="100">
        <v>114</v>
      </c>
      <c r="L187" s="100">
        <v>13</v>
      </c>
      <c r="M187" s="102">
        <v>7</v>
      </c>
      <c r="N187" s="99"/>
      <c r="O187" s="100"/>
      <c r="P187" s="101"/>
      <c r="Q187" s="100">
        <v>71</v>
      </c>
      <c r="R187" s="100">
        <v>6.6</v>
      </c>
      <c r="S187" s="101">
        <v>6</v>
      </c>
      <c r="T187" s="100">
        <v>71</v>
      </c>
      <c r="U187" s="100">
        <v>6.6</v>
      </c>
      <c r="V187" s="102">
        <v>6</v>
      </c>
      <c r="W187" s="99">
        <v>185</v>
      </c>
      <c r="X187" s="100">
        <v>19.600000000000001</v>
      </c>
      <c r="Y187" s="102">
        <v>13</v>
      </c>
      <c r="Z187" s="81">
        <v>1</v>
      </c>
    </row>
    <row r="188" spans="1:27" s="68" customFormat="1" ht="30" customHeight="1">
      <c r="B188" s="159"/>
      <c r="C188" s="69" t="s">
        <v>102</v>
      </c>
      <c r="D188" s="82" t="s">
        <v>163</v>
      </c>
      <c r="E188" s="99">
        <v>15.4</v>
      </c>
      <c r="F188" s="100">
        <v>0.5</v>
      </c>
      <c r="G188" s="101">
        <v>2</v>
      </c>
      <c r="H188" s="100">
        <v>35.6</v>
      </c>
      <c r="I188" s="100">
        <v>2.6</v>
      </c>
      <c r="J188" s="101">
        <v>3</v>
      </c>
      <c r="K188" s="100">
        <v>51</v>
      </c>
      <c r="L188" s="100">
        <v>3.1</v>
      </c>
      <c r="M188" s="102">
        <v>5</v>
      </c>
      <c r="N188" s="99">
        <v>247.1</v>
      </c>
      <c r="O188" s="100">
        <v>17.8</v>
      </c>
      <c r="P188" s="101">
        <v>26</v>
      </c>
      <c r="Q188" s="100"/>
      <c r="R188" s="100"/>
      <c r="S188" s="101"/>
      <c r="T188" s="100">
        <v>247.1</v>
      </c>
      <c r="U188" s="100">
        <v>17.8</v>
      </c>
      <c r="V188" s="102">
        <v>26</v>
      </c>
      <c r="W188" s="99">
        <v>298.10000000000002</v>
      </c>
      <c r="X188" s="100">
        <v>20.900000000000002</v>
      </c>
      <c r="Y188" s="102">
        <v>31</v>
      </c>
      <c r="Z188" s="81"/>
    </row>
    <row r="189" spans="1:27" s="68" customFormat="1" ht="30" customHeight="1">
      <c r="B189" s="159"/>
      <c r="C189" s="69" t="s">
        <v>108</v>
      </c>
      <c r="D189" s="82" t="s">
        <v>163</v>
      </c>
      <c r="E189" s="70"/>
      <c r="F189" s="71"/>
      <c r="G189" s="72"/>
      <c r="H189" s="71"/>
      <c r="I189" s="71"/>
      <c r="J189" s="72"/>
      <c r="K189" s="71"/>
      <c r="L189" s="71"/>
      <c r="M189" s="74"/>
      <c r="N189" s="70">
        <v>102.4</v>
      </c>
      <c r="O189" s="71">
        <v>9</v>
      </c>
      <c r="P189" s="72">
        <v>4</v>
      </c>
      <c r="Q189" s="71"/>
      <c r="R189" s="71"/>
      <c r="S189" s="72"/>
      <c r="T189" s="71">
        <v>102.4</v>
      </c>
      <c r="U189" s="71">
        <v>9</v>
      </c>
      <c r="V189" s="74">
        <v>4</v>
      </c>
      <c r="W189" s="70">
        <v>102.4</v>
      </c>
      <c r="X189" s="71">
        <v>9</v>
      </c>
      <c r="Y189" s="74">
        <v>4</v>
      </c>
      <c r="Z189" s="76"/>
    </row>
    <row r="190" spans="1:27" s="68" customFormat="1" ht="30" customHeight="1">
      <c r="B190" s="159"/>
      <c r="C190" s="69" t="s">
        <v>168</v>
      </c>
      <c r="D190" s="82" t="s">
        <v>163</v>
      </c>
      <c r="E190" s="70"/>
      <c r="F190" s="71"/>
      <c r="G190" s="72"/>
      <c r="H190" s="71"/>
      <c r="I190" s="71"/>
      <c r="J190" s="72"/>
      <c r="K190" s="71"/>
      <c r="L190" s="71"/>
      <c r="M190" s="74"/>
      <c r="N190" s="70">
        <v>30</v>
      </c>
      <c r="O190" s="71">
        <v>0.4</v>
      </c>
      <c r="P190" s="72">
        <v>4</v>
      </c>
      <c r="Q190" s="71"/>
      <c r="R190" s="71"/>
      <c r="S190" s="72"/>
      <c r="T190" s="71">
        <v>30</v>
      </c>
      <c r="U190" s="71">
        <v>0.4</v>
      </c>
      <c r="V190" s="74">
        <v>4</v>
      </c>
      <c r="W190" s="70">
        <v>30</v>
      </c>
      <c r="X190" s="71">
        <v>0.4</v>
      </c>
      <c r="Y190" s="74">
        <v>4</v>
      </c>
      <c r="Z190" s="76"/>
    </row>
    <row r="191" spans="1:27" s="68" customFormat="1" ht="30" customHeight="1">
      <c r="B191" s="159"/>
      <c r="C191" s="151" t="s">
        <v>109</v>
      </c>
      <c r="D191" s="152"/>
      <c r="E191" s="70">
        <f>SUM(E185:E190)</f>
        <v>89.4</v>
      </c>
      <c r="F191" s="71">
        <f t="shared" ref="F191:Z191" si="57">SUM(F185:F190)</f>
        <v>10.5</v>
      </c>
      <c r="G191" s="72">
        <f t="shared" si="57"/>
        <v>5</v>
      </c>
      <c r="H191" s="71">
        <f t="shared" si="57"/>
        <v>75.599999999999994</v>
      </c>
      <c r="I191" s="71">
        <f t="shared" si="57"/>
        <v>5.6</v>
      </c>
      <c r="J191" s="72">
        <f t="shared" si="57"/>
        <v>7</v>
      </c>
      <c r="K191" s="71">
        <f t="shared" si="57"/>
        <v>165</v>
      </c>
      <c r="L191" s="71">
        <f t="shared" si="57"/>
        <v>16.100000000000001</v>
      </c>
      <c r="M191" s="74">
        <f t="shared" si="57"/>
        <v>12</v>
      </c>
      <c r="N191" s="70">
        <f t="shared" si="57"/>
        <v>529.5</v>
      </c>
      <c r="O191" s="71">
        <f t="shared" si="57"/>
        <v>33.799999999999997</v>
      </c>
      <c r="P191" s="72">
        <f t="shared" si="57"/>
        <v>42</v>
      </c>
      <c r="Q191" s="71">
        <f t="shared" si="57"/>
        <v>141</v>
      </c>
      <c r="R191" s="71">
        <f t="shared" si="57"/>
        <v>23.299999999999997</v>
      </c>
      <c r="S191" s="72">
        <f t="shared" si="57"/>
        <v>18</v>
      </c>
      <c r="T191" s="71">
        <f t="shared" si="57"/>
        <v>670.5</v>
      </c>
      <c r="U191" s="71">
        <f t="shared" si="57"/>
        <v>57.1</v>
      </c>
      <c r="V191" s="74">
        <f t="shared" si="57"/>
        <v>60</v>
      </c>
      <c r="W191" s="70">
        <f t="shared" si="57"/>
        <v>835.5</v>
      </c>
      <c r="X191" s="71">
        <f t="shared" si="57"/>
        <v>73.2</v>
      </c>
      <c r="Y191" s="74">
        <f t="shared" si="57"/>
        <v>72</v>
      </c>
      <c r="Z191" s="76">
        <f t="shared" si="57"/>
        <v>4</v>
      </c>
    </row>
    <row r="192" spans="1:27" s="68" customFormat="1" ht="30" customHeight="1">
      <c r="A192" s="67"/>
      <c r="B192" s="159"/>
      <c r="C192" s="170" t="s">
        <v>110</v>
      </c>
      <c r="D192" s="82" t="s">
        <v>163</v>
      </c>
      <c r="E192" s="94"/>
      <c r="F192" s="95"/>
      <c r="G192" s="96"/>
      <c r="H192" s="95">
        <v>30</v>
      </c>
      <c r="I192" s="95">
        <v>4.2</v>
      </c>
      <c r="J192" s="96">
        <v>5</v>
      </c>
      <c r="K192" s="95">
        <v>30.02</v>
      </c>
      <c r="L192" s="95">
        <v>4.2</v>
      </c>
      <c r="M192" s="73">
        <v>5</v>
      </c>
      <c r="N192" s="94">
        <v>20</v>
      </c>
      <c r="O192" s="95">
        <v>1.6</v>
      </c>
      <c r="P192" s="96">
        <v>4</v>
      </c>
      <c r="Q192" s="95"/>
      <c r="R192" s="95"/>
      <c r="S192" s="96"/>
      <c r="T192" s="95">
        <v>20</v>
      </c>
      <c r="U192" s="95">
        <v>1.6</v>
      </c>
      <c r="V192" s="73">
        <v>4</v>
      </c>
      <c r="W192" s="94">
        <v>50.019999999999996</v>
      </c>
      <c r="X192" s="95">
        <v>5.8000000000000007</v>
      </c>
      <c r="Y192" s="73">
        <v>9</v>
      </c>
      <c r="Z192" s="98">
        <v>1</v>
      </c>
    </row>
    <row r="193" spans="1:26" s="68" customFormat="1" ht="30" customHeight="1">
      <c r="A193" s="67"/>
      <c r="B193" s="159"/>
      <c r="C193" s="178"/>
      <c r="D193" s="82" t="s">
        <v>167</v>
      </c>
      <c r="E193" s="94"/>
      <c r="F193" s="95"/>
      <c r="G193" s="96"/>
      <c r="H193" s="95"/>
      <c r="I193" s="95"/>
      <c r="J193" s="96"/>
      <c r="K193" s="95"/>
      <c r="L193" s="95"/>
      <c r="M193" s="73"/>
      <c r="N193" s="94">
        <v>50</v>
      </c>
      <c r="O193" s="95">
        <v>10</v>
      </c>
      <c r="P193" s="96">
        <v>4</v>
      </c>
      <c r="Q193" s="95"/>
      <c r="R193" s="95"/>
      <c r="S193" s="96"/>
      <c r="T193" s="95">
        <v>50</v>
      </c>
      <c r="U193" s="95">
        <v>10</v>
      </c>
      <c r="V193" s="73">
        <v>4</v>
      </c>
      <c r="W193" s="94">
        <v>50</v>
      </c>
      <c r="X193" s="95">
        <v>10</v>
      </c>
      <c r="Y193" s="73">
        <v>4</v>
      </c>
      <c r="Z193" s="98"/>
    </row>
    <row r="194" spans="1:26" s="68" customFormat="1" ht="30" customHeight="1">
      <c r="A194" s="67"/>
      <c r="B194" s="159"/>
      <c r="C194" s="171"/>
      <c r="D194" s="82" t="s">
        <v>169</v>
      </c>
      <c r="E194" s="94"/>
      <c r="F194" s="95"/>
      <c r="G194" s="96"/>
      <c r="H194" s="95"/>
      <c r="I194" s="95"/>
      <c r="J194" s="96"/>
      <c r="K194" s="95"/>
      <c r="L194" s="95"/>
      <c r="M194" s="73"/>
      <c r="N194" s="94">
        <v>10</v>
      </c>
      <c r="O194" s="95">
        <v>2</v>
      </c>
      <c r="P194" s="96">
        <v>3</v>
      </c>
      <c r="Q194" s="95"/>
      <c r="R194" s="95"/>
      <c r="S194" s="96"/>
      <c r="T194" s="95">
        <v>10</v>
      </c>
      <c r="U194" s="95">
        <v>2</v>
      </c>
      <c r="V194" s="73">
        <v>3</v>
      </c>
      <c r="W194" s="94">
        <v>10</v>
      </c>
      <c r="X194" s="95">
        <v>2</v>
      </c>
      <c r="Y194" s="73">
        <v>3</v>
      </c>
      <c r="Z194" s="98"/>
    </row>
    <row r="195" spans="1:26" s="68" customFormat="1" ht="30" customHeight="1">
      <c r="A195" s="67"/>
      <c r="B195" s="159"/>
      <c r="C195" s="161" t="s">
        <v>70</v>
      </c>
      <c r="D195" s="82" t="s">
        <v>167</v>
      </c>
      <c r="E195" s="94"/>
      <c r="F195" s="95"/>
      <c r="G195" s="96"/>
      <c r="H195" s="95"/>
      <c r="I195" s="95"/>
      <c r="J195" s="96"/>
      <c r="K195" s="95"/>
      <c r="L195" s="95"/>
      <c r="M195" s="73"/>
      <c r="N195" s="94"/>
      <c r="O195" s="95"/>
      <c r="P195" s="96"/>
      <c r="Q195" s="95"/>
      <c r="R195" s="95"/>
      <c r="S195" s="96"/>
      <c r="T195" s="95"/>
      <c r="U195" s="95"/>
      <c r="V195" s="73"/>
      <c r="W195" s="94">
        <v>0</v>
      </c>
      <c r="X195" s="95">
        <v>0</v>
      </c>
      <c r="Y195" s="73">
        <v>0</v>
      </c>
      <c r="Z195" s="98">
        <v>27</v>
      </c>
    </row>
    <row r="196" spans="1:26" s="68" customFormat="1" ht="30" customHeight="1">
      <c r="A196" s="67"/>
      <c r="B196" s="159"/>
      <c r="C196" s="163"/>
      <c r="D196" s="82" t="s">
        <v>163</v>
      </c>
      <c r="E196" s="94"/>
      <c r="F196" s="95"/>
      <c r="G196" s="96"/>
      <c r="H196" s="95"/>
      <c r="I196" s="95"/>
      <c r="J196" s="96"/>
      <c r="K196" s="95"/>
      <c r="L196" s="95"/>
      <c r="M196" s="73"/>
      <c r="N196" s="94"/>
      <c r="O196" s="95"/>
      <c r="P196" s="96"/>
      <c r="Q196" s="95"/>
      <c r="R196" s="95"/>
      <c r="S196" s="96"/>
      <c r="T196" s="95"/>
      <c r="U196" s="95"/>
      <c r="V196" s="73"/>
      <c r="W196" s="94">
        <v>0</v>
      </c>
      <c r="X196" s="95">
        <v>0</v>
      </c>
      <c r="Y196" s="73">
        <v>0</v>
      </c>
      <c r="Z196" s="98">
        <v>1</v>
      </c>
    </row>
    <row r="197" spans="1:26" s="68" customFormat="1" ht="30" customHeight="1">
      <c r="A197" s="67"/>
      <c r="B197" s="177"/>
      <c r="C197" s="151" t="s">
        <v>71</v>
      </c>
      <c r="D197" s="152"/>
      <c r="E197" s="94">
        <f>SUM(E192:E196)</f>
        <v>0</v>
      </c>
      <c r="F197" s="95">
        <f t="shared" ref="F197:Z197" si="58">SUM(F192:F196)</f>
        <v>0</v>
      </c>
      <c r="G197" s="96">
        <f t="shared" si="58"/>
        <v>0</v>
      </c>
      <c r="H197" s="95">
        <f t="shared" si="58"/>
        <v>30</v>
      </c>
      <c r="I197" s="95">
        <f t="shared" si="58"/>
        <v>4.2</v>
      </c>
      <c r="J197" s="96">
        <f t="shared" si="58"/>
        <v>5</v>
      </c>
      <c r="K197" s="95">
        <f t="shared" si="58"/>
        <v>30.02</v>
      </c>
      <c r="L197" s="95">
        <f t="shared" si="58"/>
        <v>4.2</v>
      </c>
      <c r="M197" s="73">
        <f t="shared" si="58"/>
        <v>5</v>
      </c>
      <c r="N197" s="94">
        <f t="shared" si="58"/>
        <v>80</v>
      </c>
      <c r="O197" s="95">
        <f t="shared" si="58"/>
        <v>13.6</v>
      </c>
      <c r="P197" s="96">
        <f t="shared" si="58"/>
        <v>11</v>
      </c>
      <c r="Q197" s="95">
        <f t="shared" si="58"/>
        <v>0</v>
      </c>
      <c r="R197" s="95">
        <f t="shared" si="58"/>
        <v>0</v>
      </c>
      <c r="S197" s="96">
        <f t="shared" si="58"/>
        <v>0</v>
      </c>
      <c r="T197" s="95">
        <f t="shared" si="58"/>
        <v>80</v>
      </c>
      <c r="U197" s="95">
        <f t="shared" si="58"/>
        <v>13.6</v>
      </c>
      <c r="V197" s="73">
        <f t="shared" si="58"/>
        <v>11</v>
      </c>
      <c r="W197" s="94">
        <f t="shared" si="58"/>
        <v>110.02</v>
      </c>
      <c r="X197" s="95">
        <f t="shared" si="58"/>
        <v>17.8</v>
      </c>
      <c r="Y197" s="73">
        <f t="shared" si="58"/>
        <v>16</v>
      </c>
      <c r="Z197" s="75">
        <f t="shared" si="58"/>
        <v>29</v>
      </c>
    </row>
    <row r="198" spans="1:26" s="68" customFormat="1" ht="30" customHeight="1">
      <c r="B198" s="172" t="s">
        <v>35</v>
      </c>
      <c r="C198" s="151" t="s">
        <v>121</v>
      </c>
      <c r="D198" s="82" t="s">
        <v>167</v>
      </c>
      <c r="E198" s="94"/>
      <c r="F198" s="95"/>
      <c r="G198" s="96"/>
      <c r="H198" s="95">
        <v>5</v>
      </c>
      <c r="I198" s="95">
        <v>1</v>
      </c>
      <c r="J198" s="96">
        <v>1</v>
      </c>
      <c r="K198" s="95">
        <v>5</v>
      </c>
      <c r="L198" s="95">
        <v>1</v>
      </c>
      <c r="M198" s="73">
        <v>1</v>
      </c>
      <c r="N198" s="94"/>
      <c r="O198" s="95"/>
      <c r="P198" s="96"/>
      <c r="Q198" s="95"/>
      <c r="R198" s="95"/>
      <c r="S198" s="96"/>
      <c r="T198" s="95"/>
      <c r="U198" s="95"/>
      <c r="V198" s="73"/>
      <c r="W198" s="94">
        <v>5</v>
      </c>
      <c r="X198" s="95">
        <v>1</v>
      </c>
      <c r="Y198" s="73">
        <v>1</v>
      </c>
      <c r="Z198" s="98"/>
    </row>
    <row r="199" spans="1:26" s="68" customFormat="1" ht="30" customHeight="1">
      <c r="B199" s="159"/>
      <c r="C199" s="151"/>
      <c r="D199" s="82" t="s">
        <v>163</v>
      </c>
      <c r="E199" s="94">
        <v>20</v>
      </c>
      <c r="F199" s="95">
        <v>3</v>
      </c>
      <c r="G199" s="96">
        <v>1</v>
      </c>
      <c r="H199" s="95">
        <v>74</v>
      </c>
      <c r="I199" s="95">
        <v>11</v>
      </c>
      <c r="J199" s="96">
        <v>6</v>
      </c>
      <c r="K199" s="95">
        <v>94</v>
      </c>
      <c r="L199" s="95">
        <v>14</v>
      </c>
      <c r="M199" s="73">
        <v>7</v>
      </c>
      <c r="N199" s="94"/>
      <c r="O199" s="95"/>
      <c r="P199" s="96"/>
      <c r="Q199" s="95"/>
      <c r="R199" s="95"/>
      <c r="S199" s="96"/>
      <c r="T199" s="95"/>
      <c r="U199" s="95"/>
      <c r="V199" s="73"/>
      <c r="W199" s="94">
        <v>94</v>
      </c>
      <c r="X199" s="95">
        <v>14</v>
      </c>
      <c r="Y199" s="73">
        <v>7</v>
      </c>
      <c r="Z199" s="98"/>
    </row>
    <row r="200" spans="1:26" s="68" customFormat="1" ht="30" customHeight="1">
      <c r="B200" s="159"/>
      <c r="C200" s="151" t="s">
        <v>124</v>
      </c>
      <c r="D200" s="82" t="s">
        <v>167</v>
      </c>
      <c r="E200" s="94"/>
      <c r="F200" s="95"/>
      <c r="G200" s="96"/>
      <c r="H200" s="95">
        <v>10</v>
      </c>
      <c r="I200" s="95">
        <v>1.5</v>
      </c>
      <c r="J200" s="96">
        <v>1</v>
      </c>
      <c r="K200" s="95">
        <v>10</v>
      </c>
      <c r="L200" s="95">
        <v>1.5</v>
      </c>
      <c r="M200" s="73">
        <v>1</v>
      </c>
      <c r="N200" s="94"/>
      <c r="O200" s="95"/>
      <c r="P200" s="96"/>
      <c r="Q200" s="95"/>
      <c r="R200" s="95"/>
      <c r="S200" s="96"/>
      <c r="T200" s="95"/>
      <c r="U200" s="95"/>
      <c r="V200" s="73"/>
      <c r="W200" s="94">
        <v>10</v>
      </c>
      <c r="X200" s="95">
        <v>1.5</v>
      </c>
      <c r="Y200" s="73">
        <v>1</v>
      </c>
      <c r="Z200" s="98"/>
    </row>
    <row r="201" spans="1:26" s="68" customFormat="1" ht="30" customHeight="1">
      <c r="B201" s="159"/>
      <c r="C201" s="151"/>
      <c r="D201" s="82" t="s">
        <v>163</v>
      </c>
      <c r="E201" s="94"/>
      <c r="F201" s="95"/>
      <c r="G201" s="96"/>
      <c r="H201" s="95">
        <v>3</v>
      </c>
      <c r="I201" s="95">
        <v>0.5</v>
      </c>
      <c r="J201" s="96">
        <v>1</v>
      </c>
      <c r="K201" s="95">
        <v>3</v>
      </c>
      <c r="L201" s="95">
        <v>0.5</v>
      </c>
      <c r="M201" s="73">
        <v>1</v>
      </c>
      <c r="N201" s="94"/>
      <c r="O201" s="95"/>
      <c r="P201" s="96"/>
      <c r="Q201" s="95"/>
      <c r="R201" s="95"/>
      <c r="S201" s="96"/>
      <c r="T201" s="95"/>
      <c r="U201" s="95"/>
      <c r="V201" s="73"/>
      <c r="W201" s="94">
        <v>3</v>
      </c>
      <c r="X201" s="95">
        <v>0.5</v>
      </c>
      <c r="Y201" s="73">
        <v>1</v>
      </c>
      <c r="Z201" s="98"/>
    </row>
    <row r="202" spans="1:26" s="68" customFormat="1" ht="30" customHeight="1">
      <c r="B202" s="159"/>
      <c r="C202" s="69" t="s">
        <v>170</v>
      </c>
      <c r="D202" s="82" t="s">
        <v>163</v>
      </c>
      <c r="E202" s="94"/>
      <c r="F202" s="95"/>
      <c r="G202" s="96"/>
      <c r="H202" s="95">
        <v>9</v>
      </c>
      <c r="I202" s="95">
        <v>1</v>
      </c>
      <c r="J202" s="96">
        <v>2</v>
      </c>
      <c r="K202" s="95">
        <v>9</v>
      </c>
      <c r="L202" s="95">
        <v>1</v>
      </c>
      <c r="M202" s="73">
        <v>2</v>
      </c>
      <c r="N202" s="94"/>
      <c r="O202" s="95"/>
      <c r="P202" s="96"/>
      <c r="Q202" s="95"/>
      <c r="R202" s="95"/>
      <c r="S202" s="96"/>
      <c r="T202" s="95"/>
      <c r="U202" s="95"/>
      <c r="V202" s="73"/>
      <c r="W202" s="94">
        <v>9</v>
      </c>
      <c r="X202" s="95">
        <v>1</v>
      </c>
      <c r="Y202" s="73">
        <v>2</v>
      </c>
      <c r="Z202" s="98">
        <v>1</v>
      </c>
    </row>
    <row r="203" spans="1:26" s="68" customFormat="1" ht="30" customHeight="1">
      <c r="B203" s="159"/>
      <c r="C203" s="69" t="s">
        <v>129</v>
      </c>
      <c r="D203" s="82" t="s">
        <v>167</v>
      </c>
      <c r="E203" s="94"/>
      <c r="F203" s="95"/>
      <c r="G203" s="96"/>
      <c r="H203" s="95">
        <v>10</v>
      </c>
      <c r="I203" s="95">
        <v>3</v>
      </c>
      <c r="J203" s="96">
        <v>1</v>
      </c>
      <c r="K203" s="95">
        <v>10</v>
      </c>
      <c r="L203" s="95">
        <v>3</v>
      </c>
      <c r="M203" s="73">
        <v>1</v>
      </c>
      <c r="N203" s="94"/>
      <c r="O203" s="95"/>
      <c r="P203" s="96"/>
      <c r="Q203" s="95"/>
      <c r="R203" s="95"/>
      <c r="S203" s="96"/>
      <c r="T203" s="95"/>
      <c r="U203" s="95"/>
      <c r="V203" s="73"/>
      <c r="W203" s="94">
        <v>10</v>
      </c>
      <c r="X203" s="95">
        <v>3</v>
      </c>
      <c r="Y203" s="73">
        <v>1</v>
      </c>
      <c r="Z203" s="98"/>
    </row>
    <row r="204" spans="1:26" s="68" customFormat="1" ht="30" customHeight="1">
      <c r="B204" s="159"/>
      <c r="C204" s="69" t="s">
        <v>171</v>
      </c>
      <c r="D204" s="82" t="s">
        <v>167</v>
      </c>
      <c r="E204" s="94"/>
      <c r="F204" s="95"/>
      <c r="G204" s="96"/>
      <c r="H204" s="95">
        <v>10</v>
      </c>
      <c r="I204" s="95">
        <v>1.2</v>
      </c>
      <c r="J204" s="96">
        <v>1</v>
      </c>
      <c r="K204" s="95">
        <v>10</v>
      </c>
      <c r="L204" s="95">
        <v>1.2</v>
      </c>
      <c r="M204" s="73">
        <v>1</v>
      </c>
      <c r="N204" s="94"/>
      <c r="O204" s="95"/>
      <c r="P204" s="96"/>
      <c r="Q204" s="95"/>
      <c r="R204" s="95"/>
      <c r="S204" s="96"/>
      <c r="T204" s="95"/>
      <c r="U204" s="95"/>
      <c r="V204" s="73"/>
      <c r="W204" s="94">
        <v>10</v>
      </c>
      <c r="X204" s="95">
        <v>1.2</v>
      </c>
      <c r="Y204" s="73">
        <v>1</v>
      </c>
      <c r="Z204" s="98"/>
    </row>
    <row r="205" spans="1:26" s="68" customFormat="1" ht="30" customHeight="1">
      <c r="B205" s="159"/>
      <c r="C205" s="69" t="s">
        <v>172</v>
      </c>
      <c r="D205" s="82" t="s">
        <v>167</v>
      </c>
      <c r="E205" s="94">
        <v>290</v>
      </c>
      <c r="F205" s="95">
        <v>15</v>
      </c>
      <c r="G205" s="96">
        <v>4</v>
      </c>
      <c r="H205" s="95"/>
      <c r="I205" s="95"/>
      <c r="J205" s="96"/>
      <c r="K205" s="95">
        <v>290</v>
      </c>
      <c r="L205" s="95">
        <v>15</v>
      </c>
      <c r="M205" s="73">
        <v>4</v>
      </c>
      <c r="N205" s="94"/>
      <c r="O205" s="95"/>
      <c r="P205" s="96"/>
      <c r="Q205" s="95"/>
      <c r="R205" s="95"/>
      <c r="S205" s="96"/>
      <c r="T205" s="95"/>
      <c r="U205" s="95"/>
      <c r="V205" s="73"/>
      <c r="W205" s="94">
        <v>290</v>
      </c>
      <c r="X205" s="95">
        <v>15</v>
      </c>
      <c r="Y205" s="73">
        <v>4</v>
      </c>
      <c r="Z205" s="98"/>
    </row>
    <row r="206" spans="1:26" s="68" customFormat="1" ht="30" customHeight="1">
      <c r="B206" s="159"/>
      <c r="C206" s="151" t="s">
        <v>132</v>
      </c>
      <c r="D206" s="152"/>
      <c r="E206" s="94">
        <f>SUM(E198:E205)</f>
        <v>310</v>
      </c>
      <c r="F206" s="95">
        <f t="shared" ref="F206:Z206" si="59">SUM(F198:F205)</f>
        <v>18</v>
      </c>
      <c r="G206" s="96">
        <f t="shared" si="59"/>
        <v>5</v>
      </c>
      <c r="H206" s="95">
        <f t="shared" si="59"/>
        <v>121</v>
      </c>
      <c r="I206" s="95">
        <f t="shared" si="59"/>
        <v>19.2</v>
      </c>
      <c r="J206" s="96">
        <f t="shared" si="59"/>
        <v>13</v>
      </c>
      <c r="K206" s="95">
        <f t="shared" si="59"/>
        <v>431</v>
      </c>
      <c r="L206" s="95">
        <f t="shared" si="59"/>
        <v>37.200000000000003</v>
      </c>
      <c r="M206" s="73">
        <f t="shared" si="59"/>
        <v>18</v>
      </c>
      <c r="N206" s="94">
        <f t="shared" si="59"/>
        <v>0</v>
      </c>
      <c r="O206" s="95">
        <f t="shared" si="59"/>
        <v>0</v>
      </c>
      <c r="P206" s="96">
        <f t="shared" si="59"/>
        <v>0</v>
      </c>
      <c r="Q206" s="95">
        <f t="shared" si="59"/>
        <v>0</v>
      </c>
      <c r="R206" s="95">
        <f t="shared" si="59"/>
        <v>0</v>
      </c>
      <c r="S206" s="96">
        <f t="shared" si="59"/>
        <v>0</v>
      </c>
      <c r="T206" s="95">
        <f t="shared" si="59"/>
        <v>0</v>
      </c>
      <c r="U206" s="95">
        <f t="shared" si="59"/>
        <v>0</v>
      </c>
      <c r="V206" s="73">
        <f t="shared" si="59"/>
        <v>0</v>
      </c>
      <c r="W206" s="94">
        <f t="shared" si="59"/>
        <v>431</v>
      </c>
      <c r="X206" s="95">
        <f t="shared" si="59"/>
        <v>37.200000000000003</v>
      </c>
      <c r="Y206" s="73">
        <f t="shared" si="59"/>
        <v>18</v>
      </c>
      <c r="Z206" s="75">
        <f t="shared" si="59"/>
        <v>1</v>
      </c>
    </row>
    <row r="207" spans="1:26" s="68" customFormat="1" ht="30" customHeight="1">
      <c r="B207" s="159"/>
      <c r="C207" s="161" t="s">
        <v>136</v>
      </c>
      <c r="D207" s="82" t="s">
        <v>167</v>
      </c>
      <c r="E207" s="94"/>
      <c r="F207" s="95"/>
      <c r="G207" s="96"/>
      <c r="H207" s="95"/>
      <c r="I207" s="95"/>
      <c r="J207" s="96"/>
      <c r="K207" s="95"/>
      <c r="L207" s="95"/>
      <c r="M207" s="73"/>
      <c r="N207" s="94"/>
      <c r="O207" s="95"/>
      <c r="P207" s="96"/>
      <c r="Q207" s="95"/>
      <c r="R207" s="95"/>
      <c r="S207" s="96"/>
      <c r="T207" s="95"/>
      <c r="U207" s="95"/>
      <c r="V207" s="73"/>
      <c r="W207" s="94"/>
      <c r="X207" s="95"/>
      <c r="Y207" s="73"/>
      <c r="Z207" s="98">
        <v>25</v>
      </c>
    </row>
    <row r="208" spans="1:26" s="68" customFormat="1" ht="30" customHeight="1">
      <c r="B208" s="159"/>
      <c r="C208" s="163"/>
      <c r="D208" s="82" t="s">
        <v>163</v>
      </c>
      <c r="E208" s="94"/>
      <c r="F208" s="95"/>
      <c r="G208" s="96"/>
      <c r="H208" s="95"/>
      <c r="I208" s="95"/>
      <c r="J208" s="96"/>
      <c r="K208" s="95"/>
      <c r="L208" s="95"/>
      <c r="M208" s="73"/>
      <c r="N208" s="94"/>
      <c r="O208" s="95"/>
      <c r="P208" s="96"/>
      <c r="Q208" s="95"/>
      <c r="R208" s="95"/>
      <c r="S208" s="96"/>
      <c r="T208" s="95"/>
      <c r="U208" s="95"/>
      <c r="V208" s="73"/>
      <c r="W208" s="94"/>
      <c r="X208" s="95"/>
      <c r="Y208" s="73"/>
      <c r="Z208" s="98">
        <v>10</v>
      </c>
    </row>
    <row r="209" spans="2:27" s="68" customFormat="1" ht="30" customHeight="1">
      <c r="B209" s="159"/>
      <c r="C209" s="161" t="s">
        <v>173</v>
      </c>
      <c r="D209" s="82" t="s">
        <v>167</v>
      </c>
      <c r="E209" s="94">
        <v>7</v>
      </c>
      <c r="F209" s="95">
        <v>0.2</v>
      </c>
      <c r="G209" s="96">
        <v>1</v>
      </c>
      <c r="H209" s="95"/>
      <c r="I209" s="95"/>
      <c r="J209" s="96"/>
      <c r="K209" s="95">
        <v>7</v>
      </c>
      <c r="L209" s="95">
        <v>0.2</v>
      </c>
      <c r="M209" s="73">
        <v>1</v>
      </c>
      <c r="N209" s="94"/>
      <c r="O209" s="95"/>
      <c r="P209" s="96"/>
      <c r="Q209" s="95">
        <v>14</v>
      </c>
      <c r="R209" s="95">
        <v>1.7</v>
      </c>
      <c r="S209" s="96">
        <v>1</v>
      </c>
      <c r="T209" s="95">
        <v>14</v>
      </c>
      <c r="U209" s="95">
        <v>1.7</v>
      </c>
      <c r="V209" s="73">
        <v>1</v>
      </c>
      <c r="W209" s="94">
        <v>21</v>
      </c>
      <c r="X209" s="95">
        <v>1.9</v>
      </c>
      <c r="Y209" s="73">
        <v>2</v>
      </c>
      <c r="Z209" s="98">
        <v>3</v>
      </c>
    </row>
    <row r="210" spans="2:27" s="68" customFormat="1" ht="30" customHeight="1">
      <c r="B210" s="159"/>
      <c r="C210" s="163"/>
      <c r="D210" s="82" t="s">
        <v>163</v>
      </c>
      <c r="E210" s="94"/>
      <c r="F210" s="95"/>
      <c r="G210" s="96"/>
      <c r="H210" s="95">
        <v>18</v>
      </c>
      <c r="I210" s="95">
        <v>1.8</v>
      </c>
      <c r="J210" s="96">
        <v>2</v>
      </c>
      <c r="K210" s="95">
        <v>18</v>
      </c>
      <c r="L210" s="95">
        <v>1.8</v>
      </c>
      <c r="M210" s="73">
        <v>2</v>
      </c>
      <c r="N210" s="94"/>
      <c r="O210" s="95"/>
      <c r="P210" s="96"/>
      <c r="Q210" s="95"/>
      <c r="R210" s="95"/>
      <c r="S210" s="96"/>
      <c r="T210" s="95"/>
      <c r="U210" s="95"/>
      <c r="V210" s="73"/>
      <c r="W210" s="94">
        <v>18</v>
      </c>
      <c r="X210" s="95">
        <v>1.8</v>
      </c>
      <c r="Y210" s="73">
        <v>2</v>
      </c>
      <c r="Z210" s="98">
        <v>11</v>
      </c>
    </row>
    <row r="211" spans="2:27" s="68" customFormat="1" ht="30" customHeight="1">
      <c r="B211" s="159"/>
      <c r="C211" s="161" t="s">
        <v>53</v>
      </c>
      <c r="D211" s="82" t="s">
        <v>174</v>
      </c>
      <c r="E211" s="77"/>
      <c r="F211" s="78"/>
      <c r="G211" s="79"/>
      <c r="H211" s="78"/>
      <c r="I211" s="78"/>
      <c r="J211" s="79"/>
      <c r="K211" s="78"/>
      <c r="L211" s="78"/>
      <c r="M211" s="80"/>
      <c r="N211" s="77"/>
      <c r="O211" s="78"/>
      <c r="P211" s="79"/>
      <c r="Q211" s="78">
        <v>5</v>
      </c>
      <c r="R211" s="78">
        <v>0.6</v>
      </c>
      <c r="S211" s="79">
        <v>1</v>
      </c>
      <c r="T211" s="78"/>
      <c r="U211" s="78"/>
      <c r="V211" s="80"/>
      <c r="W211" s="77">
        <f t="shared" ref="W211:Y212" si="60">SUM(N211+Q211)</f>
        <v>5</v>
      </c>
      <c r="X211" s="78">
        <f t="shared" si="60"/>
        <v>0.6</v>
      </c>
      <c r="Y211" s="80">
        <f t="shared" si="60"/>
        <v>1</v>
      </c>
      <c r="Z211" s="81"/>
    </row>
    <row r="212" spans="2:27" s="68" customFormat="1" ht="30" customHeight="1">
      <c r="B212" s="159"/>
      <c r="C212" s="163"/>
      <c r="D212" s="82" t="s">
        <v>166</v>
      </c>
      <c r="E212" s="77"/>
      <c r="F212" s="78"/>
      <c r="G212" s="79"/>
      <c r="H212" s="78"/>
      <c r="I212" s="78"/>
      <c r="J212" s="79"/>
      <c r="K212" s="78"/>
      <c r="L212" s="78"/>
      <c r="M212" s="80"/>
      <c r="N212" s="77"/>
      <c r="O212" s="78"/>
      <c r="P212" s="79"/>
      <c r="Q212" s="78">
        <v>21</v>
      </c>
      <c r="R212" s="78">
        <v>3</v>
      </c>
      <c r="S212" s="79">
        <v>3</v>
      </c>
      <c r="T212" s="78"/>
      <c r="U212" s="78"/>
      <c r="V212" s="80"/>
      <c r="W212" s="77">
        <f t="shared" si="60"/>
        <v>21</v>
      </c>
      <c r="X212" s="78">
        <f t="shared" si="60"/>
        <v>3</v>
      </c>
      <c r="Y212" s="80">
        <f t="shared" si="60"/>
        <v>3</v>
      </c>
      <c r="Z212" s="81"/>
    </row>
    <row r="213" spans="2:27" s="68" customFormat="1" ht="30" customHeight="1">
      <c r="B213" s="159"/>
      <c r="C213" s="69" t="s">
        <v>175</v>
      </c>
      <c r="D213" s="82" t="s">
        <v>163</v>
      </c>
      <c r="E213" s="77">
        <v>22</v>
      </c>
      <c r="F213" s="78">
        <v>2.2999999999999998</v>
      </c>
      <c r="G213" s="79">
        <v>2</v>
      </c>
      <c r="H213" s="95"/>
      <c r="I213" s="95"/>
      <c r="J213" s="96"/>
      <c r="K213" s="78">
        <v>22</v>
      </c>
      <c r="L213" s="78">
        <v>2.2999999999999998</v>
      </c>
      <c r="M213" s="80">
        <v>2</v>
      </c>
      <c r="N213" s="94"/>
      <c r="O213" s="95"/>
      <c r="P213" s="96"/>
      <c r="Q213" s="95"/>
      <c r="R213" s="95"/>
      <c r="S213" s="96"/>
      <c r="T213" s="95"/>
      <c r="U213" s="95"/>
      <c r="V213" s="73"/>
      <c r="W213" s="77">
        <v>22</v>
      </c>
      <c r="X213" s="78">
        <v>2.2999999999999998</v>
      </c>
      <c r="Y213" s="80">
        <v>2</v>
      </c>
      <c r="Z213" s="98"/>
    </row>
    <row r="214" spans="2:27" s="68" customFormat="1" ht="30" customHeight="1">
      <c r="B214" s="159"/>
      <c r="C214" s="151" t="s">
        <v>62</v>
      </c>
      <c r="D214" s="152"/>
      <c r="E214" s="94">
        <f>SUM(E207:E213)</f>
        <v>29</v>
      </c>
      <c r="F214" s="95">
        <f t="shared" ref="F214:Z214" si="61">SUM(F207:F213)</f>
        <v>2.5</v>
      </c>
      <c r="G214" s="96">
        <f t="shared" si="61"/>
        <v>3</v>
      </c>
      <c r="H214" s="95">
        <f t="shared" si="61"/>
        <v>18</v>
      </c>
      <c r="I214" s="95">
        <f t="shared" si="61"/>
        <v>1.8</v>
      </c>
      <c r="J214" s="96">
        <f t="shared" si="61"/>
        <v>2</v>
      </c>
      <c r="K214" s="95">
        <f t="shared" si="61"/>
        <v>47</v>
      </c>
      <c r="L214" s="95">
        <f t="shared" si="61"/>
        <v>4.3</v>
      </c>
      <c r="M214" s="73">
        <f t="shared" si="61"/>
        <v>5</v>
      </c>
      <c r="N214" s="94">
        <f t="shared" si="61"/>
        <v>0</v>
      </c>
      <c r="O214" s="95">
        <f t="shared" si="61"/>
        <v>0</v>
      </c>
      <c r="P214" s="96">
        <f t="shared" si="61"/>
        <v>0</v>
      </c>
      <c r="Q214" s="95">
        <f t="shared" si="61"/>
        <v>40</v>
      </c>
      <c r="R214" s="95">
        <f t="shared" si="61"/>
        <v>5.3</v>
      </c>
      <c r="S214" s="96">
        <f t="shared" si="61"/>
        <v>5</v>
      </c>
      <c r="T214" s="95">
        <f t="shared" si="61"/>
        <v>14</v>
      </c>
      <c r="U214" s="95">
        <f t="shared" si="61"/>
        <v>1.7</v>
      </c>
      <c r="V214" s="73">
        <f t="shared" si="61"/>
        <v>1</v>
      </c>
      <c r="W214" s="94">
        <f t="shared" si="61"/>
        <v>87</v>
      </c>
      <c r="X214" s="95">
        <f t="shared" si="61"/>
        <v>9.6</v>
      </c>
      <c r="Y214" s="73">
        <f t="shared" si="61"/>
        <v>10</v>
      </c>
      <c r="Z214" s="75">
        <f t="shared" si="61"/>
        <v>49</v>
      </c>
    </row>
    <row r="215" spans="2:27" s="68" customFormat="1" ht="30" customHeight="1">
      <c r="B215" s="159"/>
      <c r="C215" s="69" t="s">
        <v>162</v>
      </c>
      <c r="D215" s="82" t="s">
        <v>176</v>
      </c>
      <c r="E215" s="77">
        <v>90</v>
      </c>
      <c r="F215" s="78">
        <v>17</v>
      </c>
      <c r="G215" s="79">
        <v>7</v>
      </c>
      <c r="H215" s="78"/>
      <c r="I215" s="78"/>
      <c r="J215" s="79"/>
      <c r="K215" s="78">
        <v>90</v>
      </c>
      <c r="L215" s="78">
        <v>17</v>
      </c>
      <c r="M215" s="80">
        <v>7</v>
      </c>
      <c r="N215" s="77"/>
      <c r="O215" s="78"/>
      <c r="P215" s="79"/>
      <c r="Q215" s="78"/>
      <c r="R215" s="78"/>
      <c r="S215" s="79"/>
      <c r="T215" s="78"/>
      <c r="U215" s="78"/>
      <c r="V215" s="80"/>
      <c r="W215" s="94">
        <v>90</v>
      </c>
      <c r="X215" s="95">
        <v>17</v>
      </c>
      <c r="Y215" s="73">
        <v>7</v>
      </c>
      <c r="Z215" s="98">
        <v>127</v>
      </c>
    </row>
    <row r="216" spans="2:27" s="68" customFormat="1" ht="30" customHeight="1">
      <c r="B216" s="159"/>
      <c r="C216" s="69" t="s">
        <v>149</v>
      </c>
      <c r="D216" s="82" t="s">
        <v>177</v>
      </c>
      <c r="E216" s="94"/>
      <c r="F216" s="95"/>
      <c r="G216" s="96"/>
      <c r="H216" s="95"/>
      <c r="I216" s="95"/>
      <c r="J216" s="96"/>
      <c r="K216" s="95"/>
      <c r="L216" s="95"/>
      <c r="M216" s="73"/>
      <c r="N216" s="94"/>
      <c r="O216" s="95"/>
      <c r="P216" s="96"/>
      <c r="Q216" s="95"/>
      <c r="R216" s="95"/>
      <c r="S216" s="96"/>
      <c r="T216" s="95"/>
      <c r="U216" s="95"/>
      <c r="V216" s="73"/>
      <c r="W216" s="94"/>
      <c r="X216" s="95"/>
      <c r="Y216" s="73"/>
      <c r="Z216" s="98">
        <v>5</v>
      </c>
    </row>
    <row r="217" spans="2:27" s="68" customFormat="1" ht="30" customHeight="1">
      <c r="B217" s="159"/>
      <c r="C217" s="69" t="s">
        <v>150</v>
      </c>
      <c r="D217" s="82" t="s">
        <v>177</v>
      </c>
      <c r="E217" s="94"/>
      <c r="F217" s="95"/>
      <c r="G217" s="96"/>
      <c r="H217" s="95"/>
      <c r="I217" s="95"/>
      <c r="J217" s="96"/>
      <c r="K217" s="95"/>
      <c r="L217" s="95"/>
      <c r="M217" s="73"/>
      <c r="N217" s="94"/>
      <c r="O217" s="95"/>
      <c r="P217" s="96"/>
      <c r="Q217" s="95"/>
      <c r="R217" s="95"/>
      <c r="S217" s="96"/>
      <c r="T217" s="95"/>
      <c r="U217" s="95"/>
      <c r="V217" s="73"/>
      <c r="W217" s="94"/>
      <c r="X217" s="95"/>
      <c r="Y217" s="73"/>
      <c r="Z217" s="98">
        <v>46</v>
      </c>
    </row>
    <row r="218" spans="2:27" s="68" customFormat="1" ht="30" customHeight="1">
      <c r="B218" s="159"/>
      <c r="C218" s="69" t="s">
        <v>162</v>
      </c>
      <c r="D218" s="82" t="s">
        <v>163</v>
      </c>
      <c r="E218" s="77"/>
      <c r="F218" s="78"/>
      <c r="G218" s="79"/>
      <c r="H218" s="78"/>
      <c r="I218" s="78"/>
      <c r="J218" s="79"/>
      <c r="K218" s="78"/>
      <c r="L218" s="78"/>
      <c r="M218" s="80"/>
      <c r="N218" s="77"/>
      <c r="O218" s="78"/>
      <c r="P218" s="79"/>
      <c r="Q218" s="78">
        <v>17.600000000000001</v>
      </c>
      <c r="R218" s="78">
        <v>1.6</v>
      </c>
      <c r="S218" s="79">
        <v>1</v>
      </c>
      <c r="T218" s="78">
        <v>17.600000000000001</v>
      </c>
      <c r="U218" s="78">
        <v>1.6</v>
      </c>
      <c r="V218" s="80">
        <v>1</v>
      </c>
      <c r="W218" s="94">
        <v>17.600000000000001</v>
      </c>
      <c r="X218" s="95">
        <v>1.6</v>
      </c>
      <c r="Y218" s="73">
        <v>1</v>
      </c>
      <c r="Z218" s="98">
        <v>1</v>
      </c>
    </row>
    <row r="219" spans="2:27" s="68" customFormat="1" ht="30" customHeight="1">
      <c r="B219" s="159"/>
      <c r="C219" s="69" t="s">
        <v>149</v>
      </c>
      <c r="D219" s="82" t="s">
        <v>163</v>
      </c>
      <c r="E219" s="94"/>
      <c r="F219" s="95"/>
      <c r="G219" s="96"/>
      <c r="H219" s="95"/>
      <c r="I219" s="95"/>
      <c r="J219" s="96"/>
      <c r="K219" s="95"/>
      <c r="L219" s="95"/>
      <c r="M219" s="73"/>
      <c r="N219" s="94">
        <v>28</v>
      </c>
      <c r="O219" s="95">
        <v>1.5</v>
      </c>
      <c r="P219" s="96">
        <v>5</v>
      </c>
      <c r="Q219" s="95"/>
      <c r="R219" s="95"/>
      <c r="S219" s="96"/>
      <c r="T219" s="95">
        <v>28</v>
      </c>
      <c r="U219" s="95">
        <v>1.5</v>
      </c>
      <c r="V219" s="73">
        <v>5</v>
      </c>
      <c r="W219" s="94">
        <v>28</v>
      </c>
      <c r="X219" s="95">
        <v>1.5</v>
      </c>
      <c r="Y219" s="73">
        <v>5</v>
      </c>
      <c r="Z219" s="98">
        <v>5</v>
      </c>
    </row>
    <row r="220" spans="2:27" s="68" customFormat="1" ht="30" customHeight="1">
      <c r="B220" s="159"/>
      <c r="C220" s="69" t="s">
        <v>178</v>
      </c>
      <c r="D220" s="82" t="s">
        <v>163</v>
      </c>
      <c r="E220" s="94"/>
      <c r="F220" s="95"/>
      <c r="G220" s="96"/>
      <c r="H220" s="95">
        <v>15</v>
      </c>
      <c r="I220" s="95">
        <v>1.5</v>
      </c>
      <c r="J220" s="96">
        <v>3</v>
      </c>
      <c r="K220" s="95">
        <v>15</v>
      </c>
      <c r="L220" s="95">
        <v>1.5</v>
      </c>
      <c r="M220" s="73">
        <v>3</v>
      </c>
      <c r="N220" s="94"/>
      <c r="O220" s="95"/>
      <c r="P220" s="96"/>
      <c r="Q220" s="95"/>
      <c r="R220" s="95"/>
      <c r="S220" s="96"/>
      <c r="T220" s="95"/>
      <c r="U220" s="95"/>
      <c r="V220" s="73"/>
      <c r="W220" s="94">
        <v>15</v>
      </c>
      <c r="X220" s="95">
        <v>1.5</v>
      </c>
      <c r="Y220" s="73">
        <v>3</v>
      </c>
      <c r="Z220" s="98">
        <v>5</v>
      </c>
    </row>
    <row r="221" spans="2:27" s="68" customFormat="1" ht="30" customHeight="1">
      <c r="B221" s="159"/>
      <c r="C221" s="69" t="s">
        <v>179</v>
      </c>
      <c r="D221" s="82" t="s">
        <v>163</v>
      </c>
      <c r="E221" s="94"/>
      <c r="F221" s="95"/>
      <c r="G221" s="96"/>
      <c r="H221" s="95">
        <v>23</v>
      </c>
      <c r="I221" s="95">
        <v>0.4</v>
      </c>
      <c r="J221" s="96">
        <v>4</v>
      </c>
      <c r="K221" s="95">
        <v>23</v>
      </c>
      <c r="L221" s="95">
        <v>0.4</v>
      </c>
      <c r="M221" s="73">
        <v>4</v>
      </c>
      <c r="N221" s="94">
        <v>13</v>
      </c>
      <c r="O221" s="95">
        <v>1</v>
      </c>
      <c r="P221" s="96">
        <v>1</v>
      </c>
      <c r="Q221" s="95"/>
      <c r="R221" s="95"/>
      <c r="S221" s="96"/>
      <c r="T221" s="95">
        <v>13</v>
      </c>
      <c r="U221" s="95">
        <v>1</v>
      </c>
      <c r="V221" s="73">
        <v>1</v>
      </c>
      <c r="W221" s="94">
        <v>36</v>
      </c>
      <c r="X221" s="95">
        <v>1.4</v>
      </c>
      <c r="Y221" s="73">
        <v>5</v>
      </c>
      <c r="Z221" s="98">
        <v>14</v>
      </c>
    </row>
    <row r="222" spans="2:27" s="68" customFormat="1" ht="30" customHeight="1">
      <c r="B222" s="159"/>
      <c r="C222" s="151" t="s">
        <v>151</v>
      </c>
      <c r="D222" s="152"/>
      <c r="E222" s="94">
        <f>SUM(E215:E221)</f>
        <v>90</v>
      </c>
      <c r="F222" s="95">
        <f t="shared" ref="F222:Z222" si="62">SUM(F215:F221)</f>
        <v>17</v>
      </c>
      <c r="G222" s="96">
        <f t="shared" si="62"/>
        <v>7</v>
      </c>
      <c r="H222" s="95">
        <f t="shared" si="62"/>
        <v>38</v>
      </c>
      <c r="I222" s="95">
        <f t="shared" si="62"/>
        <v>1.9</v>
      </c>
      <c r="J222" s="96">
        <f t="shared" si="62"/>
        <v>7</v>
      </c>
      <c r="K222" s="95">
        <f t="shared" si="62"/>
        <v>128</v>
      </c>
      <c r="L222" s="95">
        <f t="shared" si="62"/>
        <v>18.899999999999999</v>
      </c>
      <c r="M222" s="73">
        <f t="shared" si="62"/>
        <v>14</v>
      </c>
      <c r="N222" s="94">
        <f t="shared" si="62"/>
        <v>41</v>
      </c>
      <c r="O222" s="95">
        <f t="shared" si="62"/>
        <v>2.5</v>
      </c>
      <c r="P222" s="96">
        <f t="shared" si="62"/>
        <v>6</v>
      </c>
      <c r="Q222" s="95">
        <f t="shared" si="62"/>
        <v>17.600000000000001</v>
      </c>
      <c r="R222" s="95">
        <f t="shared" si="62"/>
        <v>1.6</v>
      </c>
      <c r="S222" s="96">
        <f t="shared" si="62"/>
        <v>1</v>
      </c>
      <c r="T222" s="95">
        <f t="shared" si="62"/>
        <v>58.6</v>
      </c>
      <c r="U222" s="95">
        <f t="shared" si="62"/>
        <v>4.0999999999999996</v>
      </c>
      <c r="V222" s="73">
        <f t="shared" si="62"/>
        <v>7</v>
      </c>
      <c r="W222" s="94">
        <f t="shared" si="62"/>
        <v>186.6</v>
      </c>
      <c r="X222" s="95">
        <f t="shared" si="62"/>
        <v>23</v>
      </c>
      <c r="Y222" s="73">
        <f t="shared" si="62"/>
        <v>21</v>
      </c>
      <c r="Z222" s="75">
        <f t="shared" si="62"/>
        <v>203</v>
      </c>
    </row>
    <row r="223" spans="2:27" s="68" customFormat="1" ht="30" customHeight="1" thickBot="1">
      <c r="B223" s="160"/>
      <c r="C223" s="164" t="s">
        <v>63</v>
      </c>
      <c r="D223" s="165"/>
      <c r="E223" s="117">
        <f>SUM(E184,E191,E197,E206,E214,E222)</f>
        <v>518.4</v>
      </c>
      <c r="F223" s="118">
        <f t="shared" ref="F223:Z223" si="63">SUM(F184,F191,F197,F206,F214,F222)</f>
        <v>48</v>
      </c>
      <c r="G223" s="119">
        <f t="shared" si="63"/>
        <v>20</v>
      </c>
      <c r="H223" s="118">
        <f t="shared" si="63"/>
        <v>312.60000000000002</v>
      </c>
      <c r="I223" s="118">
        <f t="shared" si="63"/>
        <v>34.9</v>
      </c>
      <c r="J223" s="119">
        <f t="shared" si="63"/>
        <v>36</v>
      </c>
      <c r="K223" s="118">
        <f t="shared" si="63"/>
        <v>831.02</v>
      </c>
      <c r="L223" s="118">
        <f t="shared" si="63"/>
        <v>82.9</v>
      </c>
      <c r="M223" s="120">
        <f t="shared" si="63"/>
        <v>56</v>
      </c>
      <c r="N223" s="117">
        <f t="shared" si="63"/>
        <v>1131.5</v>
      </c>
      <c r="O223" s="118">
        <f t="shared" si="63"/>
        <v>60</v>
      </c>
      <c r="P223" s="119">
        <f t="shared" si="63"/>
        <v>70</v>
      </c>
      <c r="Q223" s="118">
        <f t="shared" si="63"/>
        <v>198.6</v>
      </c>
      <c r="R223" s="118">
        <f t="shared" si="63"/>
        <v>30.2</v>
      </c>
      <c r="S223" s="119">
        <f t="shared" si="63"/>
        <v>24</v>
      </c>
      <c r="T223" s="118">
        <f t="shared" si="63"/>
        <v>1304.0999999999999</v>
      </c>
      <c r="U223" s="118">
        <f t="shared" si="63"/>
        <v>86.6</v>
      </c>
      <c r="V223" s="120">
        <f t="shared" si="63"/>
        <v>90</v>
      </c>
      <c r="W223" s="117">
        <f t="shared" si="63"/>
        <v>2161.12</v>
      </c>
      <c r="X223" s="118">
        <f t="shared" si="63"/>
        <v>173.1</v>
      </c>
      <c r="Y223" s="120">
        <f t="shared" si="63"/>
        <v>150</v>
      </c>
      <c r="Z223" s="121">
        <f t="shared" si="63"/>
        <v>287</v>
      </c>
    </row>
    <row r="224" spans="2:27" s="68" customFormat="1" ht="30" customHeight="1">
      <c r="B224" s="158" t="s">
        <v>180</v>
      </c>
      <c r="C224" s="60" t="s">
        <v>48</v>
      </c>
      <c r="D224" s="109"/>
      <c r="E224" s="61">
        <v>32</v>
      </c>
      <c r="F224" s="62">
        <v>7</v>
      </c>
      <c r="G224" s="63">
        <v>2</v>
      </c>
      <c r="H224" s="62"/>
      <c r="I224" s="62"/>
      <c r="J224" s="63"/>
      <c r="K224" s="62">
        <v>32</v>
      </c>
      <c r="L224" s="62">
        <v>7</v>
      </c>
      <c r="M224" s="64">
        <v>2</v>
      </c>
      <c r="N224" s="61">
        <v>72</v>
      </c>
      <c r="O224" s="62">
        <v>17.5</v>
      </c>
      <c r="P224" s="63">
        <v>6</v>
      </c>
      <c r="Q224" s="62"/>
      <c r="R224" s="62"/>
      <c r="S224" s="63"/>
      <c r="T224" s="62">
        <v>72</v>
      </c>
      <c r="U224" s="62">
        <v>17.5</v>
      </c>
      <c r="V224" s="64">
        <v>6</v>
      </c>
      <c r="W224" s="61">
        <v>104</v>
      </c>
      <c r="X224" s="62">
        <v>24.5</v>
      </c>
      <c r="Y224" s="65">
        <v>8</v>
      </c>
      <c r="Z224" s="66"/>
      <c r="AA224" s="67"/>
    </row>
    <row r="225" spans="2:27" s="68" customFormat="1" ht="30" customHeight="1">
      <c r="B225" s="159"/>
      <c r="C225" s="151" t="s">
        <v>50</v>
      </c>
      <c r="D225" s="152"/>
      <c r="E225" s="70">
        <f>SUM(E224)</f>
        <v>32</v>
      </c>
      <c r="F225" s="71">
        <f t="shared" ref="F225:Y225" si="64">SUM(F224)</f>
        <v>7</v>
      </c>
      <c r="G225" s="72">
        <f t="shared" si="64"/>
        <v>2</v>
      </c>
      <c r="H225" s="71">
        <f t="shared" si="64"/>
        <v>0</v>
      </c>
      <c r="I225" s="71">
        <f t="shared" si="64"/>
        <v>0</v>
      </c>
      <c r="J225" s="72">
        <f t="shared" si="64"/>
        <v>0</v>
      </c>
      <c r="K225" s="71">
        <f t="shared" si="64"/>
        <v>32</v>
      </c>
      <c r="L225" s="71">
        <f t="shared" si="64"/>
        <v>7</v>
      </c>
      <c r="M225" s="74">
        <f t="shared" si="64"/>
        <v>2</v>
      </c>
      <c r="N225" s="70">
        <f t="shared" si="64"/>
        <v>72</v>
      </c>
      <c r="O225" s="71">
        <f t="shared" si="64"/>
        <v>17.5</v>
      </c>
      <c r="P225" s="72">
        <f t="shared" si="64"/>
        <v>6</v>
      </c>
      <c r="Q225" s="71">
        <f t="shared" si="64"/>
        <v>0</v>
      </c>
      <c r="R225" s="71">
        <f t="shared" si="64"/>
        <v>0</v>
      </c>
      <c r="S225" s="72">
        <f t="shared" si="64"/>
        <v>0</v>
      </c>
      <c r="T225" s="71">
        <f t="shared" si="64"/>
        <v>72</v>
      </c>
      <c r="U225" s="71">
        <f t="shared" si="64"/>
        <v>17.5</v>
      </c>
      <c r="V225" s="74">
        <f t="shared" si="64"/>
        <v>6</v>
      </c>
      <c r="W225" s="70">
        <f t="shared" si="64"/>
        <v>104</v>
      </c>
      <c r="X225" s="71">
        <f t="shared" si="64"/>
        <v>24.5</v>
      </c>
      <c r="Y225" s="74">
        <f t="shared" si="64"/>
        <v>8</v>
      </c>
      <c r="Z225" s="76"/>
      <c r="AA225" s="67"/>
    </row>
    <row r="226" spans="2:27" s="68" customFormat="1" ht="30" customHeight="1">
      <c r="B226" s="159"/>
      <c r="C226" s="161" t="s">
        <v>92</v>
      </c>
      <c r="D226" s="82" t="s">
        <v>181</v>
      </c>
      <c r="E226" s="70">
        <v>8</v>
      </c>
      <c r="F226" s="71">
        <v>3</v>
      </c>
      <c r="G226" s="72">
        <v>1</v>
      </c>
      <c r="H226" s="71"/>
      <c r="I226" s="71"/>
      <c r="J226" s="72"/>
      <c r="K226" s="71">
        <v>8</v>
      </c>
      <c r="L226" s="71">
        <v>3</v>
      </c>
      <c r="M226" s="74">
        <v>1</v>
      </c>
      <c r="N226" s="70"/>
      <c r="O226" s="71"/>
      <c r="P226" s="72"/>
      <c r="Q226" s="71"/>
      <c r="R226" s="71"/>
      <c r="S226" s="72"/>
      <c r="T226" s="71"/>
      <c r="U226" s="71"/>
      <c r="V226" s="74"/>
      <c r="W226" s="70">
        <v>8</v>
      </c>
      <c r="X226" s="71">
        <v>3</v>
      </c>
      <c r="Y226" s="74">
        <v>1</v>
      </c>
      <c r="Z226" s="76"/>
    </row>
    <row r="227" spans="2:27" s="68" customFormat="1" ht="30" customHeight="1">
      <c r="B227" s="159"/>
      <c r="C227" s="162"/>
      <c r="D227" s="82" t="s">
        <v>182</v>
      </c>
      <c r="E227" s="70">
        <v>83</v>
      </c>
      <c r="F227" s="71">
        <v>16</v>
      </c>
      <c r="G227" s="72">
        <v>5</v>
      </c>
      <c r="H227" s="71"/>
      <c r="I227" s="71"/>
      <c r="J227" s="72"/>
      <c r="K227" s="71">
        <v>83</v>
      </c>
      <c r="L227" s="71">
        <v>16</v>
      </c>
      <c r="M227" s="74">
        <v>5</v>
      </c>
      <c r="N227" s="70"/>
      <c r="O227" s="71"/>
      <c r="P227" s="72"/>
      <c r="Q227" s="71"/>
      <c r="R227" s="71"/>
      <c r="S227" s="72"/>
      <c r="T227" s="71"/>
      <c r="U227" s="71"/>
      <c r="V227" s="74"/>
      <c r="W227" s="70">
        <v>83</v>
      </c>
      <c r="X227" s="71">
        <v>16</v>
      </c>
      <c r="Y227" s="74">
        <v>5</v>
      </c>
      <c r="Z227" s="76"/>
    </row>
    <row r="228" spans="2:27" s="68" customFormat="1" ht="30" customHeight="1">
      <c r="B228" s="159"/>
      <c r="C228" s="162"/>
      <c r="D228" s="82" t="s">
        <v>183</v>
      </c>
      <c r="E228" s="70">
        <v>29</v>
      </c>
      <c r="F228" s="71">
        <v>1</v>
      </c>
      <c r="G228" s="72">
        <v>2</v>
      </c>
      <c r="H228" s="71"/>
      <c r="I228" s="71"/>
      <c r="J228" s="72"/>
      <c r="K228" s="71">
        <v>29</v>
      </c>
      <c r="L228" s="71">
        <v>1</v>
      </c>
      <c r="M228" s="74">
        <v>2</v>
      </c>
      <c r="N228" s="70"/>
      <c r="O228" s="71"/>
      <c r="P228" s="72"/>
      <c r="Q228" s="71"/>
      <c r="R228" s="71"/>
      <c r="S228" s="72"/>
      <c r="T228" s="71"/>
      <c r="U228" s="71"/>
      <c r="V228" s="74"/>
      <c r="W228" s="70">
        <v>29</v>
      </c>
      <c r="X228" s="71">
        <v>1</v>
      </c>
      <c r="Y228" s="74">
        <v>2</v>
      </c>
      <c r="Z228" s="76"/>
    </row>
    <row r="229" spans="2:27" s="68" customFormat="1" ht="30" customHeight="1">
      <c r="B229" s="159"/>
      <c r="C229" s="163"/>
      <c r="D229" s="82" t="s">
        <v>184</v>
      </c>
      <c r="E229" s="70">
        <v>5</v>
      </c>
      <c r="F229" s="71">
        <v>0.3</v>
      </c>
      <c r="G229" s="72">
        <v>1</v>
      </c>
      <c r="H229" s="71"/>
      <c r="I229" s="71"/>
      <c r="J229" s="72"/>
      <c r="K229" s="71">
        <v>5</v>
      </c>
      <c r="L229" s="71">
        <v>0.3</v>
      </c>
      <c r="M229" s="74">
        <v>1</v>
      </c>
      <c r="N229" s="70"/>
      <c r="O229" s="71"/>
      <c r="P229" s="72"/>
      <c r="Q229" s="71"/>
      <c r="R229" s="71"/>
      <c r="S229" s="72"/>
      <c r="T229" s="71"/>
      <c r="U229" s="71"/>
      <c r="V229" s="74"/>
      <c r="W229" s="70">
        <v>5</v>
      </c>
      <c r="X229" s="71">
        <v>0.3</v>
      </c>
      <c r="Y229" s="74">
        <v>1</v>
      </c>
      <c r="Z229" s="76"/>
    </row>
    <row r="230" spans="2:27" s="68" customFormat="1" ht="30" customHeight="1">
      <c r="B230" s="159"/>
      <c r="C230" s="151" t="s">
        <v>109</v>
      </c>
      <c r="D230" s="152"/>
      <c r="E230" s="77">
        <f>SUM(E226:E229)</f>
        <v>125</v>
      </c>
      <c r="F230" s="78">
        <f t="shared" ref="F230:Y230" si="65">SUM(F226:F229)</f>
        <v>20.3</v>
      </c>
      <c r="G230" s="79">
        <f t="shared" si="65"/>
        <v>9</v>
      </c>
      <c r="H230" s="78">
        <f t="shared" si="65"/>
        <v>0</v>
      </c>
      <c r="I230" s="78">
        <f t="shared" si="65"/>
        <v>0</v>
      </c>
      <c r="J230" s="79">
        <f t="shared" si="65"/>
        <v>0</v>
      </c>
      <c r="K230" s="78">
        <f t="shared" si="65"/>
        <v>125</v>
      </c>
      <c r="L230" s="78">
        <f t="shared" si="65"/>
        <v>20.3</v>
      </c>
      <c r="M230" s="80">
        <f t="shared" si="65"/>
        <v>9</v>
      </c>
      <c r="N230" s="77">
        <f t="shared" si="65"/>
        <v>0</v>
      </c>
      <c r="O230" s="78">
        <f t="shared" si="65"/>
        <v>0</v>
      </c>
      <c r="P230" s="79">
        <f t="shared" si="65"/>
        <v>0</v>
      </c>
      <c r="Q230" s="78">
        <f t="shared" si="65"/>
        <v>0</v>
      </c>
      <c r="R230" s="78">
        <f t="shared" si="65"/>
        <v>0</v>
      </c>
      <c r="S230" s="79">
        <f t="shared" si="65"/>
        <v>0</v>
      </c>
      <c r="T230" s="78">
        <f t="shared" si="65"/>
        <v>0</v>
      </c>
      <c r="U230" s="78">
        <f t="shared" si="65"/>
        <v>0</v>
      </c>
      <c r="V230" s="80">
        <f t="shared" si="65"/>
        <v>0</v>
      </c>
      <c r="W230" s="77">
        <f t="shared" si="65"/>
        <v>125</v>
      </c>
      <c r="X230" s="78">
        <f t="shared" si="65"/>
        <v>20.3</v>
      </c>
      <c r="Y230" s="80">
        <f t="shared" si="65"/>
        <v>9</v>
      </c>
      <c r="Z230" s="83"/>
    </row>
    <row r="231" spans="2:27" s="68" customFormat="1" ht="30" customHeight="1">
      <c r="B231" s="159"/>
      <c r="C231" s="161" t="s">
        <v>185</v>
      </c>
      <c r="D231" s="82" t="s">
        <v>186</v>
      </c>
      <c r="E231" s="77">
        <v>31</v>
      </c>
      <c r="F231" s="78">
        <v>4</v>
      </c>
      <c r="G231" s="79">
        <v>3</v>
      </c>
      <c r="H231" s="78">
        <v>16</v>
      </c>
      <c r="I231" s="78">
        <v>2</v>
      </c>
      <c r="J231" s="79">
        <v>2</v>
      </c>
      <c r="K231" s="78">
        <v>47</v>
      </c>
      <c r="L231" s="78">
        <v>6</v>
      </c>
      <c r="M231" s="80">
        <v>5</v>
      </c>
      <c r="N231" s="77">
        <v>0</v>
      </c>
      <c r="O231" s="78">
        <v>0</v>
      </c>
      <c r="P231" s="79">
        <v>0</v>
      </c>
      <c r="Q231" s="78">
        <v>0</v>
      </c>
      <c r="R231" s="78">
        <v>0</v>
      </c>
      <c r="S231" s="79">
        <v>0</v>
      </c>
      <c r="T231" s="78">
        <v>0</v>
      </c>
      <c r="U231" s="78">
        <v>0</v>
      </c>
      <c r="V231" s="80">
        <v>0</v>
      </c>
      <c r="W231" s="77">
        <v>47</v>
      </c>
      <c r="X231" s="78">
        <v>6</v>
      </c>
      <c r="Y231" s="80">
        <v>5</v>
      </c>
      <c r="Z231" s="83"/>
    </row>
    <row r="232" spans="2:27" s="68" customFormat="1" ht="30" customHeight="1">
      <c r="B232" s="159"/>
      <c r="C232" s="163"/>
      <c r="D232" s="82" t="s">
        <v>187</v>
      </c>
      <c r="E232" s="77">
        <v>13</v>
      </c>
      <c r="F232" s="78">
        <v>1.7</v>
      </c>
      <c r="G232" s="79">
        <v>2</v>
      </c>
      <c r="H232" s="78">
        <v>4</v>
      </c>
      <c r="I232" s="78">
        <v>0.5</v>
      </c>
      <c r="J232" s="79">
        <v>2</v>
      </c>
      <c r="K232" s="78">
        <v>17</v>
      </c>
      <c r="L232" s="78">
        <v>2.2000000000000002</v>
      </c>
      <c r="M232" s="80">
        <v>4</v>
      </c>
      <c r="N232" s="77">
        <v>0</v>
      </c>
      <c r="O232" s="78">
        <v>0</v>
      </c>
      <c r="P232" s="79">
        <v>0</v>
      </c>
      <c r="Q232" s="78">
        <v>0</v>
      </c>
      <c r="R232" s="78">
        <v>0</v>
      </c>
      <c r="S232" s="79">
        <v>0</v>
      </c>
      <c r="T232" s="78">
        <v>0</v>
      </c>
      <c r="U232" s="78">
        <v>0</v>
      </c>
      <c r="V232" s="80">
        <v>0</v>
      </c>
      <c r="W232" s="77">
        <v>17</v>
      </c>
      <c r="X232" s="78">
        <v>2.2000000000000002</v>
      </c>
      <c r="Y232" s="80">
        <v>4</v>
      </c>
      <c r="Z232" s="83"/>
    </row>
    <row r="233" spans="2:27" s="68" customFormat="1" ht="30" customHeight="1">
      <c r="B233" s="159"/>
      <c r="C233" s="161" t="s">
        <v>141</v>
      </c>
      <c r="D233" s="82" t="s">
        <v>186</v>
      </c>
      <c r="E233" s="77">
        <v>185</v>
      </c>
      <c r="F233" s="78">
        <v>24</v>
      </c>
      <c r="G233" s="79">
        <v>9</v>
      </c>
      <c r="H233" s="78">
        <v>100.5</v>
      </c>
      <c r="I233" s="78">
        <v>13.1</v>
      </c>
      <c r="J233" s="79">
        <v>5</v>
      </c>
      <c r="K233" s="78">
        <f t="shared" ref="K233:M236" si="66">+E233+H233</f>
        <v>285.5</v>
      </c>
      <c r="L233" s="78">
        <f t="shared" si="66"/>
        <v>37.1</v>
      </c>
      <c r="M233" s="80">
        <f t="shared" si="66"/>
        <v>14</v>
      </c>
      <c r="N233" s="77"/>
      <c r="O233" s="78"/>
      <c r="P233" s="79"/>
      <c r="Q233" s="78"/>
      <c r="R233" s="78"/>
      <c r="S233" s="79"/>
      <c r="T233" s="78">
        <f t="shared" ref="T233:V236" si="67">N233+Q233</f>
        <v>0</v>
      </c>
      <c r="U233" s="78">
        <f t="shared" si="67"/>
        <v>0</v>
      </c>
      <c r="V233" s="80">
        <f t="shared" si="67"/>
        <v>0</v>
      </c>
      <c r="W233" s="77">
        <f t="shared" ref="W233:Y236" si="68">K233+T233</f>
        <v>285.5</v>
      </c>
      <c r="X233" s="78">
        <f t="shared" si="68"/>
        <v>37.1</v>
      </c>
      <c r="Y233" s="80">
        <f t="shared" si="68"/>
        <v>14</v>
      </c>
      <c r="Z233" s="98"/>
    </row>
    <row r="234" spans="2:27" s="68" customFormat="1" ht="30" customHeight="1">
      <c r="B234" s="159"/>
      <c r="C234" s="163"/>
      <c r="D234" s="82" t="s">
        <v>188</v>
      </c>
      <c r="E234" s="77">
        <v>70</v>
      </c>
      <c r="F234" s="78">
        <v>9.1</v>
      </c>
      <c r="G234" s="79">
        <v>6</v>
      </c>
      <c r="H234" s="78">
        <v>30.5</v>
      </c>
      <c r="I234" s="78">
        <v>3.9</v>
      </c>
      <c r="J234" s="79">
        <v>4</v>
      </c>
      <c r="K234" s="78">
        <f t="shared" si="66"/>
        <v>100.5</v>
      </c>
      <c r="L234" s="78">
        <f t="shared" si="66"/>
        <v>13</v>
      </c>
      <c r="M234" s="80">
        <f t="shared" si="66"/>
        <v>10</v>
      </c>
      <c r="N234" s="77"/>
      <c r="O234" s="78"/>
      <c r="P234" s="79"/>
      <c r="Q234" s="78"/>
      <c r="R234" s="78"/>
      <c r="S234" s="79"/>
      <c r="T234" s="78">
        <f t="shared" si="67"/>
        <v>0</v>
      </c>
      <c r="U234" s="78">
        <f t="shared" si="67"/>
        <v>0</v>
      </c>
      <c r="V234" s="80">
        <f t="shared" si="67"/>
        <v>0</v>
      </c>
      <c r="W234" s="77">
        <f t="shared" si="68"/>
        <v>100.5</v>
      </c>
      <c r="X234" s="78">
        <f t="shared" si="68"/>
        <v>13</v>
      </c>
      <c r="Y234" s="80">
        <f t="shared" si="68"/>
        <v>10</v>
      </c>
      <c r="Z234" s="98"/>
    </row>
    <row r="235" spans="2:27" s="68" customFormat="1" ht="30" customHeight="1">
      <c r="B235" s="159"/>
      <c r="C235" s="170" t="s">
        <v>148</v>
      </c>
      <c r="D235" s="82" t="s">
        <v>186</v>
      </c>
      <c r="E235" s="77">
        <v>245.8</v>
      </c>
      <c r="F235" s="78">
        <v>31.9</v>
      </c>
      <c r="G235" s="79">
        <v>20</v>
      </c>
      <c r="H235" s="78">
        <v>260.89999999999998</v>
      </c>
      <c r="I235" s="78">
        <v>33.9</v>
      </c>
      <c r="J235" s="79">
        <v>15</v>
      </c>
      <c r="K235" s="78">
        <f t="shared" si="66"/>
        <v>506.7</v>
      </c>
      <c r="L235" s="78">
        <f t="shared" si="66"/>
        <v>65.8</v>
      </c>
      <c r="M235" s="80">
        <f t="shared" si="66"/>
        <v>35</v>
      </c>
      <c r="N235" s="77"/>
      <c r="O235" s="78"/>
      <c r="P235" s="79"/>
      <c r="Q235" s="78"/>
      <c r="R235" s="78"/>
      <c r="S235" s="79"/>
      <c r="T235" s="78">
        <f t="shared" si="67"/>
        <v>0</v>
      </c>
      <c r="U235" s="78">
        <f t="shared" si="67"/>
        <v>0</v>
      </c>
      <c r="V235" s="80">
        <f t="shared" si="67"/>
        <v>0</v>
      </c>
      <c r="W235" s="77">
        <f t="shared" si="68"/>
        <v>506.7</v>
      </c>
      <c r="X235" s="78">
        <f t="shared" si="68"/>
        <v>65.8</v>
      </c>
      <c r="Y235" s="80">
        <f t="shared" si="68"/>
        <v>35</v>
      </c>
      <c r="Z235" s="81"/>
    </row>
    <row r="236" spans="2:27" s="68" customFormat="1" ht="30" customHeight="1">
      <c r="B236" s="159"/>
      <c r="C236" s="171"/>
      <c r="D236" s="82" t="s">
        <v>140</v>
      </c>
      <c r="E236" s="77">
        <v>163.19999999999999</v>
      </c>
      <c r="F236" s="78">
        <v>21.2</v>
      </c>
      <c r="G236" s="79">
        <v>18</v>
      </c>
      <c r="H236" s="78">
        <v>112.5</v>
      </c>
      <c r="I236" s="78">
        <v>14.6</v>
      </c>
      <c r="J236" s="79">
        <v>12</v>
      </c>
      <c r="K236" s="78">
        <f t="shared" si="66"/>
        <v>275.7</v>
      </c>
      <c r="L236" s="78">
        <f t="shared" si="66"/>
        <v>35.799999999999997</v>
      </c>
      <c r="M236" s="80">
        <f t="shared" si="66"/>
        <v>30</v>
      </c>
      <c r="N236" s="77"/>
      <c r="O236" s="78"/>
      <c r="P236" s="79"/>
      <c r="Q236" s="78"/>
      <c r="R236" s="78"/>
      <c r="S236" s="79"/>
      <c r="T236" s="78">
        <f t="shared" si="67"/>
        <v>0</v>
      </c>
      <c r="U236" s="78">
        <f t="shared" si="67"/>
        <v>0</v>
      </c>
      <c r="V236" s="80">
        <f t="shared" si="67"/>
        <v>0</v>
      </c>
      <c r="W236" s="77">
        <f t="shared" si="68"/>
        <v>275.7</v>
      </c>
      <c r="X236" s="78">
        <f t="shared" si="68"/>
        <v>35.799999999999997</v>
      </c>
      <c r="Y236" s="80">
        <f t="shared" si="68"/>
        <v>30</v>
      </c>
      <c r="Z236" s="81"/>
    </row>
    <row r="237" spans="2:27" s="68" customFormat="1" ht="30" customHeight="1">
      <c r="B237" s="159"/>
      <c r="C237" s="151" t="s">
        <v>62</v>
      </c>
      <c r="D237" s="152"/>
      <c r="E237" s="77">
        <f>SUM(E231:E236)</f>
        <v>708</v>
      </c>
      <c r="F237" s="78">
        <f t="shared" ref="F237:Y237" si="69">SUM(F231:F236)</f>
        <v>91.899999999999991</v>
      </c>
      <c r="G237" s="79">
        <f t="shared" si="69"/>
        <v>58</v>
      </c>
      <c r="H237" s="78">
        <f t="shared" si="69"/>
        <v>524.4</v>
      </c>
      <c r="I237" s="78">
        <f t="shared" si="69"/>
        <v>68</v>
      </c>
      <c r="J237" s="79">
        <f t="shared" si="69"/>
        <v>40</v>
      </c>
      <c r="K237" s="78">
        <f t="shared" si="69"/>
        <v>1232.4000000000001</v>
      </c>
      <c r="L237" s="78">
        <f t="shared" si="69"/>
        <v>159.89999999999998</v>
      </c>
      <c r="M237" s="80">
        <f t="shared" si="69"/>
        <v>98</v>
      </c>
      <c r="N237" s="77">
        <f t="shared" si="69"/>
        <v>0</v>
      </c>
      <c r="O237" s="78">
        <f t="shared" si="69"/>
        <v>0</v>
      </c>
      <c r="P237" s="79">
        <f t="shared" si="69"/>
        <v>0</v>
      </c>
      <c r="Q237" s="78">
        <f t="shared" si="69"/>
        <v>0</v>
      </c>
      <c r="R237" s="78">
        <f t="shared" si="69"/>
        <v>0</v>
      </c>
      <c r="S237" s="79">
        <f t="shared" si="69"/>
        <v>0</v>
      </c>
      <c r="T237" s="78">
        <f t="shared" si="69"/>
        <v>0</v>
      </c>
      <c r="U237" s="78">
        <f t="shared" si="69"/>
        <v>0</v>
      </c>
      <c r="V237" s="80">
        <f t="shared" si="69"/>
        <v>0</v>
      </c>
      <c r="W237" s="77">
        <f t="shared" si="69"/>
        <v>1232.4000000000001</v>
      </c>
      <c r="X237" s="78">
        <f t="shared" si="69"/>
        <v>159.89999999999998</v>
      </c>
      <c r="Y237" s="80">
        <f t="shared" si="69"/>
        <v>98</v>
      </c>
      <c r="Z237" s="83"/>
    </row>
    <row r="238" spans="2:27" s="68" customFormat="1" ht="30" customHeight="1" thickBot="1">
      <c r="B238" s="160"/>
      <c r="C238" s="164" t="s">
        <v>63</v>
      </c>
      <c r="D238" s="165"/>
      <c r="E238" s="84">
        <f>SUM(E237,E230,E225)</f>
        <v>865</v>
      </c>
      <c r="F238" s="85">
        <f t="shared" ref="F238:Y238" si="70">SUM(F237,F230,F225)</f>
        <v>119.19999999999999</v>
      </c>
      <c r="G238" s="86">
        <f t="shared" si="70"/>
        <v>69</v>
      </c>
      <c r="H238" s="85">
        <f t="shared" si="70"/>
        <v>524.4</v>
      </c>
      <c r="I238" s="85">
        <f t="shared" si="70"/>
        <v>68</v>
      </c>
      <c r="J238" s="86">
        <f t="shared" si="70"/>
        <v>40</v>
      </c>
      <c r="K238" s="85">
        <f t="shared" si="70"/>
        <v>1389.4</v>
      </c>
      <c r="L238" s="85">
        <f t="shared" si="70"/>
        <v>187.2</v>
      </c>
      <c r="M238" s="87">
        <f t="shared" si="70"/>
        <v>109</v>
      </c>
      <c r="N238" s="84">
        <f t="shared" si="70"/>
        <v>72</v>
      </c>
      <c r="O238" s="85">
        <f t="shared" si="70"/>
        <v>17.5</v>
      </c>
      <c r="P238" s="86">
        <f t="shared" si="70"/>
        <v>6</v>
      </c>
      <c r="Q238" s="85">
        <f t="shared" si="70"/>
        <v>0</v>
      </c>
      <c r="R238" s="85">
        <f t="shared" si="70"/>
        <v>0</v>
      </c>
      <c r="S238" s="86">
        <f t="shared" si="70"/>
        <v>0</v>
      </c>
      <c r="T238" s="85">
        <f t="shared" si="70"/>
        <v>72</v>
      </c>
      <c r="U238" s="85">
        <f t="shared" si="70"/>
        <v>17.5</v>
      </c>
      <c r="V238" s="87">
        <f t="shared" si="70"/>
        <v>6</v>
      </c>
      <c r="W238" s="84">
        <f t="shared" si="70"/>
        <v>1461.4</v>
      </c>
      <c r="X238" s="85">
        <f t="shared" si="70"/>
        <v>204.7</v>
      </c>
      <c r="Y238" s="87">
        <f t="shared" si="70"/>
        <v>115</v>
      </c>
      <c r="Z238" s="88"/>
    </row>
    <row r="239" spans="2:27" s="68" customFormat="1" ht="30" customHeight="1">
      <c r="B239" s="158" t="s">
        <v>189</v>
      </c>
      <c r="C239" s="60" t="s">
        <v>49</v>
      </c>
      <c r="D239" s="109" t="s">
        <v>190</v>
      </c>
      <c r="E239" s="61"/>
      <c r="F239" s="62"/>
      <c r="G239" s="63"/>
      <c r="H239" s="62"/>
      <c r="I239" s="62"/>
      <c r="J239" s="63"/>
      <c r="K239" s="62"/>
      <c r="L239" s="62"/>
      <c r="M239" s="64"/>
      <c r="N239" s="61">
        <v>5</v>
      </c>
      <c r="O239" s="62">
        <v>0.5</v>
      </c>
      <c r="P239" s="63">
        <v>1</v>
      </c>
      <c r="Q239" s="62"/>
      <c r="R239" s="62"/>
      <c r="S239" s="63"/>
      <c r="T239" s="62">
        <v>5</v>
      </c>
      <c r="U239" s="62">
        <v>0.5</v>
      </c>
      <c r="V239" s="64">
        <v>1</v>
      </c>
      <c r="W239" s="61">
        <v>5</v>
      </c>
      <c r="X239" s="62">
        <v>0.5</v>
      </c>
      <c r="Y239" s="65">
        <v>1</v>
      </c>
      <c r="Z239" s="66"/>
      <c r="AA239" s="67"/>
    </row>
    <row r="240" spans="2:27" s="68" customFormat="1" ht="30" customHeight="1">
      <c r="B240" s="159"/>
      <c r="C240" s="151" t="s">
        <v>50</v>
      </c>
      <c r="D240" s="152"/>
      <c r="E240" s="70">
        <f>SUM(E239)</f>
        <v>0</v>
      </c>
      <c r="F240" s="71">
        <f t="shared" ref="F240:Y240" si="71">SUM(F239)</f>
        <v>0</v>
      </c>
      <c r="G240" s="72">
        <f t="shared" si="71"/>
        <v>0</v>
      </c>
      <c r="H240" s="71">
        <f t="shared" si="71"/>
        <v>0</v>
      </c>
      <c r="I240" s="71">
        <f t="shared" si="71"/>
        <v>0</v>
      </c>
      <c r="J240" s="72">
        <f t="shared" si="71"/>
        <v>0</v>
      </c>
      <c r="K240" s="71">
        <f t="shared" si="71"/>
        <v>0</v>
      </c>
      <c r="L240" s="71">
        <f t="shared" si="71"/>
        <v>0</v>
      </c>
      <c r="M240" s="74">
        <f t="shared" si="71"/>
        <v>0</v>
      </c>
      <c r="N240" s="70">
        <f t="shared" si="71"/>
        <v>5</v>
      </c>
      <c r="O240" s="71">
        <f t="shared" si="71"/>
        <v>0.5</v>
      </c>
      <c r="P240" s="72">
        <f t="shared" si="71"/>
        <v>1</v>
      </c>
      <c r="Q240" s="71">
        <f t="shared" si="71"/>
        <v>0</v>
      </c>
      <c r="R240" s="71">
        <f t="shared" si="71"/>
        <v>0</v>
      </c>
      <c r="S240" s="72">
        <f t="shared" si="71"/>
        <v>0</v>
      </c>
      <c r="T240" s="71">
        <f t="shared" si="71"/>
        <v>5</v>
      </c>
      <c r="U240" s="71">
        <f t="shared" si="71"/>
        <v>0.5</v>
      </c>
      <c r="V240" s="74">
        <f t="shared" si="71"/>
        <v>1</v>
      </c>
      <c r="W240" s="70">
        <f t="shared" si="71"/>
        <v>5</v>
      </c>
      <c r="X240" s="71">
        <f t="shared" si="71"/>
        <v>0.5</v>
      </c>
      <c r="Y240" s="74">
        <f t="shared" si="71"/>
        <v>1</v>
      </c>
      <c r="Z240" s="76"/>
      <c r="AA240" s="67"/>
    </row>
    <row r="241" spans="2:27" s="68" customFormat="1" ht="30" customHeight="1">
      <c r="B241" s="159"/>
      <c r="C241" s="161" t="s">
        <v>133</v>
      </c>
      <c r="D241" s="82" t="s">
        <v>191</v>
      </c>
      <c r="E241" s="94"/>
      <c r="F241" s="95"/>
      <c r="G241" s="96"/>
      <c r="H241" s="78">
        <v>2</v>
      </c>
      <c r="I241" s="78">
        <v>0.2</v>
      </c>
      <c r="J241" s="96">
        <v>1</v>
      </c>
      <c r="K241" s="78">
        <v>2</v>
      </c>
      <c r="L241" s="78">
        <v>0.2</v>
      </c>
      <c r="M241" s="96">
        <v>1</v>
      </c>
      <c r="N241" s="94"/>
      <c r="O241" s="95"/>
      <c r="P241" s="96"/>
      <c r="Q241" s="95"/>
      <c r="R241" s="95"/>
      <c r="S241" s="96"/>
      <c r="T241" s="95"/>
      <c r="U241" s="95"/>
      <c r="V241" s="73"/>
      <c r="W241" s="78">
        <v>2</v>
      </c>
      <c r="X241" s="78">
        <v>0.2</v>
      </c>
      <c r="Y241" s="96">
        <v>1</v>
      </c>
      <c r="Z241" s="98"/>
    </row>
    <row r="242" spans="2:27" s="68" customFormat="1" ht="30" customHeight="1">
      <c r="B242" s="159"/>
      <c r="C242" s="163"/>
      <c r="D242" s="82" t="s">
        <v>190</v>
      </c>
      <c r="E242" s="94"/>
      <c r="F242" s="95"/>
      <c r="G242" s="96"/>
      <c r="H242" s="78">
        <v>3</v>
      </c>
      <c r="I242" s="78">
        <v>0.3</v>
      </c>
      <c r="J242" s="96">
        <v>1</v>
      </c>
      <c r="K242" s="78">
        <v>3</v>
      </c>
      <c r="L242" s="78">
        <v>0.3</v>
      </c>
      <c r="M242" s="96">
        <v>1</v>
      </c>
      <c r="N242" s="94"/>
      <c r="O242" s="95"/>
      <c r="P242" s="96"/>
      <c r="Q242" s="95"/>
      <c r="R242" s="95"/>
      <c r="S242" s="96"/>
      <c r="T242" s="95"/>
      <c r="U242" s="95"/>
      <c r="V242" s="73"/>
      <c r="W242" s="78">
        <v>3</v>
      </c>
      <c r="X242" s="78">
        <v>0.3</v>
      </c>
      <c r="Y242" s="96">
        <v>1</v>
      </c>
      <c r="Z242" s="98"/>
    </row>
    <row r="243" spans="2:27" s="68" customFormat="1" ht="30" customHeight="1">
      <c r="B243" s="159"/>
      <c r="C243" s="161" t="s">
        <v>51</v>
      </c>
      <c r="D243" s="82" t="s">
        <v>192</v>
      </c>
      <c r="E243" s="77">
        <v>0</v>
      </c>
      <c r="F243" s="78">
        <v>0</v>
      </c>
      <c r="G243" s="79">
        <v>0</v>
      </c>
      <c r="H243" s="78">
        <v>128</v>
      </c>
      <c r="I243" s="78">
        <v>11.3</v>
      </c>
      <c r="J243" s="79">
        <v>13</v>
      </c>
      <c r="K243" s="78">
        <v>128</v>
      </c>
      <c r="L243" s="78">
        <v>11.3</v>
      </c>
      <c r="M243" s="80">
        <v>13</v>
      </c>
      <c r="N243" s="77">
        <v>0</v>
      </c>
      <c r="O243" s="78">
        <v>0</v>
      </c>
      <c r="P243" s="79">
        <v>0</v>
      </c>
      <c r="Q243" s="78">
        <v>15</v>
      </c>
      <c r="R243" s="78">
        <v>1.5</v>
      </c>
      <c r="S243" s="79">
        <v>1</v>
      </c>
      <c r="T243" s="78">
        <v>15</v>
      </c>
      <c r="U243" s="78">
        <v>1.5</v>
      </c>
      <c r="V243" s="80">
        <v>1</v>
      </c>
      <c r="W243" s="77">
        <v>143</v>
      </c>
      <c r="X243" s="78">
        <v>12.8</v>
      </c>
      <c r="Y243" s="80">
        <v>14</v>
      </c>
      <c r="Z243" s="83"/>
    </row>
    <row r="244" spans="2:27" s="68" customFormat="1" ht="30" customHeight="1">
      <c r="B244" s="159"/>
      <c r="C244" s="162"/>
      <c r="D244" s="82" t="s">
        <v>193</v>
      </c>
      <c r="E244" s="77">
        <v>0</v>
      </c>
      <c r="F244" s="78">
        <v>0</v>
      </c>
      <c r="G244" s="79">
        <v>0</v>
      </c>
      <c r="H244" s="78">
        <v>119</v>
      </c>
      <c r="I244" s="78">
        <v>19.2</v>
      </c>
      <c r="J244" s="79">
        <v>14</v>
      </c>
      <c r="K244" s="78">
        <v>119</v>
      </c>
      <c r="L244" s="78">
        <v>19.2</v>
      </c>
      <c r="M244" s="80">
        <v>14</v>
      </c>
      <c r="N244" s="77">
        <v>0</v>
      </c>
      <c r="O244" s="78">
        <v>0</v>
      </c>
      <c r="P244" s="79">
        <v>0</v>
      </c>
      <c r="Q244" s="78">
        <v>32</v>
      </c>
      <c r="R244" s="78">
        <v>5</v>
      </c>
      <c r="S244" s="79">
        <v>5</v>
      </c>
      <c r="T244" s="78">
        <v>32</v>
      </c>
      <c r="U244" s="78">
        <v>5</v>
      </c>
      <c r="V244" s="80">
        <v>5</v>
      </c>
      <c r="W244" s="77">
        <v>151</v>
      </c>
      <c r="X244" s="78">
        <v>24.2</v>
      </c>
      <c r="Y244" s="80">
        <v>19</v>
      </c>
      <c r="Z244" s="83"/>
    </row>
    <row r="245" spans="2:27" s="68" customFormat="1" ht="30" customHeight="1">
      <c r="B245" s="159"/>
      <c r="C245" s="162"/>
      <c r="D245" s="82" t="s">
        <v>194</v>
      </c>
      <c r="E245" s="77">
        <v>0</v>
      </c>
      <c r="F245" s="78">
        <v>0</v>
      </c>
      <c r="G245" s="79">
        <v>0</v>
      </c>
      <c r="H245" s="78">
        <v>13</v>
      </c>
      <c r="I245" s="78">
        <v>2</v>
      </c>
      <c r="J245" s="79">
        <v>4</v>
      </c>
      <c r="K245" s="78">
        <v>13</v>
      </c>
      <c r="L245" s="78">
        <v>2</v>
      </c>
      <c r="M245" s="80">
        <v>4</v>
      </c>
      <c r="N245" s="77">
        <v>0</v>
      </c>
      <c r="O245" s="78">
        <v>0</v>
      </c>
      <c r="P245" s="79">
        <v>0</v>
      </c>
      <c r="Q245" s="78">
        <v>2</v>
      </c>
      <c r="R245" s="78">
        <v>0.4</v>
      </c>
      <c r="S245" s="79">
        <v>1</v>
      </c>
      <c r="T245" s="78">
        <v>2</v>
      </c>
      <c r="U245" s="78">
        <v>0.4</v>
      </c>
      <c r="V245" s="80">
        <v>1</v>
      </c>
      <c r="W245" s="77">
        <v>15</v>
      </c>
      <c r="X245" s="78">
        <v>2.4</v>
      </c>
      <c r="Y245" s="80">
        <v>5</v>
      </c>
      <c r="Z245" s="83"/>
    </row>
    <row r="246" spans="2:27" s="68" customFormat="1" ht="30" customHeight="1">
      <c r="B246" s="159"/>
      <c r="C246" s="162"/>
      <c r="D246" s="82" t="s">
        <v>195</v>
      </c>
      <c r="E246" s="77">
        <v>0</v>
      </c>
      <c r="F246" s="78">
        <v>0</v>
      </c>
      <c r="G246" s="79">
        <v>0</v>
      </c>
      <c r="H246" s="78">
        <v>112</v>
      </c>
      <c r="I246" s="78">
        <v>15.4</v>
      </c>
      <c r="J246" s="79">
        <v>14</v>
      </c>
      <c r="K246" s="78">
        <v>112</v>
      </c>
      <c r="L246" s="78">
        <v>15.4</v>
      </c>
      <c r="M246" s="80">
        <v>14</v>
      </c>
      <c r="N246" s="77">
        <v>0</v>
      </c>
      <c r="O246" s="78">
        <v>0</v>
      </c>
      <c r="P246" s="79">
        <v>0</v>
      </c>
      <c r="Q246" s="78">
        <v>32</v>
      </c>
      <c r="R246" s="78">
        <v>5.2</v>
      </c>
      <c r="S246" s="79">
        <v>5</v>
      </c>
      <c r="T246" s="78">
        <v>32</v>
      </c>
      <c r="U246" s="78">
        <v>5.2</v>
      </c>
      <c r="V246" s="80">
        <v>5</v>
      </c>
      <c r="W246" s="77">
        <v>144</v>
      </c>
      <c r="X246" s="78">
        <v>20.6</v>
      </c>
      <c r="Y246" s="80">
        <v>19</v>
      </c>
      <c r="Z246" s="83"/>
      <c r="AA246" s="140"/>
    </row>
    <row r="247" spans="2:27" s="68" customFormat="1" ht="30" customHeight="1">
      <c r="B247" s="159"/>
      <c r="C247" s="163"/>
      <c r="D247" s="82" t="s">
        <v>196</v>
      </c>
      <c r="E247" s="77">
        <v>0</v>
      </c>
      <c r="F247" s="78">
        <v>0</v>
      </c>
      <c r="G247" s="79">
        <v>0</v>
      </c>
      <c r="H247" s="78">
        <v>36</v>
      </c>
      <c r="I247" s="78">
        <v>7</v>
      </c>
      <c r="J247" s="79">
        <v>4</v>
      </c>
      <c r="K247" s="78">
        <v>36</v>
      </c>
      <c r="L247" s="78">
        <v>7</v>
      </c>
      <c r="M247" s="80">
        <v>4</v>
      </c>
      <c r="N247" s="77">
        <v>0</v>
      </c>
      <c r="O247" s="78">
        <v>0</v>
      </c>
      <c r="P247" s="79">
        <v>0</v>
      </c>
      <c r="Q247" s="78">
        <v>15</v>
      </c>
      <c r="R247" s="78">
        <v>5</v>
      </c>
      <c r="S247" s="79">
        <v>1</v>
      </c>
      <c r="T247" s="78">
        <v>15</v>
      </c>
      <c r="U247" s="78">
        <v>5</v>
      </c>
      <c r="V247" s="80">
        <v>1</v>
      </c>
      <c r="W247" s="77">
        <v>51</v>
      </c>
      <c r="X247" s="78">
        <v>12</v>
      </c>
      <c r="Y247" s="80">
        <v>5</v>
      </c>
      <c r="Z247" s="83"/>
    </row>
    <row r="248" spans="2:27" s="68" customFormat="1" ht="30" customHeight="1">
      <c r="B248" s="159"/>
      <c r="C248" s="161" t="s">
        <v>53</v>
      </c>
      <c r="D248" s="82" t="s">
        <v>197</v>
      </c>
      <c r="E248" s="77">
        <v>30</v>
      </c>
      <c r="F248" s="78">
        <v>9</v>
      </c>
      <c r="G248" s="79">
        <v>5</v>
      </c>
      <c r="H248" s="78">
        <v>605</v>
      </c>
      <c r="I248" s="78">
        <v>74</v>
      </c>
      <c r="J248" s="79">
        <v>58</v>
      </c>
      <c r="K248" s="78">
        <f t="shared" ref="K248:M249" si="72">E248+H248</f>
        <v>635</v>
      </c>
      <c r="L248" s="78">
        <f t="shared" si="72"/>
        <v>83</v>
      </c>
      <c r="M248" s="80">
        <f t="shared" si="72"/>
        <v>63</v>
      </c>
      <c r="N248" s="77"/>
      <c r="O248" s="78"/>
      <c r="P248" s="79"/>
      <c r="Q248" s="78"/>
      <c r="R248" s="78"/>
      <c r="S248" s="79"/>
      <c r="T248" s="78"/>
      <c r="U248" s="78"/>
      <c r="V248" s="80"/>
      <c r="W248" s="77">
        <v>635</v>
      </c>
      <c r="X248" s="78">
        <v>83</v>
      </c>
      <c r="Y248" s="80">
        <v>63</v>
      </c>
      <c r="Z248" s="81"/>
    </row>
    <row r="249" spans="2:27" s="68" customFormat="1" ht="30" customHeight="1">
      <c r="B249" s="159"/>
      <c r="C249" s="163"/>
      <c r="D249" s="82" t="s">
        <v>195</v>
      </c>
      <c r="E249" s="77">
        <v>19</v>
      </c>
      <c r="F249" s="78">
        <v>5</v>
      </c>
      <c r="G249" s="79">
        <v>5</v>
      </c>
      <c r="H249" s="78">
        <v>350</v>
      </c>
      <c r="I249" s="78">
        <v>40</v>
      </c>
      <c r="J249" s="79">
        <v>58</v>
      </c>
      <c r="K249" s="78">
        <f t="shared" si="72"/>
        <v>369</v>
      </c>
      <c r="L249" s="78">
        <f t="shared" si="72"/>
        <v>45</v>
      </c>
      <c r="M249" s="80">
        <f t="shared" si="72"/>
        <v>63</v>
      </c>
      <c r="N249" s="77"/>
      <c r="O249" s="78"/>
      <c r="P249" s="79"/>
      <c r="Q249" s="78"/>
      <c r="R249" s="78"/>
      <c r="S249" s="79"/>
      <c r="T249" s="78"/>
      <c r="U249" s="78"/>
      <c r="V249" s="80"/>
      <c r="W249" s="77">
        <v>369</v>
      </c>
      <c r="X249" s="78">
        <v>45</v>
      </c>
      <c r="Y249" s="80">
        <v>63</v>
      </c>
      <c r="Z249" s="81"/>
    </row>
    <row r="250" spans="2:27" s="68" customFormat="1" ht="30" customHeight="1">
      <c r="B250" s="159"/>
      <c r="C250" s="151" t="s">
        <v>62</v>
      </c>
      <c r="D250" s="152"/>
      <c r="E250" s="77">
        <f>SUM(E241:E249)</f>
        <v>49</v>
      </c>
      <c r="F250" s="78">
        <f t="shared" ref="F250:Y250" si="73">SUM(F241:F249)</f>
        <v>14</v>
      </c>
      <c r="G250" s="79">
        <f t="shared" si="73"/>
        <v>10</v>
      </c>
      <c r="H250" s="78">
        <f>SUM(H241:H249)</f>
        <v>1368</v>
      </c>
      <c r="I250" s="78">
        <f t="shared" si="73"/>
        <v>169.4</v>
      </c>
      <c r="J250" s="79">
        <f t="shared" si="73"/>
        <v>167</v>
      </c>
      <c r="K250" s="78">
        <f t="shared" si="73"/>
        <v>1417</v>
      </c>
      <c r="L250" s="78">
        <f t="shared" si="73"/>
        <v>183.4</v>
      </c>
      <c r="M250" s="80">
        <f>SUM(M241:M249)</f>
        <v>177</v>
      </c>
      <c r="N250" s="77">
        <f t="shared" si="73"/>
        <v>0</v>
      </c>
      <c r="O250" s="78">
        <f t="shared" si="73"/>
        <v>0</v>
      </c>
      <c r="P250" s="79">
        <f t="shared" si="73"/>
        <v>0</v>
      </c>
      <c r="Q250" s="78">
        <f t="shared" si="73"/>
        <v>96</v>
      </c>
      <c r="R250" s="78">
        <f t="shared" si="73"/>
        <v>17.100000000000001</v>
      </c>
      <c r="S250" s="79">
        <f t="shared" si="73"/>
        <v>13</v>
      </c>
      <c r="T250" s="78">
        <f t="shared" si="73"/>
        <v>96</v>
      </c>
      <c r="U250" s="78">
        <f t="shared" si="73"/>
        <v>17.100000000000001</v>
      </c>
      <c r="V250" s="80">
        <f t="shared" si="73"/>
        <v>13</v>
      </c>
      <c r="W250" s="77">
        <f t="shared" si="73"/>
        <v>1513</v>
      </c>
      <c r="X250" s="78">
        <f t="shared" si="73"/>
        <v>200.5</v>
      </c>
      <c r="Y250" s="80">
        <f t="shared" si="73"/>
        <v>190</v>
      </c>
      <c r="Z250" s="83"/>
    </row>
    <row r="251" spans="2:27" s="68" customFormat="1" ht="30" customHeight="1">
      <c r="B251" s="159"/>
      <c r="C251" s="69" t="s">
        <v>102</v>
      </c>
      <c r="D251" s="82" t="s">
        <v>190</v>
      </c>
      <c r="E251" s="99"/>
      <c r="F251" s="100"/>
      <c r="G251" s="101"/>
      <c r="H251" s="100"/>
      <c r="I251" s="100"/>
      <c r="J251" s="101"/>
      <c r="K251" s="100"/>
      <c r="L251" s="100"/>
      <c r="M251" s="102"/>
      <c r="N251" s="99"/>
      <c r="O251" s="100"/>
      <c r="P251" s="101"/>
      <c r="Q251" s="100">
        <v>25</v>
      </c>
      <c r="R251" s="100">
        <v>3</v>
      </c>
      <c r="S251" s="101">
        <v>1</v>
      </c>
      <c r="T251" s="100">
        <v>25</v>
      </c>
      <c r="U251" s="100">
        <v>3</v>
      </c>
      <c r="V251" s="102">
        <v>1</v>
      </c>
      <c r="W251" s="99">
        <v>25</v>
      </c>
      <c r="X251" s="100">
        <v>3</v>
      </c>
      <c r="Y251" s="102">
        <v>1</v>
      </c>
      <c r="Z251" s="81"/>
    </row>
    <row r="252" spans="2:27" s="68" customFormat="1" ht="30" customHeight="1">
      <c r="B252" s="159"/>
      <c r="C252" s="151" t="s">
        <v>109</v>
      </c>
      <c r="D252" s="152"/>
      <c r="E252" s="77">
        <f>SUM(E251)</f>
        <v>0</v>
      </c>
      <c r="F252" s="78">
        <f t="shared" ref="F252:Y252" si="74">SUM(F251)</f>
        <v>0</v>
      </c>
      <c r="G252" s="79">
        <f t="shared" si="74"/>
        <v>0</v>
      </c>
      <c r="H252" s="78">
        <f t="shared" si="74"/>
        <v>0</v>
      </c>
      <c r="I252" s="78">
        <f t="shared" si="74"/>
        <v>0</v>
      </c>
      <c r="J252" s="79">
        <f t="shared" si="74"/>
        <v>0</v>
      </c>
      <c r="K252" s="78">
        <f t="shared" si="74"/>
        <v>0</v>
      </c>
      <c r="L252" s="78">
        <f t="shared" si="74"/>
        <v>0</v>
      </c>
      <c r="M252" s="80">
        <f t="shared" si="74"/>
        <v>0</v>
      </c>
      <c r="N252" s="77">
        <f t="shared" si="74"/>
        <v>0</v>
      </c>
      <c r="O252" s="78">
        <f t="shared" si="74"/>
        <v>0</v>
      </c>
      <c r="P252" s="79">
        <f t="shared" si="74"/>
        <v>0</v>
      </c>
      <c r="Q252" s="78">
        <f t="shared" si="74"/>
        <v>25</v>
      </c>
      <c r="R252" s="78">
        <f t="shared" si="74"/>
        <v>3</v>
      </c>
      <c r="S252" s="79">
        <f t="shared" si="74"/>
        <v>1</v>
      </c>
      <c r="T252" s="78">
        <f t="shared" si="74"/>
        <v>25</v>
      </c>
      <c r="U252" s="78">
        <f t="shared" si="74"/>
        <v>3</v>
      </c>
      <c r="V252" s="80">
        <f t="shared" si="74"/>
        <v>1</v>
      </c>
      <c r="W252" s="77">
        <f t="shared" si="74"/>
        <v>25</v>
      </c>
      <c r="X252" s="78">
        <f t="shared" si="74"/>
        <v>3</v>
      </c>
      <c r="Y252" s="80">
        <f t="shared" si="74"/>
        <v>1</v>
      </c>
      <c r="Z252" s="83"/>
    </row>
    <row r="253" spans="2:27" s="68" customFormat="1" ht="30" customHeight="1" thickBot="1">
      <c r="B253" s="160"/>
      <c r="C253" s="164" t="s">
        <v>63</v>
      </c>
      <c r="D253" s="165"/>
      <c r="E253" s="84">
        <f>SUM(E240,E252,E250)</f>
        <v>49</v>
      </c>
      <c r="F253" s="85">
        <f t="shared" ref="F253:Y253" si="75">SUM(F240,F252,F250)</f>
        <v>14</v>
      </c>
      <c r="G253" s="86">
        <f t="shared" si="75"/>
        <v>10</v>
      </c>
      <c r="H253" s="85">
        <f t="shared" si="75"/>
        <v>1368</v>
      </c>
      <c r="I253" s="85">
        <f t="shared" si="75"/>
        <v>169.4</v>
      </c>
      <c r="J253" s="86">
        <f t="shared" si="75"/>
        <v>167</v>
      </c>
      <c r="K253" s="85">
        <f t="shared" si="75"/>
        <v>1417</v>
      </c>
      <c r="L253" s="85">
        <f t="shared" si="75"/>
        <v>183.4</v>
      </c>
      <c r="M253" s="87">
        <f t="shared" si="75"/>
        <v>177</v>
      </c>
      <c r="N253" s="84">
        <f t="shared" si="75"/>
        <v>5</v>
      </c>
      <c r="O253" s="85">
        <f t="shared" si="75"/>
        <v>0.5</v>
      </c>
      <c r="P253" s="86">
        <f t="shared" si="75"/>
        <v>1</v>
      </c>
      <c r="Q253" s="85">
        <f t="shared" si="75"/>
        <v>121</v>
      </c>
      <c r="R253" s="85">
        <f t="shared" si="75"/>
        <v>20.100000000000001</v>
      </c>
      <c r="S253" s="86">
        <f t="shared" si="75"/>
        <v>14</v>
      </c>
      <c r="T253" s="85">
        <f t="shared" si="75"/>
        <v>126</v>
      </c>
      <c r="U253" s="85">
        <f t="shared" si="75"/>
        <v>20.6</v>
      </c>
      <c r="V253" s="87">
        <f t="shared" si="75"/>
        <v>15</v>
      </c>
      <c r="W253" s="84">
        <f t="shared" si="75"/>
        <v>1543</v>
      </c>
      <c r="X253" s="85">
        <f t="shared" si="75"/>
        <v>204</v>
      </c>
      <c r="Y253" s="87">
        <f t="shared" si="75"/>
        <v>192</v>
      </c>
      <c r="Z253" s="88"/>
    </row>
    <row r="254" spans="2:27" s="68" customFormat="1" ht="30" customHeight="1">
      <c r="B254" s="158" t="s">
        <v>198</v>
      </c>
      <c r="C254" s="60" t="s">
        <v>48</v>
      </c>
      <c r="D254" s="109" t="s">
        <v>199</v>
      </c>
      <c r="E254" s="61"/>
      <c r="F254" s="62"/>
      <c r="G254" s="63"/>
      <c r="H254" s="62"/>
      <c r="I254" s="62"/>
      <c r="J254" s="63"/>
      <c r="K254" s="62"/>
      <c r="L254" s="62"/>
      <c r="M254" s="64"/>
      <c r="N254" s="61">
        <v>50</v>
      </c>
      <c r="O254" s="62">
        <v>5.4</v>
      </c>
      <c r="P254" s="63">
        <v>3</v>
      </c>
      <c r="Q254" s="62"/>
      <c r="R254" s="62"/>
      <c r="S254" s="63"/>
      <c r="T254" s="62">
        <v>50</v>
      </c>
      <c r="U254" s="62">
        <v>5.4</v>
      </c>
      <c r="V254" s="64">
        <v>3</v>
      </c>
      <c r="W254" s="61">
        <v>50</v>
      </c>
      <c r="X254" s="62">
        <v>5.4</v>
      </c>
      <c r="Y254" s="65">
        <v>3</v>
      </c>
      <c r="Z254" s="66"/>
      <c r="AA254" s="67"/>
    </row>
    <row r="255" spans="2:27" s="68" customFormat="1" ht="30" customHeight="1">
      <c r="B255" s="159"/>
      <c r="C255" s="151" t="s">
        <v>50</v>
      </c>
      <c r="D255" s="152"/>
      <c r="E255" s="70">
        <f>SUM(E254)</f>
        <v>0</v>
      </c>
      <c r="F255" s="71">
        <f t="shared" ref="F255:Y255" si="76">SUM(F254)</f>
        <v>0</v>
      </c>
      <c r="G255" s="72">
        <f t="shared" si="76"/>
        <v>0</v>
      </c>
      <c r="H255" s="71">
        <f t="shared" si="76"/>
        <v>0</v>
      </c>
      <c r="I255" s="71">
        <f t="shared" si="76"/>
        <v>0</v>
      </c>
      <c r="J255" s="72">
        <f t="shared" si="76"/>
        <v>0</v>
      </c>
      <c r="K255" s="71">
        <f t="shared" si="76"/>
        <v>0</v>
      </c>
      <c r="L255" s="71">
        <f t="shared" si="76"/>
        <v>0</v>
      </c>
      <c r="M255" s="74">
        <f t="shared" si="76"/>
        <v>0</v>
      </c>
      <c r="N255" s="70">
        <f t="shared" si="76"/>
        <v>50</v>
      </c>
      <c r="O255" s="71">
        <f t="shared" si="76"/>
        <v>5.4</v>
      </c>
      <c r="P255" s="72">
        <f t="shared" si="76"/>
        <v>3</v>
      </c>
      <c r="Q255" s="71">
        <f t="shared" si="76"/>
        <v>0</v>
      </c>
      <c r="R255" s="71">
        <f t="shared" si="76"/>
        <v>0</v>
      </c>
      <c r="S255" s="72">
        <f t="shared" si="76"/>
        <v>0</v>
      </c>
      <c r="T255" s="71">
        <f t="shared" si="76"/>
        <v>50</v>
      </c>
      <c r="U255" s="71">
        <f t="shared" si="76"/>
        <v>5.4</v>
      </c>
      <c r="V255" s="74">
        <f t="shared" si="76"/>
        <v>3</v>
      </c>
      <c r="W255" s="70">
        <f t="shared" si="76"/>
        <v>50</v>
      </c>
      <c r="X255" s="71">
        <f t="shared" si="76"/>
        <v>5.4</v>
      </c>
      <c r="Y255" s="74">
        <f t="shared" si="76"/>
        <v>3</v>
      </c>
      <c r="Z255" s="76"/>
      <c r="AA255" s="67"/>
    </row>
    <row r="256" spans="2:27" s="68" customFormat="1" ht="30" customHeight="1">
      <c r="B256" s="159"/>
      <c r="C256" s="161" t="s">
        <v>70</v>
      </c>
      <c r="D256" s="82" t="s">
        <v>200</v>
      </c>
      <c r="E256" s="94">
        <v>40</v>
      </c>
      <c r="F256" s="95">
        <v>4</v>
      </c>
      <c r="G256" s="96">
        <v>4</v>
      </c>
      <c r="H256" s="95"/>
      <c r="I256" s="95"/>
      <c r="J256" s="96"/>
      <c r="K256" s="95">
        <v>40</v>
      </c>
      <c r="L256" s="95">
        <v>4</v>
      </c>
      <c r="M256" s="73">
        <v>4</v>
      </c>
      <c r="N256" s="94"/>
      <c r="O256" s="95"/>
      <c r="P256" s="96"/>
      <c r="Q256" s="95"/>
      <c r="R256" s="95"/>
      <c r="S256" s="96"/>
      <c r="T256" s="95"/>
      <c r="U256" s="95"/>
      <c r="V256" s="73"/>
      <c r="W256" s="94">
        <v>40</v>
      </c>
      <c r="X256" s="95">
        <v>4</v>
      </c>
      <c r="Y256" s="73">
        <v>4</v>
      </c>
      <c r="Z256" s="98"/>
    </row>
    <row r="257" spans="2:26" s="68" customFormat="1" ht="30" customHeight="1">
      <c r="B257" s="159"/>
      <c r="C257" s="162"/>
      <c r="D257" s="82" t="s">
        <v>201</v>
      </c>
      <c r="E257" s="94">
        <v>80</v>
      </c>
      <c r="F257" s="95">
        <v>7</v>
      </c>
      <c r="G257" s="96">
        <v>4</v>
      </c>
      <c r="H257" s="95"/>
      <c r="I257" s="95"/>
      <c r="J257" s="96"/>
      <c r="K257" s="95">
        <v>80</v>
      </c>
      <c r="L257" s="95">
        <v>7</v>
      </c>
      <c r="M257" s="73">
        <v>4</v>
      </c>
      <c r="N257" s="94"/>
      <c r="O257" s="95"/>
      <c r="P257" s="96"/>
      <c r="Q257" s="95"/>
      <c r="R257" s="95"/>
      <c r="S257" s="96"/>
      <c r="T257" s="95"/>
      <c r="U257" s="95"/>
      <c r="V257" s="73"/>
      <c r="W257" s="94">
        <v>80</v>
      </c>
      <c r="X257" s="95">
        <v>7</v>
      </c>
      <c r="Y257" s="73">
        <v>4</v>
      </c>
      <c r="Z257" s="98"/>
    </row>
    <row r="258" spans="2:26" s="68" customFormat="1" ht="30" customHeight="1">
      <c r="B258" s="159"/>
      <c r="C258" s="163"/>
      <c r="D258" s="82" t="s">
        <v>202</v>
      </c>
      <c r="E258" s="94">
        <v>10</v>
      </c>
      <c r="F258" s="95">
        <v>1</v>
      </c>
      <c r="G258" s="96">
        <v>1</v>
      </c>
      <c r="H258" s="95"/>
      <c r="I258" s="95"/>
      <c r="J258" s="96"/>
      <c r="K258" s="95">
        <v>10</v>
      </c>
      <c r="L258" s="95">
        <v>1</v>
      </c>
      <c r="M258" s="73">
        <v>1</v>
      </c>
      <c r="N258" s="94"/>
      <c r="O258" s="95"/>
      <c r="P258" s="96"/>
      <c r="Q258" s="95"/>
      <c r="R258" s="95"/>
      <c r="S258" s="96"/>
      <c r="T258" s="95"/>
      <c r="U258" s="95"/>
      <c r="V258" s="73"/>
      <c r="W258" s="94">
        <v>10</v>
      </c>
      <c r="X258" s="95">
        <v>1</v>
      </c>
      <c r="Y258" s="73">
        <v>1</v>
      </c>
      <c r="Z258" s="98"/>
    </row>
    <row r="259" spans="2:26" s="68" customFormat="1" ht="30" customHeight="1">
      <c r="B259" s="159"/>
      <c r="C259" s="151" t="s">
        <v>71</v>
      </c>
      <c r="D259" s="152"/>
      <c r="E259" s="77">
        <f>SUM(E256:E258)</f>
        <v>130</v>
      </c>
      <c r="F259" s="78">
        <f t="shared" ref="F259:Y259" si="77">SUM(F256:F258)</f>
        <v>12</v>
      </c>
      <c r="G259" s="79">
        <f t="shared" si="77"/>
        <v>9</v>
      </c>
      <c r="H259" s="78">
        <f t="shared" si="77"/>
        <v>0</v>
      </c>
      <c r="I259" s="78">
        <f t="shared" si="77"/>
        <v>0</v>
      </c>
      <c r="J259" s="79">
        <f t="shared" si="77"/>
        <v>0</v>
      </c>
      <c r="K259" s="78">
        <f t="shared" si="77"/>
        <v>130</v>
      </c>
      <c r="L259" s="78">
        <f t="shared" si="77"/>
        <v>12</v>
      </c>
      <c r="M259" s="80">
        <f t="shared" si="77"/>
        <v>9</v>
      </c>
      <c r="N259" s="77">
        <f t="shared" si="77"/>
        <v>0</v>
      </c>
      <c r="O259" s="78">
        <f t="shared" si="77"/>
        <v>0</v>
      </c>
      <c r="P259" s="79">
        <f t="shared" si="77"/>
        <v>0</v>
      </c>
      <c r="Q259" s="78">
        <f t="shared" si="77"/>
        <v>0</v>
      </c>
      <c r="R259" s="78">
        <f t="shared" si="77"/>
        <v>0</v>
      </c>
      <c r="S259" s="79">
        <f t="shared" si="77"/>
        <v>0</v>
      </c>
      <c r="T259" s="78">
        <f t="shared" si="77"/>
        <v>0</v>
      </c>
      <c r="U259" s="78">
        <f t="shared" si="77"/>
        <v>0</v>
      </c>
      <c r="V259" s="80">
        <f t="shared" si="77"/>
        <v>0</v>
      </c>
      <c r="W259" s="77">
        <f t="shared" si="77"/>
        <v>130</v>
      </c>
      <c r="X259" s="78">
        <f t="shared" si="77"/>
        <v>12</v>
      </c>
      <c r="Y259" s="80">
        <f t="shared" si="77"/>
        <v>9</v>
      </c>
      <c r="Z259" s="83"/>
    </row>
    <row r="260" spans="2:26" s="68" customFormat="1" ht="30" customHeight="1" thickBot="1">
      <c r="B260" s="160"/>
      <c r="C260" s="164" t="s">
        <v>63</v>
      </c>
      <c r="D260" s="165"/>
      <c r="E260" s="84">
        <f>SUM(E259,E255)</f>
        <v>130</v>
      </c>
      <c r="F260" s="85">
        <f t="shared" ref="F260:Y260" si="78">SUM(F259,F255)</f>
        <v>12</v>
      </c>
      <c r="G260" s="86">
        <f t="shared" si="78"/>
        <v>9</v>
      </c>
      <c r="H260" s="85">
        <f t="shared" si="78"/>
        <v>0</v>
      </c>
      <c r="I260" s="85">
        <f t="shared" si="78"/>
        <v>0</v>
      </c>
      <c r="J260" s="86">
        <f t="shared" si="78"/>
        <v>0</v>
      </c>
      <c r="K260" s="85">
        <f t="shared" si="78"/>
        <v>130</v>
      </c>
      <c r="L260" s="85">
        <f t="shared" si="78"/>
        <v>12</v>
      </c>
      <c r="M260" s="87">
        <f t="shared" si="78"/>
        <v>9</v>
      </c>
      <c r="N260" s="84">
        <f t="shared" si="78"/>
        <v>50</v>
      </c>
      <c r="O260" s="85">
        <f t="shared" si="78"/>
        <v>5.4</v>
      </c>
      <c r="P260" s="86">
        <f t="shared" si="78"/>
        <v>3</v>
      </c>
      <c r="Q260" s="85">
        <f t="shared" si="78"/>
        <v>0</v>
      </c>
      <c r="R260" s="85">
        <f t="shared" si="78"/>
        <v>0</v>
      </c>
      <c r="S260" s="86">
        <f t="shared" si="78"/>
        <v>0</v>
      </c>
      <c r="T260" s="85">
        <f t="shared" si="78"/>
        <v>50</v>
      </c>
      <c r="U260" s="85">
        <f t="shared" si="78"/>
        <v>5.4</v>
      </c>
      <c r="V260" s="87">
        <f t="shared" si="78"/>
        <v>3</v>
      </c>
      <c r="W260" s="84">
        <f t="shared" si="78"/>
        <v>180</v>
      </c>
      <c r="X260" s="85">
        <f t="shared" si="78"/>
        <v>17.399999999999999</v>
      </c>
      <c r="Y260" s="87">
        <f t="shared" si="78"/>
        <v>12</v>
      </c>
      <c r="Z260" s="88"/>
    </row>
    <row r="261" spans="2:26" s="68" customFormat="1" ht="30" customHeight="1">
      <c r="B261" s="166" t="s">
        <v>203</v>
      </c>
      <c r="C261" s="60" t="s">
        <v>92</v>
      </c>
      <c r="D261" s="109" t="s">
        <v>204</v>
      </c>
      <c r="E261" s="61">
        <v>100</v>
      </c>
      <c r="F261" s="62">
        <v>4.0999999999999996</v>
      </c>
      <c r="G261" s="63">
        <v>2</v>
      </c>
      <c r="H261" s="62"/>
      <c r="I261" s="62"/>
      <c r="J261" s="63"/>
      <c r="K261" s="62">
        <f>E261+H261</f>
        <v>100</v>
      </c>
      <c r="L261" s="62">
        <f>F261+I261</f>
        <v>4.0999999999999996</v>
      </c>
      <c r="M261" s="65">
        <f>G261+J261</f>
        <v>2</v>
      </c>
      <c r="N261" s="61"/>
      <c r="O261" s="62"/>
      <c r="P261" s="63"/>
      <c r="Q261" s="62"/>
      <c r="R261" s="62"/>
      <c r="S261" s="63"/>
      <c r="T261" s="62"/>
      <c r="U261" s="62"/>
      <c r="V261" s="65"/>
      <c r="W261" s="61">
        <f t="shared" ref="W261:Y261" si="79">K261+T261</f>
        <v>100</v>
      </c>
      <c r="X261" s="62">
        <f t="shared" si="79"/>
        <v>4.0999999999999996</v>
      </c>
      <c r="Y261" s="65">
        <f t="shared" si="79"/>
        <v>2</v>
      </c>
      <c r="Z261" s="122"/>
    </row>
    <row r="262" spans="2:26" s="68" customFormat="1" ht="30" customHeight="1">
      <c r="B262" s="167"/>
      <c r="C262" s="151" t="s">
        <v>109</v>
      </c>
      <c r="D262" s="152"/>
      <c r="E262" s="77">
        <f>SUM(E261)</f>
        <v>100</v>
      </c>
      <c r="F262" s="78">
        <f t="shared" ref="F262:Y263" si="80">SUM(F261)</f>
        <v>4.0999999999999996</v>
      </c>
      <c r="G262" s="79">
        <f t="shared" si="80"/>
        <v>2</v>
      </c>
      <c r="H262" s="78">
        <f t="shared" si="80"/>
        <v>0</v>
      </c>
      <c r="I262" s="78">
        <f t="shared" si="80"/>
        <v>0</v>
      </c>
      <c r="J262" s="79">
        <f t="shared" si="80"/>
        <v>0</v>
      </c>
      <c r="K262" s="78">
        <f t="shared" si="80"/>
        <v>100</v>
      </c>
      <c r="L262" s="78">
        <f t="shared" si="80"/>
        <v>4.0999999999999996</v>
      </c>
      <c r="M262" s="80">
        <f t="shared" si="80"/>
        <v>2</v>
      </c>
      <c r="N262" s="77">
        <f t="shared" si="80"/>
        <v>0</v>
      </c>
      <c r="O262" s="78">
        <f t="shared" si="80"/>
        <v>0</v>
      </c>
      <c r="P262" s="79">
        <f t="shared" si="80"/>
        <v>0</v>
      </c>
      <c r="Q262" s="78">
        <f t="shared" si="80"/>
        <v>0</v>
      </c>
      <c r="R262" s="78">
        <f t="shared" si="80"/>
        <v>0</v>
      </c>
      <c r="S262" s="79">
        <f t="shared" si="80"/>
        <v>0</v>
      </c>
      <c r="T262" s="78">
        <f t="shared" si="80"/>
        <v>0</v>
      </c>
      <c r="U262" s="78">
        <f t="shared" si="80"/>
        <v>0</v>
      </c>
      <c r="V262" s="80">
        <f t="shared" si="80"/>
        <v>0</v>
      </c>
      <c r="W262" s="77">
        <f t="shared" si="80"/>
        <v>100</v>
      </c>
      <c r="X262" s="78">
        <f t="shared" si="80"/>
        <v>4.0999999999999996</v>
      </c>
      <c r="Y262" s="80">
        <f t="shared" si="80"/>
        <v>2</v>
      </c>
      <c r="Z262" s="83"/>
    </row>
    <row r="263" spans="2:26" s="68" customFormat="1" ht="30" customHeight="1" thickBot="1">
      <c r="B263" s="168"/>
      <c r="C263" s="169" t="s">
        <v>63</v>
      </c>
      <c r="D263" s="164"/>
      <c r="E263" s="84">
        <f>SUM(E262)</f>
        <v>100</v>
      </c>
      <c r="F263" s="85">
        <f t="shared" si="80"/>
        <v>4.0999999999999996</v>
      </c>
      <c r="G263" s="86">
        <f t="shared" si="80"/>
        <v>2</v>
      </c>
      <c r="H263" s="85">
        <f t="shared" si="80"/>
        <v>0</v>
      </c>
      <c r="I263" s="85">
        <f t="shared" si="80"/>
        <v>0</v>
      </c>
      <c r="J263" s="86">
        <f t="shared" si="80"/>
        <v>0</v>
      </c>
      <c r="K263" s="85">
        <f t="shared" si="80"/>
        <v>100</v>
      </c>
      <c r="L263" s="85">
        <f t="shared" si="80"/>
        <v>4.0999999999999996</v>
      </c>
      <c r="M263" s="87">
        <f t="shared" si="80"/>
        <v>2</v>
      </c>
      <c r="N263" s="84">
        <f t="shared" si="80"/>
        <v>0</v>
      </c>
      <c r="O263" s="85">
        <f t="shared" si="80"/>
        <v>0</v>
      </c>
      <c r="P263" s="86">
        <f t="shared" si="80"/>
        <v>0</v>
      </c>
      <c r="Q263" s="85">
        <f t="shared" si="80"/>
        <v>0</v>
      </c>
      <c r="R263" s="85">
        <f t="shared" si="80"/>
        <v>0</v>
      </c>
      <c r="S263" s="86">
        <f t="shared" si="80"/>
        <v>0</v>
      </c>
      <c r="T263" s="85">
        <f t="shared" si="80"/>
        <v>0</v>
      </c>
      <c r="U263" s="85">
        <f t="shared" si="80"/>
        <v>0</v>
      </c>
      <c r="V263" s="87">
        <f t="shared" si="80"/>
        <v>0</v>
      </c>
      <c r="W263" s="84">
        <f t="shared" si="80"/>
        <v>100</v>
      </c>
      <c r="X263" s="85">
        <f t="shared" si="80"/>
        <v>4.0999999999999996</v>
      </c>
      <c r="Y263" s="87">
        <f t="shared" si="80"/>
        <v>2</v>
      </c>
      <c r="Z263" s="88"/>
    </row>
    <row r="264" spans="2:26" s="68" customFormat="1" ht="30" customHeight="1">
      <c r="B264" s="148" t="s">
        <v>205</v>
      </c>
      <c r="C264" s="129" t="s">
        <v>110</v>
      </c>
      <c r="D264" s="109"/>
      <c r="E264" s="130"/>
      <c r="F264" s="131"/>
      <c r="G264" s="132"/>
      <c r="H264" s="131">
        <v>10</v>
      </c>
      <c r="I264" s="131">
        <v>0.1</v>
      </c>
      <c r="J264" s="132">
        <v>1</v>
      </c>
      <c r="K264" s="131">
        <f t="shared" ref="K264:M264" si="81">SUM(E264,H264)</f>
        <v>10</v>
      </c>
      <c r="L264" s="131">
        <f t="shared" si="81"/>
        <v>0.1</v>
      </c>
      <c r="M264" s="64">
        <f t="shared" si="81"/>
        <v>1</v>
      </c>
      <c r="N264" s="130"/>
      <c r="O264" s="131"/>
      <c r="P264" s="132"/>
      <c r="Q264" s="131"/>
      <c r="R264" s="131"/>
      <c r="S264" s="132"/>
      <c r="T264" s="131"/>
      <c r="U264" s="131"/>
      <c r="V264" s="64"/>
      <c r="W264" s="130">
        <f t="shared" ref="W264:Y264" si="82">SUM(K264,T264)</f>
        <v>10</v>
      </c>
      <c r="X264" s="131">
        <f t="shared" si="82"/>
        <v>0.1</v>
      </c>
      <c r="Y264" s="64">
        <f t="shared" si="82"/>
        <v>1</v>
      </c>
      <c r="Z264" s="114"/>
    </row>
    <row r="265" spans="2:26" s="68" customFormat="1" ht="30" customHeight="1">
      <c r="B265" s="149"/>
      <c r="C265" s="151" t="s">
        <v>71</v>
      </c>
      <c r="D265" s="152"/>
      <c r="E265" s="77">
        <f>SUM(E264)</f>
        <v>0</v>
      </c>
      <c r="F265" s="78">
        <f t="shared" ref="F265:Y266" si="83">SUM(F264)</f>
        <v>0</v>
      </c>
      <c r="G265" s="79">
        <f t="shared" si="83"/>
        <v>0</v>
      </c>
      <c r="H265" s="78">
        <f t="shared" si="83"/>
        <v>10</v>
      </c>
      <c r="I265" s="78">
        <f t="shared" si="83"/>
        <v>0.1</v>
      </c>
      <c r="J265" s="79">
        <f t="shared" si="83"/>
        <v>1</v>
      </c>
      <c r="K265" s="78">
        <f t="shared" si="83"/>
        <v>10</v>
      </c>
      <c r="L265" s="78">
        <f t="shared" si="83"/>
        <v>0.1</v>
      </c>
      <c r="M265" s="80">
        <f t="shared" si="83"/>
        <v>1</v>
      </c>
      <c r="N265" s="77">
        <f t="shared" si="83"/>
        <v>0</v>
      </c>
      <c r="O265" s="78">
        <f t="shared" si="83"/>
        <v>0</v>
      </c>
      <c r="P265" s="79">
        <f t="shared" si="83"/>
        <v>0</v>
      </c>
      <c r="Q265" s="78">
        <f t="shared" si="83"/>
        <v>0</v>
      </c>
      <c r="R265" s="78">
        <f t="shared" si="83"/>
        <v>0</v>
      </c>
      <c r="S265" s="79">
        <f t="shared" si="83"/>
        <v>0</v>
      </c>
      <c r="T265" s="78">
        <f t="shared" si="83"/>
        <v>0</v>
      </c>
      <c r="U265" s="78">
        <f t="shared" si="83"/>
        <v>0</v>
      </c>
      <c r="V265" s="80">
        <f t="shared" si="83"/>
        <v>0</v>
      </c>
      <c r="W265" s="77">
        <f t="shared" si="83"/>
        <v>10</v>
      </c>
      <c r="X265" s="78">
        <f t="shared" si="83"/>
        <v>0.1</v>
      </c>
      <c r="Y265" s="80">
        <f t="shared" si="83"/>
        <v>1</v>
      </c>
      <c r="Z265" s="83"/>
    </row>
    <row r="266" spans="2:26" ht="30" customHeight="1" thickBot="1">
      <c r="B266" s="150"/>
      <c r="C266" s="153" t="s">
        <v>63</v>
      </c>
      <c r="D266" s="154"/>
      <c r="E266" s="84">
        <f>SUM(E265)</f>
        <v>0</v>
      </c>
      <c r="F266" s="85">
        <f t="shared" si="83"/>
        <v>0</v>
      </c>
      <c r="G266" s="86">
        <f t="shared" si="83"/>
        <v>0</v>
      </c>
      <c r="H266" s="85">
        <f t="shared" si="83"/>
        <v>10</v>
      </c>
      <c r="I266" s="85">
        <f t="shared" si="83"/>
        <v>0.1</v>
      </c>
      <c r="J266" s="86">
        <f t="shared" si="83"/>
        <v>1</v>
      </c>
      <c r="K266" s="85">
        <f t="shared" si="83"/>
        <v>10</v>
      </c>
      <c r="L266" s="85">
        <f t="shared" si="83"/>
        <v>0.1</v>
      </c>
      <c r="M266" s="87">
        <f t="shared" si="83"/>
        <v>1</v>
      </c>
      <c r="N266" s="84">
        <f t="shared" si="83"/>
        <v>0</v>
      </c>
      <c r="O266" s="85">
        <f t="shared" si="83"/>
        <v>0</v>
      </c>
      <c r="P266" s="86">
        <f t="shared" si="83"/>
        <v>0</v>
      </c>
      <c r="Q266" s="85">
        <f t="shared" si="83"/>
        <v>0</v>
      </c>
      <c r="R266" s="85">
        <f t="shared" si="83"/>
        <v>0</v>
      </c>
      <c r="S266" s="86">
        <f t="shared" si="83"/>
        <v>0</v>
      </c>
      <c r="T266" s="85">
        <f t="shared" si="83"/>
        <v>0</v>
      </c>
      <c r="U266" s="85">
        <f t="shared" si="83"/>
        <v>0</v>
      </c>
      <c r="V266" s="87">
        <f t="shared" si="83"/>
        <v>0</v>
      </c>
      <c r="W266" s="84">
        <f t="shared" si="83"/>
        <v>10</v>
      </c>
      <c r="X266" s="85">
        <f t="shared" si="83"/>
        <v>0.1</v>
      </c>
      <c r="Y266" s="87">
        <f t="shared" si="83"/>
        <v>1</v>
      </c>
      <c r="Z266" s="88"/>
    </row>
    <row r="267" spans="2:26" ht="30" customHeight="1" thickBot="1">
      <c r="B267" s="155" t="s">
        <v>206</v>
      </c>
      <c r="C267" s="156"/>
      <c r="D267" s="157"/>
      <c r="E267" s="133">
        <f t="shared" ref="E267:Z267" si="84">SUM(E266,E263,E260,E253,E238,E223,E180,E158,E48,E45,E42,E38,E30,E27,E24,E21)</f>
        <v>13636</v>
      </c>
      <c r="F267" s="134">
        <f t="shared" si="84"/>
        <v>2231.8000000000002</v>
      </c>
      <c r="G267" s="135">
        <f t="shared" si="84"/>
        <v>628</v>
      </c>
      <c r="H267" s="134">
        <f t="shared" si="84"/>
        <v>8135.8</v>
      </c>
      <c r="I267" s="134">
        <f t="shared" si="84"/>
        <v>1051.3600000000001</v>
      </c>
      <c r="J267" s="135">
        <f t="shared" si="84"/>
        <v>594</v>
      </c>
      <c r="K267" s="134">
        <f t="shared" si="84"/>
        <v>21771.82</v>
      </c>
      <c r="L267" s="134">
        <f t="shared" si="84"/>
        <v>3283.2199999999993</v>
      </c>
      <c r="M267" s="136">
        <f t="shared" si="84"/>
        <v>1205</v>
      </c>
      <c r="N267" s="133">
        <f t="shared" si="84"/>
        <v>5800.6</v>
      </c>
      <c r="O267" s="134">
        <f t="shared" si="84"/>
        <v>715.30000000000007</v>
      </c>
      <c r="P267" s="135">
        <f t="shared" si="84"/>
        <v>371</v>
      </c>
      <c r="Q267" s="134">
        <f t="shared" si="84"/>
        <v>23210.2</v>
      </c>
      <c r="R267" s="134">
        <f t="shared" si="84"/>
        <v>3257.5999999999995</v>
      </c>
      <c r="S267" s="135">
        <f t="shared" si="84"/>
        <v>1288</v>
      </c>
      <c r="T267" s="134">
        <f t="shared" si="84"/>
        <v>28984.800000000003</v>
      </c>
      <c r="U267" s="134">
        <f t="shared" si="84"/>
        <v>3969.27</v>
      </c>
      <c r="V267" s="136">
        <f t="shared" si="84"/>
        <v>1641</v>
      </c>
      <c r="W267" s="133">
        <f t="shared" si="84"/>
        <v>50732.62</v>
      </c>
      <c r="X267" s="134">
        <f t="shared" si="84"/>
        <v>7256.130000000001</v>
      </c>
      <c r="Y267" s="136">
        <f t="shared" si="84"/>
        <v>2836</v>
      </c>
      <c r="Z267" s="137">
        <f t="shared" si="84"/>
        <v>287</v>
      </c>
    </row>
  </sheetData>
  <mergeCells count="125">
    <mergeCell ref="W4:Y5"/>
    <mergeCell ref="E5:G5"/>
    <mergeCell ref="H5:J5"/>
    <mergeCell ref="K5:M5"/>
    <mergeCell ref="N5:P5"/>
    <mergeCell ref="B22:B24"/>
    <mergeCell ref="C23:D23"/>
    <mergeCell ref="C24:D24"/>
    <mergeCell ref="B25:B27"/>
    <mergeCell ref="C26:D26"/>
    <mergeCell ref="C27:D27"/>
    <mergeCell ref="Q5:S5"/>
    <mergeCell ref="T5:V5"/>
    <mergeCell ref="B7:B21"/>
    <mergeCell ref="C10:D10"/>
    <mergeCell ref="C12:C19"/>
    <mergeCell ref="C20:D20"/>
    <mergeCell ref="C21:D21"/>
    <mergeCell ref="B4:B6"/>
    <mergeCell ref="C4:C6"/>
    <mergeCell ref="D4:D6"/>
    <mergeCell ref="E4:M4"/>
    <mergeCell ref="N4:V4"/>
    <mergeCell ref="B39:B42"/>
    <mergeCell ref="C41:D41"/>
    <mergeCell ref="C42:D42"/>
    <mergeCell ref="B43:B45"/>
    <mergeCell ref="C44:D44"/>
    <mergeCell ref="C45:D45"/>
    <mergeCell ref="B28:B30"/>
    <mergeCell ref="C29:D29"/>
    <mergeCell ref="C30:D30"/>
    <mergeCell ref="B31:B38"/>
    <mergeCell ref="C35:D35"/>
    <mergeCell ref="C37:D37"/>
    <mergeCell ref="C38:D38"/>
    <mergeCell ref="B46:B48"/>
    <mergeCell ref="C47:D47"/>
    <mergeCell ref="C48:D48"/>
    <mergeCell ref="B49:B88"/>
    <mergeCell ref="C49:C53"/>
    <mergeCell ref="C54:C56"/>
    <mergeCell ref="C57:C58"/>
    <mergeCell ref="C59:C60"/>
    <mergeCell ref="C61:D61"/>
    <mergeCell ref="C62:C68"/>
    <mergeCell ref="C69:C75"/>
    <mergeCell ref="C76:C83"/>
    <mergeCell ref="C84:C87"/>
    <mergeCell ref="C88:D88"/>
    <mergeCell ref="B89:B115"/>
    <mergeCell ref="C89:C90"/>
    <mergeCell ref="C91:D91"/>
    <mergeCell ref="C92:C96"/>
    <mergeCell ref="C97:C101"/>
    <mergeCell ref="C102:C105"/>
    <mergeCell ref="C107:C109"/>
    <mergeCell ref="C111:C114"/>
    <mergeCell ref="C115:D115"/>
    <mergeCell ref="B116:B158"/>
    <mergeCell ref="C116:C120"/>
    <mergeCell ref="C122:C128"/>
    <mergeCell ref="C129:C136"/>
    <mergeCell ref="C137:C145"/>
    <mergeCell ref="C146:C152"/>
    <mergeCell ref="C153:D153"/>
    <mergeCell ref="C155:C156"/>
    <mergeCell ref="C157:D157"/>
    <mergeCell ref="C158:D158"/>
    <mergeCell ref="B159:B180"/>
    <mergeCell ref="C160:C161"/>
    <mergeCell ref="C162:C165"/>
    <mergeCell ref="C166:C168"/>
    <mergeCell ref="C169:D169"/>
    <mergeCell ref="C171:D171"/>
    <mergeCell ref="C173:D173"/>
    <mergeCell ref="C177:D177"/>
    <mergeCell ref="C179:D179"/>
    <mergeCell ref="C180:D180"/>
    <mergeCell ref="B181:B197"/>
    <mergeCell ref="C184:D184"/>
    <mergeCell ref="C185:C186"/>
    <mergeCell ref="C191:D191"/>
    <mergeCell ref="C192:C194"/>
    <mergeCell ref="C195:C196"/>
    <mergeCell ref="C197:D197"/>
    <mergeCell ref="B198:B223"/>
    <mergeCell ref="C198:C199"/>
    <mergeCell ref="C200:C201"/>
    <mergeCell ref="C206:D206"/>
    <mergeCell ref="C207:C208"/>
    <mergeCell ref="C209:C210"/>
    <mergeCell ref="C211:C212"/>
    <mergeCell ref="C214:D214"/>
    <mergeCell ref="C222:D222"/>
    <mergeCell ref="C223:D223"/>
    <mergeCell ref="B239:B253"/>
    <mergeCell ref="C240:D240"/>
    <mergeCell ref="C241:C242"/>
    <mergeCell ref="C243:C247"/>
    <mergeCell ref="C248:C249"/>
    <mergeCell ref="C250:D250"/>
    <mergeCell ref="C252:D252"/>
    <mergeCell ref="C253:D253"/>
    <mergeCell ref="B224:B238"/>
    <mergeCell ref="C225:D225"/>
    <mergeCell ref="C226:C229"/>
    <mergeCell ref="C230:D230"/>
    <mergeCell ref="C231:C232"/>
    <mergeCell ref="C233:C234"/>
    <mergeCell ref="C235:C236"/>
    <mergeCell ref="C237:D237"/>
    <mergeCell ref="C238:D238"/>
    <mergeCell ref="B264:B266"/>
    <mergeCell ref="C265:D265"/>
    <mergeCell ref="C266:D266"/>
    <mergeCell ref="B267:D267"/>
    <mergeCell ref="B254:B260"/>
    <mergeCell ref="C255:D255"/>
    <mergeCell ref="C256:C258"/>
    <mergeCell ref="C259:D259"/>
    <mergeCell ref="C260:D260"/>
    <mergeCell ref="B261:B263"/>
    <mergeCell ref="C262:D262"/>
    <mergeCell ref="C263:D263"/>
  </mergeCells>
  <phoneticPr fontId="2"/>
  <pageMargins left="0.43307086614173229" right="0.43307086614173229" top="0.74803149606299213" bottom="0.74803149606299213" header="0.31496062992125984" footer="0.31496062992125984"/>
  <pageSetup paperSize="9" scale="56" pageOrder="overThenDown" orientation="portrait" r:id="rId1"/>
  <rowBreaks count="6" manualBreakCount="6">
    <brk id="45" max="25" man="1"/>
    <brk id="88" max="25" man="1"/>
    <brk id="115" max="25" man="1"/>
    <brk id="158" max="25" man="1"/>
    <brk id="197" max="25" man="1"/>
    <brk id="238" max="25" man="1"/>
  </rowBreaks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D16"/>
  <sheetViews>
    <sheetView view="pageBreakPreview" zoomScale="60" zoomScaleNormal="100" workbookViewId="0">
      <selection sqref="A1:XFD1048576"/>
    </sheetView>
  </sheetViews>
  <sheetFormatPr defaultRowHeight="30" customHeight="1"/>
  <cols>
    <col min="1" max="1" width="32.5" style="203" customWidth="1"/>
    <col min="2" max="2" width="32.5" style="204" customWidth="1"/>
    <col min="3" max="3" width="32.5" style="203" customWidth="1"/>
    <col min="4" max="4" width="1.296875" style="206" customWidth="1"/>
    <col min="5" max="16384" width="8.796875" style="203"/>
  </cols>
  <sheetData>
    <row r="1" spans="1:4" ht="30" customHeight="1">
      <c r="C1" s="205"/>
    </row>
    <row r="2" spans="1:4" ht="30" customHeight="1">
      <c r="A2" s="207" t="s">
        <v>207</v>
      </c>
      <c r="B2" s="207"/>
      <c r="C2" s="207"/>
    </row>
    <row r="3" spans="1:4" ht="30" customHeight="1" thickBot="1">
      <c r="C3" s="208" t="s">
        <v>208</v>
      </c>
    </row>
    <row r="4" spans="1:4" ht="30" customHeight="1">
      <c r="A4" s="209" t="s">
        <v>209</v>
      </c>
      <c r="B4" s="237" t="s">
        <v>42</v>
      </c>
      <c r="C4" s="210" t="s">
        <v>44</v>
      </c>
    </row>
    <row r="5" spans="1:4" ht="30" customHeight="1" thickBot="1">
      <c r="A5" s="211"/>
      <c r="B5" s="238"/>
      <c r="C5" s="212"/>
    </row>
    <row r="6" spans="1:4" ht="30" customHeight="1">
      <c r="A6" s="213" t="s">
        <v>210</v>
      </c>
      <c r="B6" s="214">
        <v>568</v>
      </c>
      <c r="C6" s="215">
        <v>27</v>
      </c>
      <c r="D6" s="216"/>
    </row>
    <row r="7" spans="1:4" ht="30" customHeight="1">
      <c r="A7" s="217" t="s">
        <v>100</v>
      </c>
      <c r="B7" s="218">
        <v>1961</v>
      </c>
      <c r="C7" s="219">
        <v>38</v>
      </c>
    </row>
    <row r="8" spans="1:4" ht="30" customHeight="1" thickBot="1">
      <c r="A8" s="220" t="s">
        <v>102</v>
      </c>
      <c r="B8" s="221">
        <v>2726</v>
      </c>
      <c r="C8" s="222">
        <v>70</v>
      </c>
    </row>
    <row r="9" spans="1:4" ht="30" customHeight="1" thickBot="1">
      <c r="A9" s="223" t="s">
        <v>109</v>
      </c>
      <c r="B9" s="224">
        <f>SUM(B6:B8)</f>
        <v>5255</v>
      </c>
      <c r="C9" s="225">
        <f>SUM(C6:C8)</f>
        <v>135</v>
      </c>
    </row>
    <row r="10" spans="1:4" ht="30" customHeight="1">
      <c r="A10" s="213" t="s">
        <v>117</v>
      </c>
      <c r="B10" s="214">
        <v>1820</v>
      </c>
      <c r="C10" s="215">
        <v>22</v>
      </c>
    </row>
    <row r="11" spans="1:4" ht="30" customHeight="1" thickBot="1">
      <c r="A11" s="226" t="s">
        <v>132</v>
      </c>
      <c r="B11" s="227">
        <f>B10</f>
        <v>1820</v>
      </c>
      <c r="C11" s="228">
        <f>C10</f>
        <v>22</v>
      </c>
    </row>
    <row r="12" spans="1:4" ht="30" customHeight="1">
      <c r="A12" s="229" t="s">
        <v>178</v>
      </c>
      <c r="B12" s="230">
        <v>240</v>
      </c>
      <c r="C12" s="231">
        <v>5</v>
      </c>
    </row>
    <row r="13" spans="1:4" ht="30" customHeight="1" thickBot="1">
      <c r="A13" s="226" t="s">
        <v>151</v>
      </c>
      <c r="B13" s="232">
        <f>SUM(B12)</f>
        <v>240</v>
      </c>
      <c r="C13" s="233">
        <f>SUM(C12)</f>
        <v>5</v>
      </c>
    </row>
    <row r="14" spans="1:4" ht="30" customHeight="1">
      <c r="A14" s="213" t="s">
        <v>211</v>
      </c>
      <c r="B14" s="214">
        <v>20</v>
      </c>
      <c r="C14" s="231">
        <v>1</v>
      </c>
      <c r="D14" s="203"/>
    </row>
    <row r="15" spans="1:4" ht="30" customHeight="1" thickBot="1">
      <c r="A15" s="213" t="s">
        <v>62</v>
      </c>
      <c r="B15" s="218">
        <f>B14</f>
        <v>20</v>
      </c>
      <c r="C15" s="234">
        <f>C14</f>
        <v>1</v>
      </c>
    </row>
    <row r="16" spans="1:4" ht="30" customHeight="1" thickBot="1">
      <c r="A16" s="235" t="s">
        <v>63</v>
      </c>
      <c r="B16" s="224">
        <f>SUM(B9,B11,B13,B15)</f>
        <v>7335</v>
      </c>
      <c r="C16" s="236">
        <f>SUM(C9,C11,C13,C15)</f>
        <v>163</v>
      </c>
    </row>
  </sheetData>
  <mergeCells count="4">
    <mergeCell ref="A2:C2"/>
    <mergeCell ref="A4:A5"/>
    <mergeCell ref="B4:B5"/>
    <mergeCell ref="C4:C5"/>
  </mergeCells>
  <phoneticPr fontId="2"/>
  <pageMargins left="0.7" right="0.7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0"/>
  <sheetViews>
    <sheetView view="pageBreakPreview" zoomScale="60" zoomScaleNormal="100" workbookViewId="0">
      <selection sqref="A1:XFD1048576"/>
    </sheetView>
  </sheetViews>
  <sheetFormatPr defaultRowHeight="30" customHeight="1"/>
  <cols>
    <col min="1" max="3" width="24.5" style="203" customWidth="1"/>
    <col min="4" max="4" width="24.5" style="204" customWidth="1"/>
    <col min="5" max="5" width="1.296875" style="203" customWidth="1"/>
    <col min="6" max="16384" width="8.796875" style="203"/>
  </cols>
  <sheetData>
    <row r="1" spans="1:4" ht="30" customHeight="1">
      <c r="D1" s="239"/>
    </row>
    <row r="2" spans="1:4" ht="30" customHeight="1">
      <c r="A2" s="207" t="s">
        <v>212</v>
      </c>
      <c r="B2" s="207"/>
      <c r="C2" s="207"/>
      <c r="D2" s="207"/>
    </row>
    <row r="3" spans="1:4" ht="30" customHeight="1" thickBot="1">
      <c r="D3" s="240" t="s">
        <v>213</v>
      </c>
    </row>
    <row r="4" spans="1:4" ht="30" customHeight="1">
      <c r="A4" s="209" t="s">
        <v>209</v>
      </c>
      <c r="B4" s="241" t="s">
        <v>31</v>
      </c>
      <c r="C4" s="242" t="s">
        <v>42</v>
      </c>
      <c r="D4" s="243" t="s">
        <v>214</v>
      </c>
    </row>
    <row r="5" spans="1:4" ht="30" customHeight="1" thickBot="1">
      <c r="A5" s="211"/>
      <c r="B5" s="244"/>
      <c r="C5" s="245"/>
      <c r="D5" s="246"/>
    </row>
    <row r="6" spans="1:4" ht="30" customHeight="1">
      <c r="A6" s="229" t="s">
        <v>47</v>
      </c>
      <c r="B6" s="247" t="s">
        <v>215</v>
      </c>
      <c r="C6" s="248">
        <v>10</v>
      </c>
      <c r="D6" s="249">
        <v>70</v>
      </c>
    </row>
    <row r="7" spans="1:4" ht="30" customHeight="1">
      <c r="A7" s="217" t="s">
        <v>49</v>
      </c>
      <c r="B7" s="250" t="s">
        <v>216</v>
      </c>
      <c r="C7" s="251">
        <v>20</v>
      </c>
      <c r="D7" s="234">
        <v>130</v>
      </c>
    </row>
    <row r="8" spans="1:4" ht="30" customHeight="1" thickBot="1">
      <c r="A8" s="252" t="s">
        <v>50</v>
      </c>
      <c r="B8" s="253"/>
      <c r="C8" s="254">
        <f>SUM(C6:C7)</f>
        <v>30</v>
      </c>
      <c r="D8" s="228">
        <f>SUM(D6:D7)</f>
        <v>200</v>
      </c>
    </row>
    <row r="9" spans="1:4" ht="30" customHeight="1">
      <c r="A9" s="255" t="s">
        <v>133</v>
      </c>
      <c r="B9" s="256" t="s">
        <v>217</v>
      </c>
      <c r="C9" s="257">
        <v>12</v>
      </c>
      <c r="D9" s="258">
        <v>60</v>
      </c>
    </row>
    <row r="10" spans="1:4" ht="30" customHeight="1">
      <c r="A10" s="259" t="s">
        <v>218</v>
      </c>
      <c r="B10" s="260" t="s">
        <v>219</v>
      </c>
      <c r="C10" s="261">
        <v>15</v>
      </c>
      <c r="D10" s="222">
        <v>390</v>
      </c>
    </row>
    <row r="11" spans="1:4" ht="30" customHeight="1">
      <c r="A11" s="262"/>
      <c r="B11" s="250" t="s">
        <v>220</v>
      </c>
      <c r="C11" s="251">
        <v>30</v>
      </c>
      <c r="D11" s="234">
        <v>300</v>
      </c>
    </row>
    <row r="12" spans="1:4" ht="30" customHeight="1">
      <c r="A12" s="259" t="s">
        <v>53</v>
      </c>
      <c r="B12" s="260" t="s">
        <v>221</v>
      </c>
      <c r="C12" s="261">
        <v>20</v>
      </c>
      <c r="D12" s="222">
        <v>300</v>
      </c>
    </row>
    <row r="13" spans="1:4" ht="30" customHeight="1">
      <c r="A13" s="263"/>
      <c r="B13" s="250" t="s">
        <v>222</v>
      </c>
      <c r="C13" s="251">
        <v>15</v>
      </c>
      <c r="D13" s="234">
        <v>200</v>
      </c>
    </row>
    <row r="14" spans="1:4" ht="30" customHeight="1">
      <c r="A14" s="263"/>
      <c r="B14" s="250" t="s">
        <v>223</v>
      </c>
      <c r="C14" s="251">
        <v>10</v>
      </c>
      <c r="D14" s="234">
        <v>140</v>
      </c>
    </row>
    <row r="15" spans="1:4" ht="30" customHeight="1">
      <c r="A15" s="263"/>
      <c r="B15" s="250" t="s">
        <v>224</v>
      </c>
      <c r="C15" s="251">
        <v>25</v>
      </c>
      <c r="D15" s="234">
        <v>450</v>
      </c>
    </row>
    <row r="16" spans="1:4" ht="30" customHeight="1">
      <c r="A16" s="263"/>
      <c r="B16" s="250" t="s">
        <v>225</v>
      </c>
      <c r="C16" s="251">
        <v>50</v>
      </c>
      <c r="D16" s="234">
        <v>600</v>
      </c>
    </row>
    <row r="17" spans="1:4" ht="30" customHeight="1">
      <c r="A17" s="263"/>
      <c r="B17" s="250" t="s">
        <v>217</v>
      </c>
      <c r="C17" s="251">
        <v>210</v>
      </c>
      <c r="D17" s="234">
        <v>3200</v>
      </c>
    </row>
    <row r="18" spans="1:4" ht="30" customHeight="1">
      <c r="A18" s="262"/>
      <c r="B18" s="250" t="s">
        <v>216</v>
      </c>
      <c r="C18" s="251">
        <v>50</v>
      </c>
      <c r="D18" s="234">
        <v>400</v>
      </c>
    </row>
    <row r="19" spans="1:4" ht="30" customHeight="1" thickBot="1">
      <c r="A19" s="264" t="s">
        <v>62</v>
      </c>
      <c r="B19" s="265"/>
      <c r="C19" s="266">
        <f>SUM(C9:C18)</f>
        <v>437</v>
      </c>
      <c r="D19" s="267">
        <f>SUM(D9:D18)</f>
        <v>6040</v>
      </c>
    </row>
    <row r="20" spans="1:4" ht="30" customHeight="1" thickBot="1">
      <c r="A20" s="211" t="s">
        <v>63</v>
      </c>
      <c r="B20" s="245"/>
      <c r="C20" s="268">
        <f>SUM(C19,C8)</f>
        <v>467</v>
      </c>
      <c r="D20" s="269">
        <f>SUM(D19,D8)</f>
        <v>6240</v>
      </c>
    </row>
  </sheetData>
  <mergeCells count="10">
    <mergeCell ref="A10:A11"/>
    <mergeCell ref="A12:A18"/>
    <mergeCell ref="A19:B19"/>
    <mergeCell ref="A20:B20"/>
    <mergeCell ref="A2:D2"/>
    <mergeCell ref="A4:A5"/>
    <mergeCell ref="B4:B5"/>
    <mergeCell ref="C4:C5"/>
    <mergeCell ref="D4:D5"/>
    <mergeCell ref="A8:B8"/>
  </mergeCells>
  <phoneticPr fontId="2"/>
  <pageMargins left="0.7" right="0.7" top="0.75" bottom="0.75" header="0.3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8"/>
  <sheetViews>
    <sheetView tabSelected="1" view="pageBreakPreview" zoomScale="60" zoomScaleNormal="100" workbookViewId="0">
      <selection activeCell="K14" sqref="K14"/>
    </sheetView>
  </sheetViews>
  <sheetFormatPr defaultRowHeight="30" customHeight="1"/>
  <cols>
    <col min="1" max="1" width="16.5" style="203" customWidth="1"/>
    <col min="2" max="2" width="16.5" style="204" customWidth="1"/>
    <col min="3" max="3" width="16.5" style="203" customWidth="1"/>
    <col min="4" max="5" width="16.5" style="204" customWidth="1"/>
    <col min="6" max="6" width="16.5" style="203" customWidth="1"/>
    <col min="7" max="7" width="1.296875" style="203" customWidth="1"/>
    <col min="8" max="16384" width="8.796875" style="203"/>
  </cols>
  <sheetData>
    <row r="1" spans="1:6" ht="30" customHeight="1">
      <c r="F1" s="205"/>
    </row>
    <row r="2" spans="1:6" ht="30" customHeight="1">
      <c r="A2" s="207" t="s">
        <v>226</v>
      </c>
      <c r="B2" s="207"/>
      <c r="C2" s="207"/>
      <c r="D2" s="207"/>
      <c r="E2" s="207"/>
      <c r="F2" s="207"/>
    </row>
    <row r="3" spans="1:6" ht="30" customHeight="1" thickBot="1">
      <c r="C3" s="270"/>
      <c r="F3" s="208" t="s">
        <v>208</v>
      </c>
    </row>
    <row r="4" spans="1:6" ht="30" customHeight="1">
      <c r="A4" s="209" t="s">
        <v>209</v>
      </c>
      <c r="B4" s="271" t="s">
        <v>227</v>
      </c>
      <c r="C4" s="272"/>
      <c r="D4" s="273" t="s">
        <v>228</v>
      </c>
      <c r="E4" s="273"/>
      <c r="F4" s="274"/>
    </row>
    <row r="5" spans="1:6" ht="30" customHeight="1" thickBot="1">
      <c r="A5" s="211"/>
      <c r="B5" s="275" t="s">
        <v>42</v>
      </c>
      <c r="C5" s="276" t="s">
        <v>44</v>
      </c>
      <c r="D5" s="277" t="s">
        <v>229</v>
      </c>
      <c r="E5" s="277" t="s">
        <v>230</v>
      </c>
      <c r="F5" s="278" t="s">
        <v>44</v>
      </c>
    </row>
    <row r="6" spans="1:6" ht="30" customHeight="1">
      <c r="A6" s="229" t="s">
        <v>210</v>
      </c>
      <c r="B6" s="279"/>
      <c r="C6" s="280"/>
      <c r="D6" s="281">
        <v>100</v>
      </c>
      <c r="E6" s="282">
        <v>100</v>
      </c>
      <c r="F6" s="283">
        <v>4</v>
      </c>
    </row>
    <row r="7" spans="1:6" ht="30" customHeight="1">
      <c r="A7" s="213" t="s">
        <v>100</v>
      </c>
      <c r="B7" s="284">
        <v>70</v>
      </c>
      <c r="C7" s="285">
        <v>3</v>
      </c>
      <c r="D7" s="286">
        <v>50</v>
      </c>
      <c r="E7" s="287">
        <v>0.2</v>
      </c>
      <c r="F7" s="288">
        <v>4</v>
      </c>
    </row>
    <row r="8" spans="1:6" ht="30" customHeight="1">
      <c r="A8" s="217" t="s">
        <v>102</v>
      </c>
      <c r="B8" s="289">
        <v>932.4</v>
      </c>
      <c r="C8" s="251">
        <v>22</v>
      </c>
      <c r="D8" s="290">
        <v>19</v>
      </c>
      <c r="E8" s="291">
        <v>5.4</v>
      </c>
      <c r="F8" s="292">
        <v>3</v>
      </c>
    </row>
    <row r="9" spans="1:6" ht="30" customHeight="1">
      <c r="A9" s="213" t="s">
        <v>108</v>
      </c>
      <c r="B9" s="293"/>
      <c r="C9" s="294"/>
      <c r="D9" s="286">
        <v>14</v>
      </c>
      <c r="E9" s="295"/>
      <c r="F9" s="288">
        <v>1</v>
      </c>
    </row>
    <row r="10" spans="1:6" ht="30" customHeight="1">
      <c r="A10" s="213" t="s">
        <v>231</v>
      </c>
      <c r="B10" s="296">
        <v>100</v>
      </c>
      <c r="C10" s="297">
        <v>2</v>
      </c>
      <c r="D10" s="290"/>
      <c r="E10" s="291"/>
      <c r="F10" s="219"/>
    </row>
    <row r="11" spans="1:6" ht="30" customHeight="1" thickBot="1">
      <c r="A11" s="298" t="s">
        <v>109</v>
      </c>
      <c r="B11" s="299">
        <f>SUM(B6:B10)</f>
        <v>1102.4000000000001</v>
      </c>
      <c r="C11" s="227">
        <f t="shared" ref="C11:F11" si="0">SUM(C6:C10)</f>
        <v>27</v>
      </c>
      <c r="D11" s="299">
        <f t="shared" si="0"/>
        <v>183</v>
      </c>
      <c r="E11" s="299">
        <f t="shared" si="0"/>
        <v>105.60000000000001</v>
      </c>
      <c r="F11" s="300">
        <f t="shared" si="0"/>
        <v>12</v>
      </c>
    </row>
    <row r="12" spans="1:6" ht="30" customHeight="1">
      <c r="A12" s="229" t="s">
        <v>232</v>
      </c>
      <c r="B12" s="279"/>
      <c r="C12" s="280"/>
      <c r="D12" s="282"/>
      <c r="E12" s="282">
        <v>10</v>
      </c>
      <c r="F12" s="231">
        <v>3</v>
      </c>
    </row>
    <row r="13" spans="1:6" ht="30" customHeight="1">
      <c r="A13" s="213" t="s">
        <v>151</v>
      </c>
      <c r="B13" s="284">
        <f>SUM(B12)</f>
        <v>0</v>
      </c>
      <c r="C13" s="214">
        <f t="shared" ref="C13:F13" si="1">SUM(C12)</f>
        <v>0</v>
      </c>
      <c r="D13" s="284">
        <f t="shared" si="1"/>
        <v>0</v>
      </c>
      <c r="E13" s="284">
        <f t="shared" si="1"/>
        <v>10</v>
      </c>
      <c r="F13" s="301">
        <f t="shared" si="1"/>
        <v>3</v>
      </c>
    </row>
    <row r="14" spans="1:6" ht="30" customHeight="1">
      <c r="A14" s="217" t="s">
        <v>51</v>
      </c>
      <c r="B14" s="289">
        <v>190</v>
      </c>
      <c r="C14" s="218">
        <v>12</v>
      </c>
      <c r="D14" s="291">
        <v>73</v>
      </c>
      <c r="E14" s="291">
        <v>49</v>
      </c>
      <c r="F14" s="234">
        <v>7</v>
      </c>
    </row>
    <row r="15" spans="1:6" ht="30" customHeight="1">
      <c r="A15" s="213" t="s">
        <v>233</v>
      </c>
      <c r="B15" s="289">
        <v>293</v>
      </c>
      <c r="C15" s="251">
        <v>4</v>
      </c>
      <c r="D15" s="291">
        <v>40</v>
      </c>
      <c r="E15" s="291">
        <v>13</v>
      </c>
      <c r="F15" s="219">
        <v>5</v>
      </c>
    </row>
    <row r="16" spans="1:6" ht="30" customHeight="1">
      <c r="A16" s="213" t="s">
        <v>234</v>
      </c>
      <c r="B16" s="284">
        <v>24</v>
      </c>
      <c r="C16" s="285">
        <v>1</v>
      </c>
      <c r="D16" s="287"/>
      <c r="E16" s="287">
        <v>25</v>
      </c>
      <c r="F16" s="215">
        <v>1</v>
      </c>
    </row>
    <row r="17" spans="1:6" ht="30" customHeight="1" thickBot="1">
      <c r="A17" s="226" t="s">
        <v>62</v>
      </c>
      <c r="B17" s="299">
        <f>SUM(B14:B16)</f>
        <v>507</v>
      </c>
      <c r="C17" s="227">
        <f t="shared" ref="C17:E17" si="2">SUM(C14:C16)</f>
        <v>17</v>
      </c>
      <c r="D17" s="299">
        <f t="shared" si="2"/>
        <v>113</v>
      </c>
      <c r="E17" s="299">
        <f t="shared" si="2"/>
        <v>87</v>
      </c>
      <c r="F17" s="300">
        <f>SUM(F14:F16)</f>
        <v>13</v>
      </c>
    </row>
    <row r="18" spans="1:6" ht="30" customHeight="1" thickBot="1">
      <c r="A18" s="235" t="s">
        <v>63</v>
      </c>
      <c r="B18" s="302">
        <f>SUM(B11,B13,B17)</f>
        <v>1609.4</v>
      </c>
      <c r="C18" s="224">
        <f t="shared" ref="C18:F18" si="3">SUM(C11,C13,C17)</f>
        <v>44</v>
      </c>
      <c r="D18" s="302">
        <f t="shared" si="3"/>
        <v>296</v>
      </c>
      <c r="E18" s="302">
        <f t="shared" si="3"/>
        <v>202.60000000000002</v>
      </c>
      <c r="F18" s="236">
        <f t="shared" si="3"/>
        <v>28</v>
      </c>
    </row>
  </sheetData>
  <mergeCells count="4">
    <mergeCell ref="A2:F2"/>
    <mergeCell ref="A4:A5"/>
    <mergeCell ref="B4:C4"/>
    <mergeCell ref="D4:F4"/>
  </mergeCells>
  <phoneticPr fontId="2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わい性台りんご </vt:lpstr>
      <vt:lpstr>果樹施設栽培状況</vt:lpstr>
      <vt:lpstr>かき棚栽培</vt:lpstr>
      <vt:lpstr>かんきつヒリュウ台</vt:lpstr>
      <vt:lpstr>なし平行整枝・ジョイント整枝</vt:lpstr>
      <vt:lpstr>'わい性台りんご '!Print_Area</vt:lpstr>
      <vt:lpstr>果樹施設栽培状況!Print_Area</vt:lpstr>
      <vt:lpstr>果樹施設栽培状況!Print_Titles</vt:lpstr>
    </vt:vector>
  </TitlesOfParts>
  <Company>福岡県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2014-04-24T10:18:32Z</cp:lastPrinted>
  <dcterms:created xsi:type="dcterms:W3CDTF">2014-03-17T23:44:45Z</dcterms:created>
  <dcterms:modified xsi:type="dcterms:W3CDTF">2014-04-24T10:22:36Z</dcterms:modified>
</cp:coreProperties>
</file>