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9395" windowHeight="7605" tabRatio="805"/>
  </bookViews>
  <sheets>
    <sheet name="うんしゅうみかん" sheetId="10" r:id="rId1"/>
    <sheet name="りんご" sheetId="13" r:id="rId2"/>
    <sheet name="ぶどう" sheetId="12" r:id="rId3"/>
    <sheet name="日本なし" sheetId="14" r:id="rId4"/>
    <sheet name="もも" sheetId="7" r:id="rId5"/>
    <sheet name="ネクタリン、すもも" sheetId="15" r:id="rId6"/>
    <sheet name="うめ" sheetId="16" r:id="rId7"/>
    <sheet name="びわ" sheetId="17" r:id="rId8"/>
    <sheet name="かき" sheetId="18" r:id="rId9"/>
    <sheet name="くり" sheetId="19" r:id="rId10"/>
    <sheet name="キウイフルーツ" sheetId="20" r:id="rId11"/>
  </sheets>
  <definedNames>
    <definedName name="\A" localSheetId="0">うんしゅうみかん!#REF!</definedName>
    <definedName name="\A">#REF!</definedName>
    <definedName name="_xlnm.Print_Area" localSheetId="6">うめ!$A$1:$W$37</definedName>
    <definedName name="_xlnm.Print_Area" localSheetId="0">うんしゅうみかん!$A$1:$AQ$30</definedName>
    <definedName name="_xlnm.Print_Area" localSheetId="10">キウイフルーツ!$A$1:$H$32</definedName>
    <definedName name="_xlnm.Print_Area" localSheetId="9">くり!$A$1:$T$34</definedName>
    <definedName name="_xlnm.Print_Area" localSheetId="5">'ネクタリン、すもも'!$A$1:$S$32</definedName>
    <definedName name="_xlnm.Print_Area" localSheetId="2">ぶどう!$A$1:$AH$47</definedName>
    <definedName name="_xlnm.Print_Area" localSheetId="3">日本なし!$A$1:$Y$34</definedName>
  </definedNames>
  <calcPr calcId="125725"/>
</workbook>
</file>

<file path=xl/calcChain.xml><?xml version="1.0" encoding="utf-8"?>
<calcChain xmlns="http://schemas.openxmlformats.org/spreadsheetml/2006/main">
  <c r="H31" i="20"/>
  <c r="G31"/>
  <c r="E31"/>
  <c r="D31"/>
  <c r="C31"/>
  <c r="F30"/>
  <c r="F29"/>
  <c r="F28"/>
  <c r="F31" s="1"/>
  <c r="H27"/>
  <c r="G27"/>
  <c r="E27"/>
  <c r="D27"/>
  <c r="C27"/>
  <c r="F26"/>
  <c r="F25"/>
  <c r="F23"/>
  <c r="F27" s="1"/>
  <c r="H22"/>
  <c r="G22"/>
  <c r="E22"/>
  <c r="D22"/>
  <c r="C22"/>
  <c r="F21"/>
  <c r="F20"/>
  <c r="F19"/>
  <c r="F22" s="1"/>
  <c r="H18"/>
  <c r="G18"/>
  <c r="E18"/>
  <c r="D18"/>
  <c r="C18"/>
  <c r="F17"/>
  <c r="F18" s="1"/>
  <c r="H16"/>
  <c r="G16"/>
  <c r="E16"/>
  <c r="D16"/>
  <c r="C16"/>
  <c r="F15"/>
  <c r="F14"/>
  <c r="H13"/>
  <c r="H32" s="1"/>
  <c r="G13"/>
  <c r="E13"/>
  <c r="E32" s="1"/>
  <c r="D13"/>
  <c r="C13"/>
  <c r="C32" s="1"/>
  <c r="F12"/>
  <c r="F11"/>
  <c r="F10"/>
  <c r="F9"/>
  <c r="F8"/>
  <c r="F13" l="1"/>
  <c r="D32"/>
  <c r="G32"/>
  <c r="F16"/>
  <c r="F32" s="1"/>
  <c r="T33" i="19" l="1"/>
  <c r="S33"/>
  <c r="P33"/>
  <c r="O33"/>
  <c r="N33"/>
  <c r="M33"/>
  <c r="L33"/>
  <c r="K33"/>
  <c r="J33"/>
  <c r="I33"/>
  <c r="H33"/>
  <c r="G33"/>
  <c r="F33"/>
  <c r="E33"/>
  <c r="C33"/>
  <c r="B33"/>
  <c r="Q32"/>
  <c r="D32"/>
  <c r="Q31"/>
  <c r="D31"/>
  <c r="R31" s="1"/>
  <c r="Q30"/>
  <c r="D30"/>
  <c r="Q29"/>
  <c r="D29"/>
  <c r="R29" s="1"/>
  <c r="Q28"/>
  <c r="Q33" s="1"/>
  <c r="D28"/>
  <c r="D33" s="1"/>
  <c r="T27"/>
  <c r="S27"/>
  <c r="Q27"/>
  <c r="P27"/>
  <c r="O27"/>
  <c r="N27"/>
  <c r="M27"/>
  <c r="L27"/>
  <c r="K27"/>
  <c r="J27"/>
  <c r="I27"/>
  <c r="H27"/>
  <c r="G27"/>
  <c r="F27"/>
  <c r="E27"/>
  <c r="D27"/>
  <c r="R27" s="1"/>
  <c r="C27"/>
  <c r="B27"/>
  <c r="R26"/>
  <c r="T25"/>
  <c r="P25"/>
  <c r="O25"/>
  <c r="N25"/>
  <c r="M25"/>
  <c r="L25"/>
  <c r="K25"/>
  <c r="J25"/>
  <c r="I25"/>
  <c r="H25"/>
  <c r="G25"/>
  <c r="F25"/>
  <c r="E25"/>
  <c r="C25"/>
  <c r="B25"/>
  <c r="Q24"/>
  <c r="D24"/>
  <c r="R24" s="1"/>
  <c r="S24" s="1"/>
  <c r="Q23"/>
  <c r="D23"/>
  <c r="R23" s="1"/>
  <c r="S23" s="1"/>
  <c r="Q22"/>
  <c r="D22"/>
  <c r="R22" s="1"/>
  <c r="S22" s="1"/>
  <c r="Q21"/>
  <c r="D21"/>
  <c r="R21" s="1"/>
  <c r="S21" s="1"/>
  <c r="Q20"/>
  <c r="D20"/>
  <c r="R20" s="1"/>
  <c r="S20" s="1"/>
  <c r="R19"/>
  <c r="Q18"/>
  <c r="Q25" s="1"/>
  <c r="D18"/>
  <c r="T17"/>
  <c r="S17"/>
  <c r="P17"/>
  <c r="O17"/>
  <c r="N17"/>
  <c r="M17"/>
  <c r="L17"/>
  <c r="K17"/>
  <c r="J17"/>
  <c r="I17"/>
  <c r="H17"/>
  <c r="G17"/>
  <c r="F17"/>
  <c r="E17"/>
  <c r="C17"/>
  <c r="B17"/>
  <c r="Q16"/>
  <c r="R16" s="1"/>
  <c r="D16"/>
  <c r="Q15"/>
  <c r="Q17" s="1"/>
  <c r="R17" s="1"/>
  <c r="D15"/>
  <c r="D17" s="1"/>
  <c r="T14"/>
  <c r="S14"/>
  <c r="P14"/>
  <c r="O14"/>
  <c r="N14"/>
  <c r="M14"/>
  <c r="L14"/>
  <c r="K14"/>
  <c r="J14"/>
  <c r="I14"/>
  <c r="H14"/>
  <c r="G14"/>
  <c r="F14"/>
  <c r="E14"/>
  <c r="C14"/>
  <c r="B14"/>
  <c r="Q13"/>
  <c r="R13" s="1"/>
  <c r="D13"/>
  <c r="Q12"/>
  <c r="D12"/>
  <c r="Q11"/>
  <c r="Q14" s="1"/>
  <c r="D11"/>
  <c r="D14" s="1"/>
  <c r="T10"/>
  <c r="S10"/>
  <c r="P10"/>
  <c r="O10"/>
  <c r="N10"/>
  <c r="M10"/>
  <c r="L10"/>
  <c r="K10"/>
  <c r="J10"/>
  <c r="I10"/>
  <c r="H10"/>
  <c r="G10"/>
  <c r="F10"/>
  <c r="E10"/>
  <c r="C10"/>
  <c r="B10"/>
  <c r="Q9"/>
  <c r="R9" s="1"/>
  <c r="D9"/>
  <c r="Q8"/>
  <c r="Q10" s="1"/>
  <c r="D8"/>
  <c r="D10" s="1"/>
  <c r="R12" l="1"/>
  <c r="D25"/>
  <c r="R25" s="1"/>
  <c r="R30"/>
  <c r="R32"/>
  <c r="C34"/>
  <c r="F34"/>
  <c r="H34"/>
  <c r="J34"/>
  <c r="L34"/>
  <c r="N34"/>
  <c r="P34"/>
  <c r="T34"/>
  <c r="B34"/>
  <c r="E34"/>
  <c r="G34"/>
  <c r="I34"/>
  <c r="K34"/>
  <c r="M34"/>
  <c r="O34"/>
  <c r="Q34"/>
  <c r="R33"/>
  <c r="R10"/>
  <c r="R14"/>
  <c r="D34"/>
  <c r="R11"/>
  <c r="R18"/>
  <c r="S18" s="1"/>
  <c r="S25" s="1"/>
  <c r="S34" s="1"/>
  <c r="R28"/>
  <c r="R8"/>
  <c r="R15"/>
  <c r="R34" l="1"/>
  <c r="V35" i="18"/>
  <c r="U35"/>
  <c r="R35"/>
  <c r="Q35"/>
  <c r="P35"/>
  <c r="O35"/>
  <c r="N35"/>
  <c r="M35"/>
  <c r="L35"/>
  <c r="K35"/>
  <c r="J35"/>
  <c r="I35"/>
  <c r="H35"/>
  <c r="F35"/>
  <c r="E35"/>
  <c r="D35"/>
  <c r="C35"/>
  <c r="S34"/>
  <c r="T34" s="1"/>
  <c r="G34"/>
  <c r="S33"/>
  <c r="G33"/>
  <c r="S32"/>
  <c r="T32" s="1"/>
  <c r="G32"/>
  <c r="S31"/>
  <c r="S35" s="1"/>
  <c r="G31"/>
  <c r="G35" s="1"/>
  <c r="V30"/>
  <c r="U30"/>
  <c r="R30"/>
  <c r="Q30"/>
  <c r="P30"/>
  <c r="O30"/>
  <c r="N30"/>
  <c r="M30"/>
  <c r="L30"/>
  <c r="K30"/>
  <c r="J30"/>
  <c r="I30"/>
  <c r="H30"/>
  <c r="G30"/>
  <c r="F30"/>
  <c r="E30"/>
  <c r="D30"/>
  <c r="C30"/>
  <c r="S29"/>
  <c r="S30" s="1"/>
  <c r="T30" s="1"/>
  <c r="T28"/>
  <c r="V27"/>
  <c r="U27"/>
  <c r="R27"/>
  <c r="Q27"/>
  <c r="P27"/>
  <c r="O27"/>
  <c r="N27"/>
  <c r="M27"/>
  <c r="L27"/>
  <c r="K27"/>
  <c r="J27"/>
  <c r="I27"/>
  <c r="H27"/>
  <c r="F27"/>
  <c r="E27"/>
  <c r="D27"/>
  <c r="C27"/>
  <c r="S26"/>
  <c r="G26"/>
  <c r="T26" s="1"/>
  <c r="S25"/>
  <c r="G25"/>
  <c r="S24"/>
  <c r="G24"/>
  <c r="T24" s="1"/>
  <c r="S23"/>
  <c r="G23"/>
  <c r="S22"/>
  <c r="G22"/>
  <c r="T22" s="1"/>
  <c r="S21"/>
  <c r="G21"/>
  <c r="S20"/>
  <c r="S27" s="1"/>
  <c r="G20"/>
  <c r="T20" s="1"/>
  <c r="V19"/>
  <c r="U19"/>
  <c r="R19"/>
  <c r="Q19"/>
  <c r="P19"/>
  <c r="O19"/>
  <c r="N19"/>
  <c r="M19"/>
  <c r="L19"/>
  <c r="K19"/>
  <c r="J19"/>
  <c r="I19"/>
  <c r="H19"/>
  <c r="F19"/>
  <c r="E19"/>
  <c r="D19"/>
  <c r="C19"/>
  <c r="S18"/>
  <c r="T18" s="1"/>
  <c r="G18"/>
  <c r="S17"/>
  <c r="S19" s="1"/>
  <c r="G17"/>
  <c r="G19" s="1"/>
  <c r="V16"/>
  <c r="U16"/>
  <c r="R16"/>
  <c r="Q16"/>
  <c r="P16"/>
  <c r="O16"/>
  <c r="N16"/>
  <c r="M16"/>
  <c r="L16"/>
  <c r="K16"/>
  <c r="J16"/>
  <c r="I16"/>
  <c r="H16"/>
  <c r="F16"/>
  <c r="E16"/>
  <c r="D16"/>
  <c r="C16"/>
  <c r="S15"/>
  <c r="G15"/>
  <c r="S14"/>
  <c r="G14"/>
  <c r="T14" s="1"/>
  <c r="S13"/>
  <c r="S16" s="1"/>
  <c r="T16" s="1"/>
  <c r="G13"/>
  <c r="G16" s="1"/>
  <c r="V12"/>
  <c r="U12"/>
  <c r="R12"/>
  <c r="Q12"/>
  <c r="P12"/>
  <c r="O12"/>
  <c r="N12"/>
  <c r="M12"/>
  <c r="L12"/>
  <c r="K12"/>
  <c r="J12"/>
  <c r="I12"/>
  <c r="H12"/>
  <c r="F12"/>
  <c r="E12"/>
  <c r="D12"/>
  <c r="C12"/>
  <c r="S11"/>
  <c r="G11"/>
  <c r="T11" s="1"/>
  <c r="S10"/>
  <c r="G10"/>
  <c r="S9"/>
  <c r="G9"/>
  <c r="T9" s="1"/>
  <c r="S8"/>
  <c r="S12" s="1"/>
  <c r="G8"/>
  <c r="G12" s="1"/>
  <c r="T15" l="1"/>
  <c r="T21"/>
  <c r="T23"/>
  <c r="T25"/>
  <c r="T33"/>
  <c r="C36"/>
  <c r="E36"/>
  <c r="H36"/>
  <c r="J36"/>
  <c r="L36"/>
  <c r="N36"/>
  <c r="P36"/>
  <c r="R36"/>
  <c r="V36"/>
  <c r="T10"/>
  <c r="D36"/>
  <c r="F36"/>
  <c r="I36"/>
  <c r="K36"/>
  <c r="M36"/>
  <c r="O36"/>
  <c r="Q36"/>
  <c r="U36"/>
  <c r="G36"/>
  <c r="S36"/>
  <c r="T35"/>
  <c r="T12"/>
  <c r="T19"/>
  <c r="T8"/>
  <c r="T13"/>
  <c r="G27"/>
  <c r="T27" s="1"/>
  <c r="T29"/>
  <c r="T17"/>
  <c r="T31"/>
  <c r="T36" l="1"/>
  <c r="O21" i="17"/>
  <c r="N21"/>
  <c r="K21"/>
  <c r="J21"/>
  <c r="I21"/>
  <c r="H21"/>
  <c r="G21"/>
  <c r="F21"/>
  <c r="D21"/>
  <c r="C21"/>
  <c r="L20"/>
  <c r="L21" s="1"/>
  <c r="E20"/>
  <c r="O19"/>
  <c r="N19"/>
  <c r="K19"/>
  <c r="J19"/>
  <c r="I19"/>
  <c r="H19"/>
  <c r="G19"/>
  <c r="F19"/>
  <c r="D19"/>
  <c r="C19"/>
  <c r="L18"/>
  <c r="E18"/>
  <c r="M18" s="1"/>
  <c r="L17"/>
  <c r="L19" s="1"/>
  <c r="O16"/>
  <c r="N16"/>
  <c r="M16"/>
  <c r="L16"/>
  <c r="K16"/>
  <c r="J16"/>
  <c r="I16"/>
  <c r="H16"/>
  <c r="G16"/>
  <c r="F16"/>
  <c r="E16"/>
  <c r="D16"/>
  <c r="C16"/>
  <c r="O14"/>
  <c r="N14"/>
  <c r="M14"/>
  <c r="L14"/>
  <c r="K14"/>
  <c r="J14"/>
  <c r="I14"/>
  <c r="H14"/>
  <c r="G14"/>
  <c r="F14"/>
  <c r="E14"/>
  <c r="D14"/>
  <c r="C14"/>
  <c r="O12"/>
  <c r="N12"/>
  <c r="N22" s="1"/>
  <c r="K12"/>
  <c r="J12"/>
  <c r="J22" s="1"/>
  <c r="I12"/>
  <c r="I22" s="1"/>
  <c r="H12"/>
  <c r="H22" s="1"/>
  <c r="G12"/>
  <c r="G22" s="1"/>
  <c r="F12"/>
  <c r="F22" s="1"/>
  <c r="D12"/>
  <c r="D22" s="1"/>
  <c r="C12"/>
  <c r="C22" s="1"/>
  <c r="E11"/>
  <c r="L11" s="1"/>
  <c r="E10"/>
  <c r="E9"/>
  <c r="E8"/>
  <c r="L8" s="1"/>
  <c r="L12" l="1"/>
  <c r="K22"/>
  <c r="O22"/>
  <c r="M17"/>
  <c r="M19" s="1"/>
  <c r="M20"/>
  <c r="M21" s="1"/>
  <c r="E21"/>
  <c r="M8"/>
  <c r="E12"/>
  <c r="M11"/>
  <c r="E19"/>
  <c r="L22"/>
  <c r="M9"/>
  <c r="M12" s="1"/>
  <c r="E22" l="1"/>
  <c r="M22"/>
  <c r="V36" i="16"/>
  <c r="U36"/>
  <c r="R36"/>
  <c r="Q36"/>
  <c r="P36"/>
  <c r="O36"/>
  <c r="N36"/>
  <c r="M36"/>
  <c r="L36"/>
  <c r="K36"/>
  <c r="J36"/>
  <c r="I36"/>
  <c r="H36"/>
  <c r="G36"/>
  <c r="F36"/>
  <c r="E36"/>
  <c r="C36"/>
  <c r="S35"/>
  <c r="D35"/>
  <c r="S34"/>
  <c r="D34"/>
  <c r="S33"/>
  <c r="D33"/>
  <c r="S32"/>
  <c r="S36" s="1"/>
  <c r="D32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V29"/>
  <c r="U29"/>
  <c r="R29"/>
  <c r="Q29"/>
  <c r="P29"/>
  <c r="O29"/>
  <c r="N29"/>
  <c r="M29"/>
  <c r="L29"/>
  <c r="K29"/>
  <c r="J29"/>
  <c r="I29"/>
  <c r="H29"/>
  <c r="G29"/>
  <c r="F29"/>
  <c r="E29"/>
  <c r="C29"/>
  <c r="S28"/>
  <c r="D28"/>
  <c r="T28" s="1"/>
  <c r="S27"/>
  <c r="D27"/>
  <c r="T27" s="1"/>
  <c r="S26"/>
  <c r="D26"/>
  <c r="T26" s="1"/>
  <c r="S25"/>
  <c r="D25"/>
  <c r="T25" s="1"/>
  <c r="S24"/>
  <c r="D24"/>
  <c r="T24" s="1"/>
  <c r="S23"/>
  <c r="D23"/>
  <c r="T23" s="1"/>
  <c r="S22"/>
  <c r="S29" s="1"/>
  <c r="D22"/>
  <c r="D29" s="1"/>
  <c r="V21"/>
  <c r="U21"/>
  <c r="R21"/>
  <c r="Q21"/>
  <c r="P21"/>
  <c r="O21"/>
  <c r="N21"/>
  <c r="M21"/>
  <c r="L21"/>
  <c r="K21"/>
  <c r="J21"/>
  <c r="I21"/>
  <c r="H21"/>
  <c r="G21"/>
  <c r="F21"/>
  <c r="E21"/>
  <c r="C21"/>
  <c r="S20"/>
  <c r="D20"/>
  <c r="S19"/>
  <c r="D19"/>
  <c r="D21" s="1"/>
  <c r="V18"/>
  <c r="U18"/>
  <c r="R18"/>
  <c r="Q18"/>
  <c r="P18"/>
  <c r="O18"/>
  <c r="N18"/>
  <c r="M18"/>
  <c r="L18"/>
  <c r="K18"/>
  <c r="J18"/>
  <c r="I18"/>
  <c r="H18"/>
  <c r="G18"/>
  <c r="F18"/>
  <c r="E18"/>
  <c r="C18"/>
  <c r="S17"/>
  <c r="D17"/>
  <c r="T17" s="1"/>
  <c r="S16"/>
  <c r="D16"/>
  <c r="T16" s="1"/>
  <c r="S15"/>
  <c r="S18" s="1"/>
  <c r="D15"/>
  <c r="D18" s="1"/>
  <c r="V14"/>
  <c r="V37" s="1"/>
  <c r="U14"/>
  <c r="U37" s="1"/>
  <c r="R14"/>
  <c r="R37" s="1"/>
  <c r="Q14"/>
  <c r="Q37" s="1"/>
  <c r="P14"/>
  <c r="P37" s="1"/>
  <c r="O14"/>
  <c r="O37" s="1"/>
  <c r="N14"/>
  <c r="N37" s="1"/>
  <c r="M14"/>
  <c r="M37" s="1"/>
  <c r="L14"/>
  <c r="L37" s="1"/>
  <c r="K14"/>
  <c r="K37" s="1"/>
  <c r="J14"/>
  <c r="J37" s="1"/>
  <c r="I14"/>
  <c r="I37" s="1"/>
  <c r="H14"/>
  <c r="H37" s="1"/>
  <c r="G14"/>
  <c r="G37" s="1"/>
  <c r="F14"/>
  <c r="F37" s="1"/>
  <c r="E14"/>
  <c r="E37" s="1"/>
  <c r="C14"/>
  <c r="C37" s="1"/>
  <c r="S13"/>
  <c r="D13"/>
  <c r="S12"/>
  <c r="D12"/>
  <c r="S11"/>
  <c r="D11"/>
  <c r="S10"/>
  <c r="D10"/>
  <c r="T9"/>
  <c r="S8"/>
  <c r="S14" s="1"/>
  <c r="D8"/>
  <c r="T8" s="1"/>
  <c r="T10" l="1"/>
  <c r="D14"/>
  <c r="T12"/>
  <c r="T13"/>
  <c r="T20"/>
  <c r="T32"/>
  <c r="D36"/>
  <c r="T34"/>
  <c r="T35"/>
  <c r="S21"/>
  <c r="S37" s="1"/>
  <c r="T14"/>
  <c r="T11"/>
  <c r="T19"/>
  <c r="T21" s="1"/>
  <c r="T22"/>
  <c r="T29" s="1"/>
  <c r="T33"/>
  <c r="T36" s="1"/>
  <c r="T15"/>
  <c r="T18" s="1"/>
  <c r="D37" l="1"/>
  <c r="T37"/>
  <c r="S31" i="15" l="1"/>
  <c r="R31"/>
  <c r="Q31"/>
  <c r="N31"/>
  <c r="M31"/>
  <c r="L31"/>
  <c r="K31"/>
  <c r="J31"/>
  <c r="I31"/>
  <c r="H31"/>
  <c r="G31"/>
  <c r="E31"/>
  <c r="D31"/>
  <c r="C31"/>
  <c r="O30"/>
  <c r="O31" s="1"/>
  <c r="F30"/>
  <c r="F31" s="1"/>
  <c r="R29"/>
  <c r="Q29"/>
  <c r="P29"/>
  <c r="O29"/>
  <c r="N29"/>
  <c r="M29"/>
  <c r="L29"/>
  <c r="K29"/>
  <c r="J29"/>
  <c r="I29"/>
  <c r="H29"/>
  <c r="G29"/>
  <c r="F29"/>
  <c r="E29"/>
  <c r="D29"/>
  <c r="C29"/>
  <c r="R25"/>
  <c r="Q25"/>
  <c r="N25"/>
  <c r="M25"/>
  <c r="L25"/>
  <c r="K25"/>
  <c r="J25"/>
  <c r="I25"/>
  <c r="H25"/>
  <c r="G25"/>
  <c r="E25"/>
  <c r="D25"/>
  <c r="C25"/>
  <c r="O24"/>
  <c r="O25" s="1"/>
  <c r="F24"/>
  <c r="F25" s="1"/>
  <c r="R23"/>
  <c r="Q23"/>
  <c r="N23"/>
  <c r="M23"/>
  <c r="L23"/>
  <c r="K23"/>
  <c r="J23"/>
  <c r="I23"/>
  <c r="H23"/>
  <c r="G23"/>
  <c r="E23"/>
  <c r="D23"/>
  <c r="C23"/>
  <c r="O22"/>
  <c r="F22"/>
  <c r="O21"/>
  <c r="O23" s="1"/>
  <c r="F21"/>
  <c r="P21" s="1"/>
  <c r="R20"/>
  <c r="Q20"/>
  <c r="Q32" s="1"/>
  <c r="N20"/>
  <c r="M20"/>
  <c r="M32" s="1"/>
  <c r="L20"/>
  <c r="L32" s="1"/>
  <c r="K20"/>
  <c r="K32" s="1"/>
  <c r="J20"/>
  <c r="J32" s="1"/>
  <c r="I20"/>
  <c r="I32" s="1"/>
  <c r="H20"/>
  <c r="H32" s="1"/>
  <c r="G20"/>
  <c r="G32" s="1"/>
  <c r="E20"/>
  <c r="E32" s="1"/>
  <c r="D20"/>
  <c r="D32" s="1"/>
  <c r="C20"/>
  <c r="C32" s="1"/>
  <c r="O19"/>
  <c r="F19"/>
  <c r="F18"/>
  <c r="O17"/>
  <c r="F17"/>
  <c r="P17" s="1"/>
  <c r="F16"/>
  <c r="O15"/>
  <c r="O20" s="1"/>
  <c r="O32" s="1"/>
  <c r="F15"/>
  <c r="G8"/>
  <c r="G9" s="1"/>
  <c r="F8"/>
  <c r="F9" s="1"/>
  <c r="C8"/>
  <c r="C9" s="1"/>
  <c r="D7"/>
  <c r="D8" s="1"/>
  <c r="D9" s="1"/>
  <c r="N32" l="1"/>
  <c r="F20"/>
  <c r="P19"/>
  <c r="R32"/>
  <c r="F23"/>
  <c r="E7"/>
  <c r="E8" s="1"/>
  <c r="E9" s="1"/>
  <c r="P24"/>
  <c r="P25" s="1"/>
  <c r="P15"/>
  <c r="P20" s="1"/>
  <c r="P22"/>
  <c r="P23" s="1"/>
  <c r="P30"/>
  <c r="P31" s="1"/>
  <c r="F32" l="1"/>
  <c r="P32"/>
  <c r="AD34" i="7"/>
  <c r="AC34"/>
  <c r="Z34"/>
  <c r="Y34"/>
  <c r="X34"/>
  <c r="W34"/>
  <c r="V34"/>
  <c r="U34"/>
  <c r="T34"/>
  <c r="S34"/>
  <c r="R34"/>
  <c r="Q34"/>
  <c r="P34"/>
  <c r="O34"/>
  <c r="N34"/>
  <c r="M34"/>
  <c r="K34"/>
  <c r="J34"/>
  <c r="I34"/>
  <c r="H34"/>
  <c r="G34"/>
  <c r="F34"/>
  <c r="E34"/>
  <c r="D34"/>
  <c r="C34"/>
  <c r="AA33"/>
  <c r="L33"/>
  <c r="AA32"/>
  <c r="L32"/>
  <c r="AA31"/>
  <c r="L31"/>
  <c r="AA30"/>
  <c r="L30"/>
  <c r="AA29"/>
  <c r="L29"/>
  <c r="AA28"/>
  <c r="AA34" s="1"/>
  <c r="L28"/>
  <c r="AD27"/>
  <c r="AC27"/>
  <c r="Z27"/>
  <c r="Y27"/>
  <c r="X27"/>
  <c r="W27"/>
  <c r="V27"/>
  <c r="U27"/>
  <c r="T27"/>
  <c r="S27"/>
  <c r="R27"/>
  <c r="Q27"/>
  <c r="P27"/>
  <c r="O27"/>
  <c r="N27"/>
  <c r="M27"/>
  <c r="K27"/>
  <c r="J27"/>
  <c r="I27"/>
  <c r="H27"/>
  <c r="G27"/>
  <c r="F27"/>
  <c r="E27"/>
  <c r="D27"/>
  <c r="C27"/>
  <c r="AA26"/>
  <c r="L26"/>
  <c r="AB26" s="1"/>
  <c r="AA25"/>
  <c r="L25"/>
  <c r="AB25" s="1"/>
  <c r="AA24"/>
  <c r="AA27" s="1"/>
  <c r="L24"/>
  <c r="L27" s="1"/>
  <c r="AD22"/>
  <c r="AC22"/>
  <c r="Z22"/>
  <c r="Y22"/>
  <c r="X22"/>
  <c r="W22"/>
  <c r="V22"/>
  <c r="U22"/>
  <c r="T22"/>
  <c r="S22"/>
  <c r="R22"/>
  <c r="Q22"/>
  <c r="P22"/>
  <c r="O22"/>
  <c r="N22"/>
  <c r="M22"/>
  <c r="K22"/>
  <c r="J22"/>
  <c r="I22"/>
  <c r="H22"/>
  <c r="G22"/>
  <c r="F22"/>
  <c r="E22"/>
  <c r="D22"/>
  <c r="C22"/>
  <c r="AA21"/>
  <c r="L21"/>
  <c r="AA20"/>
  <c r="L20"/>
  <c r="AA19"/>
  <c r="L19"/>
  <c r="AA18"/>
  <c r="L18"/>
  <c r="AA17"/>
  <c r="AA22" s="1"/>
  <c r="L17"/>
  <c r="L22" s="1"/>
  <c r="AD16"/>
  <c r="AC16"/>
  <c r="Z16"/>
  <c r="Y16"/>
  <c r="X16"/>
  <c r="W16"/>
  <c r="V16"/>
  <c r="U16"/>
  <c r="T16"/>
  <c r="S16"/>
  <c r="R16"/>
  <c r="Q16"/>
  <c r="P16"/>
  <c r="O16"/>
  <c r="N16"/>
  <c r="M16"/>
  <c r="K16"/>
  <c r="J16"/>
  <c r="I16"/>
  <c r="H16"/>
  <c r="G16"/>
  <c r="F16"/>
  <c r="E16"/>
  <c r="D16"/>
  <c r="C16"/>
  <c r="AA15"/>
  <c r="AA16" s="1"/>
  <c r="L15"/>
  <c r="L16" s="1"/>
  <c r="AD14"/>
  <c r="AC14"/>
  <c r="Z14"/>
  <c r="Y14"/>
  <c r="X14"/>
  <c r="W14"/>
  <c r="V14"/>
  <c r="U14"/>
  <c r="T14"/>
  <c r="S14"/>
  <c r="R14"/>
  <c r="Q14"/>
  <c r="P14"/>
  <c r="O14"/>
  <c r="N14"/>
  <c r="M14"/>
  <c r="K14"/>
  <c r="J14"/>
  <c r="I14"/>
  <c r="H14"/>
  <c r="G14"/>
  <c r="F14"/>
  <c r="E14"/>
  <c r="D14"/>
  <c r="C14"/>
  <c r="AA13"/>
  <c r="L13"/>
  <c r="AA12"/>
  <c r="AA14" s="1"/>
  <c r="L12"/>
  <c r="AD10"/>
  <c r="AD35" s="1"/>
  <c r="AC10"/>
  <c r="AC35" s="1"/>
  <c r="Z10"/>
  <c r="Z35" s="1"/>
  <c r="Y10"/>
  <c r="Y35" s="1"/>
  <c r="X10"/>
  <c r="X35" s="1"/>
  <c r="W10"/>
  <c r="W35" s="1"/>
  <c r="V10"/>
  <c r="V35" s="1"/>
  <c r="U10"/>
  <c r="U35" s="1"/>
  <c r="T10"/>
  <c r="T35" s="1"/>
  <c r="S10"/>
  <c r="S35" s="1"/>
  <c r="R10"/>
  <c r="R35" s="1"/>
  <c r="Q10"/>
  <c r="Q35" s="1"/>
  <c r="P10"/>
  <c r="P35" s="1"/>
  <c r="O10"/>
  <c r="O35" s="1"/>
  <c r="N10"/>
  <c r="N35" s="1"/>
  <c r="M10"/>
  <c r="M35" s="1"/>
  <c r="K10"/>
  <c r="K35" s="1"/>
  <c r="J10"/>
  <c r="J35" s="1"/>
  <c r="I10"/>
  <c r="I35" s="1"/>
  <c r="H10"/>
  <c r="H35" s="1"/>
  <c r="G10"/>
  <c r="G35" s="1"/>
  <c r="F10"/>
  <c r="F35" s="1"/>
  <c r="E10"/>
  <c r="E35" s="1"/>
  <c r="D10"/>
  <c r="D35" s="1"/>
  <c r="C10"/>
  <c r="C35" s="1"/>
  <c r="AA9"/>
  <c r="AA10" s="1"/>
  <c r="AA35" s="1"/>
  <c r="L9"/>
  <c r="AB9" s="1"/>
  <c r="AB10" s="1"/>
  <c r="AB8"/>
  <c r="L8"/>
  <c r="L10" s="1"/>
  <c r="AB12" l="1"/>
  <c r="L14"/>
  <c r="AB18"/>
  <c r="AB19"/>
  <c r="AB20"/>
  <c r="AB21"/>
  <c r="AB28"/>
  <c r="AB29"/>
  <c r="AB30"/>
  <c r="AB31"/>
  <c r="AB32"/>
  <c r="AB33"/>
  <c r="AB15"/>
  <c r="AB16" s="1"/>
  <c r="AB24"/>
  <c r="AB27" s="1"/>
  <c r="L34"/>
  <c r="AB13"/>
  <c r="AB14" s="1"/>
  <c r="AB17"/>
  <c r="AB22" l="1"/>
  <c r="AB35" s="1"/>
  <c r="L35"/>
  <c r="AB34"/>
  <c r="X33" i="14" l="1"/>
  <c r="W33"/>
  <c r="T33"/>
  <c r="S33"/>
  <c r="R33"/>
  <c r="Q33"/>
  <c r="P33"/>
  <c r="O33"/>
  <c r="N33"/>
  <c r="M33"/>
  <c r="L33"/>
  <c r="K33"/>
  <c r="J33"/>
  <c r="I33"/>
  <c r="G33"/>
  <c r="F33"/>
  <c r="E33"/>
  <c r="D33"/>
  <c r="C33"/>
  <c r="U32"/>
  <c r="H32"/>
  <c r="U31"/>
  <c r="H31"/>
  <c r="U30"/>
  <c r="U33" s="1"/>
  <c r="H30"/>
  <c r="H33" s="1"/>
  <c r="X29"/>
  <c r="W29"/>
  <c r="T29"/>
  <c r="S29"/>
  <c r="R29"/>
  <c r="Q29"/>
  <c r="P29"/>
  <c r="O29"/>
  <c r="N29"/>
  <c r="M29"/>
  <c r="L29"/>
  <c r="K29"/>
  <c r="J29"/>
  <c r="I29"/>
  <c r="G29"/>
  <c r="F29"/>
  <c r="E29"/>
  <c r="D29"/>
  <c r="C29"/>
  <c r="U28"/>
  <c r="H28"/>
  <c r="U26"/>
  <c r="U29" s="1"/>
  <c r="H26"/>
  <c r="V26" s="1"/>
  <c r="X24"/>
  <c r="W24"/>
  <c r="T24"/>
  <c r="S24"/>
  <c r="R24"/>
  <c r="Q24"/>
  <c r="P24"/>
  <c r="O24"/>
  <c r="N24"/>
  <c r="M24"/>
  <c r="L24"/>
  <c r="K24"/>
  <c r="J24"/>
  <c r="I24"/>
  <c r="G24"/>
  <c r="F24"/>
  <c r="E24"/>
  <c r="D24"/>
  <c r="C24"/>
  <c r="U23"/>
  <c r="H23"/>
  <c r="U22"/>
  <c r="H22"/>
  <c r="U21"/>
  <c r="H21"/>
  <c r="U20"/>
  <c r="H20"/>
  <c r="U19"/>
  <c r="H19"/>
  <c r="U18"/>
  <c r="H18"/>
  <c r="U17"/>
  <c r="H17"/>
  <c r="U16"/>
  <c r="H16"/>
  <c r="U15"/>
  <c r="U24" s="1"/>
  <c r="H15"/>
  <c r="H24" s="1"/>
  <c r="X14"/>
  <c r="W14"/>
  <c r="T14"/>
  <c r="S14"/>
  <c r="R14"/>
  <c r="Q14"/>
  <c r="P14"/>
  <c r="O14"/>
  <c r="N14"/>
  <c r="M14"/>
  <c r="L14"/>
  <c r="K14"/>
  <c r="J14"/>
  <c r="I14"/>
  <c r="G14"/>
  <c r="F14"/>
  <c r="E14"/>
  <c r="D14"/>
  <c r="C14"/>
  <c r="U13"/>
  <c r="U14" s="1"/>
  <c r="H13"/>
  <c r="H14" s="1"/>
  <c r="X12"/>
  <c r="X34" s="1"/>
  <c r="W12"/>
  <c r="W34" s="1"/>
  <c r="T12"/>
  <c r="T34" s="1"/>
  <c r="S12"/>
  <c r="S34" s="1"/>
  <c r="R12"/>
  <c r="R34" s="1"/>
  <c r="Q12"/>
  <c r="Q34" s="1"/>
  <c r="P12"/>
  <c r="P34" s="1"/>
  <c r="O12"/>
  <c r="O34" s="1"/>
  <c r="N12"/>
  <c r="N34" s="1"/>
  <c r="M12"/>
  <c r="M34" s="1"/>
  <c r="L12"/>
  <c r="L34" s="1"/>
  <c r="K12"/>
  <c r="K34" s="1"/>
  <c r="J12"/>
  <c r="J34" s="1"/>
  <c r="I12"/>
  <c r="I34" s="1"/>
  <c r="G12"/>
  <c r="G34" s="1"/>
  <c r="F12"/>
  <c r="F34" s="1"/>
  <c r="E12"/>
  <c r="E34" s="1"/>
  <c r="D12"/>
  <c r="D34" s="1"/>
  <c r="C12"/>
  <c r="C34" s="1"/>
  <c r="U11"/>
  <c r="H11"/>
  <c r="V11" s="1"/>
  <c r="U10"/>
  <c r="H10"/>
  <c r="V10" s="1"/>
  <c r="U9"/>
  <c r="H9"/>
  <c r="V9" s="1"/>
  <c r="U8"/>
  <c r="U12" s="1"/>
  <c r="U34" s="1"/>
  <c r="H8"/>
  <c r="H12" s="1"/>
  <c r="V16" l="1"/>
  <c r="V17"/>
  <c r="V18"/>
  <c r="V19"/>
  <c r="V20"/>
  <c r="V21"/>
  <c r="V22"/>
  <c r="V23"/>
  <c r="V31"/>
  <c r="V32"/>
  <c r="H29"/>
  <c r="H34" s="1"/>
  <c r="V8"/>
  <c r="V12" s="1"/>
  <c r="V13"/>
  <c r="V14" s="1"/>
  <c r="V30"/>
  <c r="V15"/>
  <c r="V24" s="1"/>
  <c r="V28"/>
  <c r="V29" s="1"/>
  <c r="V33" l="1"/>
  <c r="V34"/>
  <c r="U19" i="13" l="1"/>
  <c r="T19"/>
  <c r="Q19"/>
  <c r="P19"/>
  <c r="O19"/>
  <c r="N19"/>
  <c r="M19"/>
  <c r="L19"/>
  <c r="K19"/>
  <c r="I19"/>
  <c r="H19"/>
  <c r="G19"/>
  <c r="F19"/>
  <c r="E19"/>
  <c r="D19"/>
  <c r="C19"/>
  <c r="R18"/>
  <c r="J18"/>
  <c r="R17"/>
  <c r="R19" s="1"/>
  <c r="J17"/>
  <c r="S17" s="1"/>
  <c r="U16"/>
  <c r="T16"/>
  <c r="Q16"/>
  <c r="P16"/>
  <c r="O16"/>
  <c r="N16"/>
  <c r="M16"/>
  <c r="L16"/>
  <c r="K16"/>
  <c r="I16"/>
  <c r="H16"/>
  <c r="G16"/>
  <c r="F16"/>
  <c r="E16"/>
  <c r="D16"/>
  <c r="C16"/>
  <c r="R15"/>
  <c r="J15"/>
  <c r="S15" s="1"/>
  <c r="R14"/>
  <c r="J14"/>
  <c r="S14" s="1"/>
  <c r="R13"/>
  <c r="R16" s="1"/>
  <c r="J13"/>
  <c r="J16" s="1"/>
  <c r="U12"/>
  <c r="T12"/>
  <c r="Q12"/>
  <c r="P12"/>
  <c r="O12"/>
  <c r="N12"/>
  <c r="M12"/>
  <c r="L12"/>
  <c r="K12"/>
  <c r="I12"/>
  <c r="H12"/>
  <c r="G12"/>
  <c r="F12"/>
  <c r="E12"/>
  <c r="D12"/>
  <c r="C12"/>
  <c r="R11"/>
  <c r="R12" s="1"/>
  <c r="J11"/>
  <c r="J12" s="1"/>
  <c r="U10"/>
  <c r="T10"/>
  <c r="Q10"/>
  <c r="P10"/>
  <c r="O10"/>
  <c r="N10"/>
  <c r="M10"/>
  <c r="L10"/>
  <c r="K10"/>
  <c r="I10"/>
  <c r="H10"/>
  <c r="G10"/>
  <c r="F10"/>
  <c r="E10"/>
  <c r="D10"/>
  <c r="C10"/>
  <c r="R9"/>
  <c r="J9"/>
  <c r="S9" s="1"/>
  <c r="R8"/>
  <c r="R10" s="1"/>
  <c r="J8"/>
  <c r="J10" s="1"/>
  <c r="D20" l="1"/>
  <c r="F20"/>
  <c r="H20"/>
  <c r="K20"/>
  <c r="M20"/>
  <c r="O20"/>
  <c r="Q20"/>
  <c r="U20"/>
  <c r="J19"/>
  <c r="C20"/>
  <c r="E20"/>
  <c r="G20"/>
  <c r="I20"/>
  <c r="L20"/>
  <c r="N20"/>
  <c r="P20"/>
  <c r="T20"/>
  <c r="R20"/>
  <c r="J20"/>
  <c r="S8"/>
  <c r="S10" s="1"/>
  <c r="S18"/>
  <c r="S19" s="1"/>
  <c r="S11"/>
  <c r="S12" s="1"/>
  <c r="S13"/>
  <c r="S16" s="1"/>
  <c r="S20" l="1"/>
  <c r="N7" i="12"/>
  <c r="AC7"/>
  <c r="AD7" s="1"/>
  <c r="N8"/>
  <c r="AC8"/>
  <c r="AD8" s="1"/>
  <c r="N9"/>
  <c r="AC9"/>
  <c r="N10"/>
  <c r="AC10"/>
  <c r="AD10"/>
  <c r="N11"/>
  <c r="AC11"/>
  <c r="AD11" s="1"/>
  <c r="N12"/>
  <c r="AC12"/>
  <c r="N13"/>
  <c r="AC13"/>
  <c r="AD13" s="1"/>
  <c r="B14"/>
  <c r="C14"/>
  <c r="D14"/>
  <c r="E14"/>
  <c r="F14"/>
  <c r="G14"/>
  <c r="H14"/>
  <c r="I14"/>
  <c r="J14"/>
  <c r="K14"/>
  <c r="L14"/>
  <c r="M14"/>
  <c r="O14"/>
  <c r="P14"/>
  <c r="Q14"/>
  <c r="R14"/>
  <c r="S14"/>
  <c r="T14"/>
  <c r="U14"/>
  <c r="V14"/>
  <c r="W14"/>
  <c r="X14"/>
  <c r="Y14"/>
  <c r="Z14"/>
  <c r="AA14"/>
  <c r="AB14"/>
  <c r="AE14"/>
  <c r="AF14"/>
  <c r="N15"/>
  <c r="AC15"/>
  <c r="N16"/>
  <c r="AC16"/>
  <c r="AD16"/>
  <c r="N17"/>
  <c r="AC17"/>
  <c r="AD17" s="1"/>
  <c r="N18"/>
  <c r="AC18"/>
  <c r="AD18" s="1"/>
  <c r="B19"/>
  <c r="C19"/>
  <c r="D19"/>
  <c r="E19"/>
  <c r="F19"/>
  <c r="G19"/>
  <c r="H19"/>
  <c r="I19"/>
  <c r="J19"/>
  <c r="K19"/>
  <c r="L19"/>
  <c r="M19"/>
  <c r="O19"/>
  <c r="P19"/>
  <c r="Q19"/>
  <c r="R19"/>
  <c r="S19"/>
  <c r="T19"/>
  <c r="U19"/>
  <c r="V19"/>
  <c r="W19"/>
  <c r="X19"/>
  <c r="Y19"/>
  <c r="Z19"/>
  <c r="AA19"/>
  <c r="AB19"/>
  <c r="AC19"/>
  <c r="AE19"/>
  <c r="AF19"/>
  <c r="N20"/>
  <c r="AC20"/>
  <c r="AD20" s="1"/>
  <c r="N21"/>
  <c r="AC21"/>
  <c r="N22"/>
  <c r="AC22"/>
  <c r="AD22"/>
  <c r="B23"/>
  <c r="C23"/>
  <c r="D23"/>
  <c r="E23"/>
  <c r="F23"/>
  <c r="G23"/>
  <c r="H23"/>
  <c r="I23"/>
  <c r="J23"/>
  <c r="K23"/>
  <c r="L23"/>
  <c r="M23"/>
  <c r="O23"/>
  <c r="P23"/>
  <c r="Q23"/>
  <c r="R23"/>
  <c r="S23"/>
  <c r="T23"/>
  <c r="U23"/>
  <c r="V23"/>
  <c r="W23"/>
  <c r="X23"/>
  <c r="Y23"/>
  <c r="Z23"/>
  <c r="AA23"/>
  <c r="AB23"/>
  <c r="AC23"/>
  <c r="AE23"/>
  <c r="AF23"/>
  <c r="N24"/>
  <c r="AD24" s="1"/>
  <c r="N25"/>
  <c r="AD25" s="1"/>
  <c r="N26"/>
  <c r="AD26" s="1"/>
  <c r="N27"/>
  <c r="AC27"/>
  <c r="AD27" s="1"/>
  <c r="N28"/>
  <c r="AC28"/>
  <c r="N29"/>
  <c r="AC29"/>
  <c r="AD29"/>
  <c r="N30"/>
  <c r="AC30"/>
  <c r="AD30" s="1"/>
  <c r="N31"/>
  <c r="AD31" s="1"/>
  <c r="N32"/>
  <c r="AC32"/>
  <c r="AD32"/>
  <c r="N33"/>
  <c r="AC33"/>
  <c r="AD33" s="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E34"/>
  <c r="AF34"/>
  <c r="AC37"/>
  <c r="AD37"/>
  <c r="N39"/>
  <c r="AC39"/>
  <c r="AD39" s="1"/>
  <c r="AD41" s="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E41"/>
  <c r="AF41"/>
  <c r="N42"/>
  <c r="AC42"/>
  <c r="N43"/>
  <c r="N46" s="1"/>
  <c r="AC43"/>
  <c r="AD43"/>
  <c r="N44"/>
  <c r="AC44"/>
  <c r="AD44" s="1"/>
  <c r="N45"/>
  <c r="AC45"/>
  <c r="AD45" s="1"/>
  <c r="B46"/>
  <c r="C46"/>
  <c r="D46"/>
  <c r="E46"/>
  <c r="F46"/>
  <c r="G46"/>
  <c r="H46"/>
  <c r="I46"/>
  <c r="J46"/>
  <c r="K46"/>
  <c r="L46"/>
  <c r="M46"/>
  <c r="O46"/>
  <c r="P46"/>
  <c r="Q46"/>
  <c r="Q47" s="1"/>
  <c r="R46"/>
  <c r="S46"/>
  <c r="T46"/>
  <c r="U46"/>
  <c r="U47" s="1"/>
  <c r="V46"/>
  <c r="W46"/>
  <c r="X46"/>
  <c r="Y46"/>
  <c r="Y47" s="1"/>
  <c r="Z46"/>
  <c r="AA46"/>
  <c r="AB46"/>
  <c r="AC46"/>
  <c r="AE46"/>
  <c r="AF46"/>
  <c r="AG46"/>
  <c r="C47"/>
  <c r="E47"/>
  <c r="G47"/>
  <c r="I47"/>
  <c r="K47"/>
  <c r="M47"/>
  <c r="O47"/>
  <c r="S47"/>
  <c r="W47"/>
  <c r="AA47"/>
  <c r="AE47"/>
  <c r="AP29" i="10"/>
  <c r="AO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N29"/>
  <c r="M29"/>
  <c r="L29"/>
  <c r="K29"/>
  <c r="J29"/>
  <c r="I29"/>
  <c r="H29"/>
  <c r="G29"/>
  <c r="F29"/>
  <c r="E29"/>
  <c r="D29"/>
  <c r="C29"/>
  <c r="B29"/>
  <c r="AM28"/>
  <c r="AM29" s="1"/>
  <c r="O28"/>
  <c r="O29" s="1"/>
  <c r="AP27"/>
  <c r="AO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N27"/>
  <c r="M27"/>
  <c r="L27"/>
  <c r="K27"/>
  <c r="J27"/>
  <c r="I27"/>
  <c r="H27"/>
  <c r="G27"/>
  <c r="F27"/>
  <c r="E27"/>
  <c r="D27"/>
  <c r="C27"/>
  <c r="B27"/>
  <c r="AM26"/>
  <c r="O26"/>
  <c r="O27" s="1"/>
  <c r="AM24"/>
  <c r="AM27" s="1"/>
  <c r="AP23"/>
  <c r="AO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N23"/>
  <c r="M23"/>
  <c r="L23"/>
  <c r="K23"/>
  <c r="J23"/>
  <c r="I23"/>
  <c r="H23"/>
  <c r="G23"/>
  <c r="F23"/>
  <c r="E23"/>
  <c r="D23"/>
  <c r="C23"/>
  <c r="B23"/>
  <c r="AM22"/>
  <c r="AM23" s="1"/>
  <c r="O22"/>
  <c r="O23" s="1"/>
  <c r="AP21"/>
  <c r="AO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N21"/>
  <c r="M21"/>
  <c r="L21"/>
  <c r="K21"/>
  <c r="J21"/>
  <c r="I21"/>
  <c r="H21"/>
  <c r="G21"/>
  <c r="F21"/>
  <c r="E21"/>
  <c r="D21"/>
  <c r="C21"/>
  <c r="B21"/>
  <c r="AM20"/>
  <c r="O20"/>
  <c r="AM19"/>
  <c r="AM21" s="1"/>
  <c r="O19"/>
  <c r="O21" s="1"/>
  <c r="AP18"/>
  <c r="AO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N18"/>
  <c r="M18"/>
  <c r="L18"/>
  <c r="K18"/>
  <c r="J18"/>
  <c r="I18"/>
  <c r="H18"/>
  <c r="G18"/>
  <c r="F18"/>
  <c r="E18"/>
  <c r="D18"/>
  <c r="C18"/>
  <c r="B18"/>
  <c r="AM17"/>
  <c r="O17"/>
  <c r="AM16"/>
  <c r="O16"/>
  <c r="AM15"/>
  <c r="AM18" s="1"/>
  <c r="O15"/>
  <c r="AP14"/>
  <c r="AO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U30" s="1"/>
  <c r="T14"/>
  <c r="S14"/>
  <c r="R14"/>
  <c r="Q14"/>
  <c r="P14"/>
  <c r="N14"/>
  <c r="M14"/>
  <c r="L14"/>
  <c r="K14"/>
  <c r="J14"/>
  <c r="I14"/>
  <c r="H14"/>
  <c r="G14"/>
  <c r="F14"/>
  <c r="E14"/>
  <c r="D14"/>
  <c r="C14"/>
  <c r="B14"/>
  <c r="AM13"/>
  <c r="O13"/>
  <c r="AM12"/>
  <c r="O12"/>
  <c r="AM11"/>
  <c r="O11"/>
  <c r="AN10"/>
  <c r="AM10"/>
  <c r="O10"/>
  <c r="AM9"/>
  <c r="O9"/>
  <c r="AM8"/>
  <c r="O8"/>
  <c r="AM7"/>
  <c r="O7"/>
  <c r="AF47" i="12" l="1"/>
  <c r="AB47"/>
  <c r="Z47"/>
  <c r="X47"/>
  <c r="V47"/>
  <c r="T47"/>
  <c r="R47"/>
  <c r="P47"/>
  <c r="L47"/>
  <c r="J47"/>
  <c r="H47"/>
  <c r="F47"/>
  <c r="D47"/>
  <c r="B47"/>
  <c r="AD28"/>
  <c r="AD21"/>
  <c r="N23"/>
  <c r="AD9"/>
  <c r="AD14" s="1"/>
  <c r="AD47" s="1"/>
  <c r="N14"/>
  <c r="AD42"/>
  <c r="N19"/>
  <c r="AD23"/>
  <c r="N47"/>
  <c r="AD46"/>
  <c r="AD34"/>
  <c r="AD19"/>
  <c r="AC14"/>
  <c r="AC41"/>
  <c r="AC34"/>
  <c r="R30" i="10"/>
  <c r="B30"/>
  <c r="D30"/>
  <c r="F30"/>
  <c r="H30"/>
  <c r="J30"/>
  <c r="L30"/>
  <c r="N30"/>
  <c r="V30"/>
  <c r="W30"/>
  <c r="Y30"/>
  <c r="Z30"/>
  <c r="AA30"/>
  <c r="AC30"/>
  <c r="AE30"/>
  <c r="AG30"/>
  <c r="AH30"/>
  <c r="AJ30"/>
  <c r="AK30"/>
  <c r="AL30"/>
  <c r="AP30"/>
  <c r="C30"/>
  <c r="E30"/>
  <c r="G30"/>
  <c r="I30"/>
  <c r="K30"/>
  <c r="M30"/>
  <c r="P30"/>
  <c r="Q30"/>
  <c r="S30"/>
  <c r="T30"/>
  <c r="X30"/>
  <c r="AB30"/>
  <c r="AD30"/>
  <c r="AF30"/>
  <c r="AI30"/>
  <c r="AO30"/>
  <c r="AN7"/>
  <c r="AN8"/>
  <c r="AN9"/>
  <c r="AN15"/>
  <c r="AN16"/>
  <c r="AM14"/>
  <c r="AM30" s="1"/>
  <c r="AN20"/>
  <c r="AN17"/>
  <c r="AN24"/>
  <c r="AN11"/>
  <c r="AN12"/>
  <c r="AN13"/>
  <c r="O14"/>
  <c r="O18"/>
  <c r="AN22"/>
  <c r="AN23" s="1"/>
  <c r="AN26"/>
  <c r="AN28"/>
  <c r="AN29" s="1"/>
  <c r="AN19"/>
  <c r="AC47" i="12" l="1"/>
  <c r="AN18" i="10"/>
  <c r="AN21"/>
  <c r="AN27"/>
  <c r="AN14"/>
  <c r="O30"/>
  <c r="AN30" l="1"/>
</calcChain>
</file>

<file path=xl/comments1.xml><?xml version="1.0" encoding="utf-8"?>
<comments xmlns="http://schemas.openxmlformats.org/spreadsheetml/2006/main">
  <authors>
    <author>福岡県</author>
  </authors>
  <commentList>
    <comment ref="X5" authorId="0">
      <text>
        <r>
          <rPr>
            <b/>
            <sz val="14"/>
            <color indexed="81"/>
            <rFont val="ＭＳ Ｐゴシック"/>
            <family val="3"/>
            <charset val="128"/>
          </rPr>
          <t>マスカットベリーＡ＝ニューベリーＡ＋ﾍﾞﾘｰＡ
ニューベリーＡはマスカットベリーＡを無核栽培したもの</t>
        </r>
      </text>
    </comment>
  </commentList>
</comments>
</file>

<file path=xl/comments2.xml><?xml version="1.0" encoding="utf-8"?>
<comments xmlns="http://schemas.openxmlformats.org/spreadsheetml/2006/main">
  <authors>
    <author>福岡県</author>
  </authors>
  <commentList>
    <comment ref="Z8" authorId="0">
      <text>
        <r>
          <rPr>
            <b/>
            <sz val="9"/>
            <color indexed="81"/>
            <rFont val="ＭＳ Ｐゴシック"/>
            <family val="3"/>
            <charset val="128"/>
          </rPr>
          <t>不明</t>
        </r>
      </text>
    </comment>
    <comment ref="AB8" authorId="0">
      <text>
        <r>
          <rPr>
            <sz val="36"/>
            <color indexed="81"/>
            <rFont val="ＭＳ Ｐゴシック"/>
            <family val="3"/>
            <charset val="128"/>
          </rPr>
          <t>課で修正</t>
        </r>
      </text>
    </comment>
    <comment ref="Z15" authorId="0">
      <text>
        <r>
          <rPr>
            <b/>
            <sz val="9"/>
            <color indexed="81"/>
            <rFont val="ＭＳ Ｐゴシック"/>
            <family val="3"/>
            <charset val="128"/>
          </rPr>
          <t>品種不明</t>
        </r>
      </text>
    </comment>
    <comment ref="Z17" authorId="0">
      <text>
        <r>
          <rPr>
            <b/>
            <sz val="9"/>
            <color indexed="81"/>
            <rFont val="ＭＳ Ｐゴシック"/>
            <family val="3"/>
            <charset val="128"/>
          </rPr>
          <t>不明</t>
        </r>
      </text>
    </comment>
  </commentList>
</comments>
</file>

<file path=xl/sharedStrings.xml><?xml version="1.0" encoding="utf-8"?>
<sst xmlns="http://schemas.openxmlformats.org/spreadsheetml/2006/main" count="735" uniqueCount="323">
  <si>
    <t>小計</t>
  </si>
  <si>
    <t>今村
温州</t>
    <rPh sb="0" eb="2">
      <t>イマムラ</t>
    </rPh>
    <rPh sb="3" eb="5">
      <t>ウンシュウ</t>
    </rPh>
    <phoneticPr fontId="2"/>
  </si>
  <si>
    <t>青島
温州</t>
    <rPh sb="0" eb="2">
      <t>アオシマ</t>
    </rPh>
    <rPh sb="3" eb="5">
      <t>ウンシュウ</t>
    </rPh>
    <phoneticPr fontId="2"/>
  </si>
  <si>
    <t>林
温州</t>
    <rPh sb="0" eb="1">
      <t>ハヤシ</t>
    </rPh>
    <rPh sb="2" eb="4">
      <t>ウンシュウ</t>
    </rPh>
    <phoneticPr fontId="2"/>
  </si>
  <si>
    <t>南柑
４号</t>
    <rPh sb="0" eb="1">
      <t>ナン</t>
    </rPh>
    <rPh sb="1" eb="2">
      <t>カン</t>
    </rPh>
    <rPh sb="4" eb="5">
      <t>ゴウ</t>
    </rPh>
    <phoneticPr fontId="2"/>
  </si>
  <si>
    <t>大津
４号</t>
    <rPh sb="0" eb="2">
      <t>オオツ</t>
    </rPh>
    <rPh sb="4" eb="5">
      <t>ゴウ</t>
    </rPh>
    <phoneticPr fontId="2"/>
  </si>
  <si>
    <t>清水４号
（青島４号）</t>
    <rPh sb="0" eb="2">
      <t>シミズ</t>
    </rPh>
    <rPh sb="3" eb="4">
      <t>ゴウ</t>
    </rPh>
    <rPh sb="6" eb="8">
      <t>アオシマ</t>
    </rPh>
    <rPh sb="9" eb="10">
      <t>ゴウ</t>
    </rPh>
    <phoneticPr fontId="2"/>
  </si>
  <si>
    <t>杉山
温州</t>
    <rPh sb="0" eb="2">
      <t>スギヤマ</t>
    </rPh>
    <rPh sb="3" eb="5">
      <t>ウンシュウ</t>
    </rPh>
    <phoneticPr fontId="2"/>
  </si>
  <si>
    <t>させぼ
温州</t>
    <rPh sb="4" eb="6">
      <t>ウンシュウ</t>
    </rPh>
    <phoneticPr fontId="2"/>
  </si>
  <si>
    <t>米沢
温州</t>
    <rPh sb="0" eb="2">
      <t>ヨネザワ</t>
    </rPh>
    <rPh sb="3" eb="5">
      <t>ウンシュウ</t>
    </rPh>
    <phoneticPr fontId="2"/>
  </si>
  <si>
    <t>南柑
20号</t>
    <rPh sb="0" eb="1">
      <t>ナン</t>
    </rPh>
    <rPh sb="1" eb="2">
      <t>カン</t>
    </rPh>
    <rPh sb="5" eb="6">
      <t>ゴウ</t>
    </rPh>
    <phoneticPr fontId="2"/>
  </si>
  <si>
    <t>福岡
４号</t>
    <rPh sb="0" eb="2">
      <t>フクオカ</t>
    </rPh>
    <rPh sb="4" eb="5">
      <t>ゴウ</t>
    </rPh>
    <phoneticPr fontId="2"/>
  </si>
  <si>
    <t>福岡
３号</t>
    <rPh sb="0" eb="2">
      <t>フクオカ</t>
    </rPh>
    <rPh sb="4" eb="5">
      <t>ゴウ</t>
    </rPh>
    <phoneticPr fontId="2"/>
  </si>
  <si>
    <t>原口
早生</t>
    <rPh sb="0" eb="2">
      <t>ハラグチ</t>
    </rPh>
    <rPh sb="3" eb="5">
      <t>ワセ</t>
    </rPh>
    <phoneticPr fontId="2"/>
  </si>
  <si>
    <t>宮川
早生</t>
    <rPh sb="0" eb="2">
      <t>ミヤガワ</t>
    </rPh>
    <rPh sb="3" eb="5">
      <t>ワセ</t>
    </rPh>
    <phoneticPr fontId="2"/>
  </si>
  <si>
    <t>英</t>
    <rPh sb="0" eb="1">
      <t>ハナブサ</t>
    </rPh>
    <phoneticPr fontId="2"/>
  </si>
  <si>
    <t>興津
早生</t>
    <rPh sb="0" eb="1">
      <t>コウ</t>
    </rPh>
    <rPh sb="1" eb="2">
      <t>ツ</t>
    </rPh>
    <rPh sb="3" eb="5">
      <t>ワセ</t>
    </rPh>
    <phoneticPr fontId="2"/>
  </si>
  <si>
    <t>日南
の姫</t>
    <rPh sb="0" eb="2">
      <t>ニチナン</t>
    </rPh>
    <rPh sb="4" eb="5">
      <t>ヒメ</t>
    </rPh>
    <phoneticPr fontId="2"/>
  </si>
  <si>
    <t>日南
１号Ｎ</t>
    <rPh sb="0" eb="1">
      <t>ニチ</t>
    </rPh>
    <rPh sb="1" eb="2">
      <t>ナン</t>
    </rPh>
    <rPh sb="4" eb="5">
      <t>ゴウ</t>
    </rPh>
    <phoneticPr fontId="2"/>
  </si>
  <si>
    <t>岩崎
早生</t>
    <rPh sb="0" eb="2">
      <t>イワサキ</t>
    </rPh>
    <rPh sb="3" eb="5">
      <t>ワセ</t>
    </rPh>
    <phoneticPr fontId="2"/>
  </si>
  <si>
    <t>小計</t>
    <rPh sb="0" eb="2">
      <t>ショウケイ</t>
    </rPh>
    <phoneticPr fontId="2"/>
  </si>
  <si>
    <t>石地</t>
    <rPh sb="0" eb="2">
      <t>イシジ</t>
    </rPh>
    <phoneticPr fontId="2"/>
  </si>
  <si>
    <t>盛田
温州</t>
    <rPh sb="0" eb="2">
      <t>モリタ</t>
    </rPh>
    <rPh sb="3" eb="5">
      <t>ウンシュウ</t>
    </rPh>
    <phoneticPr fontId="2"/>
  </si>
  <si>
    <t>北原
早生</t>
    <rPh sb="0" eb="2">
      <t>キタハラ</t>
    </rPh>
    <rPh sb="3" eb="5">
      <t>ワセ</t>
    </rPh>
    <phoneticPr fontId="2"/>
  </si>
  <si>
    <t>田口
早生</t>
    <rPh sb="0" eb="2">
      <t>タグチ</t>
    </rPh>
    <rPh sb="3" eb="5">
      <t>ワセ</t>
    </rPh>
    <phoneticPr fontId="2"/>
  </si>
  <si>
    <t>山下紅
早生</t>
    <rPh sb="0" eb="2">
      <t>ヤマシタ</t>
    </rPh>
    <rPh sb="2" eb="3">
      <t>ベニ</t>
    </rPh>
    <rPh sb="4" eb="6">
      <t>ワセ</t>
    </rPh>
    <phoneticPr fontId="2"/>
  </si>
  <si>
    <t>日南
早生</t>
    <rPh sb="0" eb="2">
      <t>ニチナン</t>
    </rPh>
    <rPh sb="3" eb="5">
      <t>ワセ</t>
    </rPh>
    <phoneticPr fontId="2"/>
  </si>
  <si>
    <t>ゆら
早生</t>
    <rPh sb="3" eb="5">
      <t>ワセ</t>
    </rPh>
    <phoneticPr fontId="2"/>
  </si>
  <si>
    <t>豊福
早生</t>
    <rPh sb="0" eb="2">
      <t>トヨフク</t>
    </rPh>
    <rPh sb="3" eb="5">
      <t>ワセ</t>
    </rPh>
    <phoneticPr fontId="2"/>
  </si>
  <si>
    <t>日南
１号</t>
    <rPh sb="0" eb="2">
      <t>ニチナン</t>
    </rPh>
    <rPh sb="4" eb="5">
      <t>ゴウ</t>
    </rPh>
    <phoneticPr fontId="2"/>
  </si>
  <si>
    <t>山川
早生</t>
    <rPh sb="0" eb="2">
      <t>ヤマカワ</t>
    </rPh>
    <rPh sb="3" eb="5">
      <t>ワセ</t>
    </rPh>
    <phoneticPr fontId="2"/>
  </si>
  <si>
    <t>上野
早生</t>
    <rPh sb="0" eb="2">
      <t>ウエノ</t>
    </rPh>
    <rPh sb="3" eb="5">
      <t>ワセ</t>
    </rPh>
    <phoneticPr fontId="2"/>
  </si>
  <si>
    <t>高林
早生</t>
    <rPh sb="0" eb="2">
      <t>タカバヤシ</t>
    </rPh>
    <rPh sb="3" eb="5">
      <t>ワセ</t>
    </rPh>
    <phoneticPr fontId="2"/>
  </si>
  <si>
    <t>宮本
早生</t>
    <rPh sb="0" eb="2">
      <t>ミヤモト</t>
    </rPh>
    <rPh sb="3" eb="5">
      <t>ワセ</t>
    </rPh>
    <phoneticPr fontId="2"/>
  </si>
  <si>
    <t>合計</t>
    <rPh sb="0" eb="2">
      <t>ゴウケイ</t>
    </rPh>
    <phoneticPr fontId="2"/>
  </si>
  <si>
    <t>極　　　早　　　生</t>
    <rPh sb="0" eb="1">
      <t>ゴク</t>
    </rPh>
    <rPh sb="4" eb="9">
      <t>ワセ</t>
    </rPh>
    <phoneticPr fontId="2"/>
  </si>
  <si>
    <t>晩　　生</t>
    <rPh sb="0" eb="1">
      <t>バン</t>
    </rPh>
    <rPh sb="3" eb="4">
      <t>ショウ</t>
    </rPh>
    <phoneticPr fontId="2"/>
  </si>
  <si>
    <t>中　生</t>
    <rPh sb="0" eb="1">
      <t>チュウセイ</t>
    </rPh>
    <rPh sb="2" eb="3">
      <t>セイ</t>
    </rPh>
    <phoneticPr fontId="2"/>
  </si>
  <si>
    <t>早　　　生</t>
    <rPh sb="0" eb="1">
      <t>ハヤ</t>
    </rPh>
    <rPh sb="4" eb="5">
      <t>ショウ</t>
    </rPh>
    <phoneticPr fontId="2"/>
  </si>
  <si>
    <t>市町村</t>
  </si>
  <si>
    <t>出荷量</t>
    <rPh sb="0" eb="2">
      <t>シュッカ</t>
    </rPh>
    <rPh sb="2" eb="3">
      <t>リョウ</t>
    </rPh>
    <phoneticPr fontId="2"/>
  </si>
  <si>
    <t>収穫量</t>
    <rPh sb="0" eb="3">
      <t>シュウカクリョウ</t>
    </rPh>
    <phoneticPr fontId="2"/>
  </si>
  <si>
    <t>栽培面積</t>
    <rPh sb="0" eb="2">
      <t>サイバイ</t>
    </rPh>
    <rPh sb="2" eb="4">
      <t>メンセキ</t>
    </rPh>
    <phoneticPr fontId="2"/>
  </si>
  <si>
    <t>１　果樹品種別生産動向調査　（平成２４年産）</t>
    <rPh sb="6" eb="7">
      <t>ベツ</t>
    </rPh>
    <rPh sb="7" eb="9">
      <t>セイサン</t>
    </rPh>
    <rPh sb="9" eb="11">
      <t>ドウコウ</t>
    </rPh>
    <rPh sb="11" eb="13">
      <t>チョウサ</t>
    </rPh>
    <phoneticPr fontId="2"/>
  </si>
  <si>
    <t>ｈａ</t>
    <phoneticPr fontId="2"/>
  </si>
  <si>
    <t>トン</t>
    <phoneticPr fontId="2"/>
  </si>
  <si>
    <t>福岡市</t>
    <rPh sb="0" eb="3">
      <t>フクオカシ</t>
    </rPh>
    <phoneticPr fontId="2"/>
  </si>
  <si>
    <t>宗像市</t>
    <rPh sb="0" eb="2">
      <t>ムナカタ</t>
    </rPh>
    <rPh sb="2" eb="3">
      <t>シ</t>
    </rPh>
    <phoneticPr fontId="2"/>
  </si>
  <si>
    <t>古賀市</t>
    <rPh sb="0" eb="3">
      <t>コガシ</t>
    </rPh>
    <phoneticPr fontId="2"/>
  </si>
  <si>
    <t>福津市</t>
    <rPh sb="0" eb="1">
      <t>フク</t>
    </rPh>
    <rPh sb="1" eb="3">
      <t>ツシ</t>
    </rPh>
    <phoneticPr fontId="2"/>
  </si>
  <si>
    <t>糸島市</t>
    <rPh sb="0" eb="2">
      <t>イトシマ</t>
    </rPh>
    <rPh sb="2" eb="3">
      <t>シ</t>
    </rPh>
    <phoneticPr fontId="2"/>
  </si>
  <si>
    <t>那珂川町</t>
    <rPh sb="0" eb="3">
      <t>ナカガワ</t>
    </rPh>
    <rPh sb="3" eb="4">
      <t>マチ</t>
    </rPh>
    <phoneticPr fontId="2"/>
  </si>
  <si>
    <t>新宮町</t>
    <rPh sb="0" eb="3">
      <t>シングウマチ</t>
    </rPh>
    <phoneticPr fontId="2"/>
  </si>
  <si>
    <t>久留米市</t>
    <rPh sb="0" eb="3">
      <t>クルメ</t>
    </rPh>
    <rPh sb="3" eb="4">
      <t>シ</t>
    </rPh>
    <phoneticPr fontId="2"/>
  </si>
  <si>
    <t>うきは市</t>
    <rPh sb="3" eb="4">
      <t>シ</t>
    </rPh>
    <phoneticPr fontId="2"/>
  </si>
  <si>
    <t>朝倉市</t>
    <rPh sb="0" eb="3">
      <t>アサクラシ</t>
    </rPh>
    <phoneticPr fontId="2"/>
  </si>
  <si>
    <t>北九州市</t>
    <rPh sb="0" eb="4">
      <t>キタキュウシュウシ</t>
    </rPh>
    <phoneticPr fontId="2"/>
  </si>
  <si>
    <t>岡垣町</t>
    <rPh sb="0" eb="3">
      <t>オカガキマチ</t>
    </rPh>
    <phoneticPr fontId="2"/>
  </si>
  <si>
    <t>宮若市</t>
    <rPh sb="0" eb="1">
      <t>ミヤ</t>
    </rPh>
    <rPh sb="1" eb="2">
      <t>ワカ</t>
    </rPh>
    <rPh sb="2" eb="3">
      <t>シ</t>
    </rPh>
    <phoneticPr fontId="2"/>
  </si>
  <si>
    <t>豊前市</t>
    <rPh sb="0" eb="3">
      <t>ブゼンシ</t>
    </rPh>
    <phoneticPr fontId="2"/>
  </si>
  <si>
    <t>福岡農林計</t>
    <rPh sb="0" eb="2">
      <t>フクオカ</t>
    </rPh>
    <rPh sb="2" eb="4">
      <t>ノウリン</t>
    </rPh>
    <rPh sb="4" eb="5">
      <t>ケイ</t>
    </rPh>
    <phoneticPr fontId="2"/>
  </si>
  <si>
    <t>朝倉農林計</t>
    <rPh sb="0" eb="2">
      <t>アサクラ</t>
    </rPh>
    <rPh sb="2" eb="4">
      <t>ノウリン</t>
    </rPh>
    <rPh sb="4" eb="5">
      <t>ケイ</t>
    </rPh>
    <phoneticPr fontId="2"/>
  </si>
  <si>
    <t>八幡農林計</t>
    <rPh sb="0" eb="2">
      <t>ヤハタ</t>
    </rPh>
    <rPh sb="2" eb="4">
      <t>ノウリン</t>
    </rPh>
    <rPh sb="4" eb="5">
      <t>ケイ</t>
    </rPh>
    <phoneticPr fontId="2"/>
  </si>
  <si>
    <t>飯塚農林計</t>
    <rPh sb="0" eb="2">
      <t>イイヅカ</t>
    </rPh>
    <rPh sb="2" eb="4">
      <t>ノウリン</t>
    </rPh>
    <rPh sb="4" eb="5">
      <t>ケイ</t>
    </rPh>
    <phoneticPr fontId="2"/>
  </si>
  <si>
    <t>筑後農林計</t>
    <rPh sb="0" eb="2">
      <t>チクゴ</t>
    </rPh>
    <rPh sb="2" eb="4">
      <t>ノウリン</t>
    </rPh>
    <rPh sb="4" eb="5">
      <t>ケイ</t>
    </rPh>
    <phoneticPr fontId="2"/>
  </si>
  <si>
    <t>行橋農林計</t>
    <rPh sb="0" eb="2">
      <t>ユクハシ</t>
    </rPh>
    <rPh sb="2" eb="4">
      <t>ノウリン</t>
    </rPh>
    <rPh sb="4" eb="5">
      <t>ケイ</t>
    </rPh>
    <phoneticPr fontId="2"/>
  </si>
  <si>
    <t>（１）うんしゅうみかん</t>
    <phoneticPr fontId="2"/>
  </si>
  <si>
    <t>大牟田市</t>
    <rPh sb="0" eb="3">
      <t>オオムタ</t>
    </rPh>
    <rPh sb="3" eb="4">
      <t>シ</t>
    </rPh>
    <phoneticPr fontId="2"/>
  </si>
  <si>
    <t>八女市</t>
    <rPh sb="0" eb="3">
      <t>ヤメシ</t>
    </rPh>
    <phoneticPr fontId="2"/>
  </si>
  <si>
    <t>みやま市</t>
    <rPh sb="3" eb="4">
      <t>シ</t>
    </rPh>
    <phoneticPr fontId="2"/>
  </si>
  <si>
    <t>盛田
中生</t>
    <rPh sb="0" eb="2">
      <t>モリタ</t>
    </rPh>
    <rPh sb="3" eb="4">
      <t>ナカ</t>
    </rPh>
    <rPh sb="4" eb="5">
      <t>イ</t>
    </rPh>
    <phoneticPr fontId="2"/>
  </si>
  <si>
    <t>県計</t>
    <rPh sb="0" eb="1">
      <t>ケン</t>
    </rPh>
    <rPh sb="1" eb="2">
      <t>ケイ</t>
    </rPh>
    <phoneticPr fontId="2"/>
  </si>
  <si>
    <t>その他</t>
    <rPh sb="0" eb="3">
      <t>ソノタ</t>
    </rPh>
    <phoneticPr fontId="2"/>
  </si>
  <si>
    <t>普通</t>
    <rPh sb="0" eb="2">
      <t>フツウ</t>
    </rPh>
    <phoneticPr fontId="2"/>
  </si>
  <si>
    <t>品　種　登　録　が　済　ん　で　い　る　も　の</t>
    <phoneticPr fontId="2"/>
  </si>
  <si>
    <t>極　　　早　　　生</t>
    <phoneticPr fontId="2"/>
  </si>
  <si>
    <t>中　　生</t>
    <phoneticPr fontId="2"/>
  </si>
  <si>
    <t>普　　　通</t>
    <phoneticPr fontId="2"/>
  </si>
  <si>
    <t>ｈａ</t>
    <phoneticPr fontId="2"/>
  </si>
  <si>
    <t>トン</t>
    <phoneticPr fontId="2"/>
  </si>
  <si>
    <t>早　　　生</t>
    <phoneticPr fontId="2"/>
  </si>
  <si>
    <t>早　　　生</t>
    <phoneticPr fontId="2"/>
  </si>
  <si>
    <t>品　種　登　録　が　さ　れ　て　い　な　い　も　の</t>
  </si>
  <si>
    <t>品種登録がされていないもの</t>
    <rPh sb="0" eb="1">
      <t>シナ</t>
    </rPh>
    <rPh sb="1" eb="2">
      <t>タネ</t>
    </rPh>
    <rPh sb="2" eb="3">
      <t>ノボル</t>
    </rPh>
    <rPh sb="3" eb="4">
      <t>ロク</t>
    </rPh>
    <phoneticPr fontId="2"/>
  </si>
  <si>
    <t>（３）生食用ぶどう</t>
    <rPh sb="3" eb="6">
      <t>セイショクヨウ</t>
    </rPh>
    <phoneticPr fontId="2"/>
  </si>
  <si>
    <t>品種登録が済んでいるもの</t>
    <rPh sb="0" eb="2">
      <t>ヒンシュ</t>
    </rPh>
    <rPh sb="2" eb="4">
      <t>トウロク</t>
    </rPh>
    <rPh sb="5" eb="6">
      <t>ス</t>
    </rPh>
    <phoneticPr fontId="2"/>
  </si>
  <si>
    <t>品種登録がされていないもの</t>
    <rPh sb="0" eb="2">
      <t>ヒンシュ</t>
    </rPh>
    <rPh sb="2" eb="4">
      <t>トウロク</t>
    </rPh>
    <phoneticPr fontId="2"/>
  </si>
  <si>
    <t>大粒・赤</t>
    <rPh sb="0" eb="2">
      <t>オオツブ</t>
    </rPh>
    <rPh sb="3" eb="4">
      <t>アカ</t>
    </rPh>
    <phoneticPr fontId="2"/>
  </si>
  <si>
    <t>大粒・黒</t>
    <rPh sb="0" eb="2">
      <t>オオツブ</t>
    </rPh>
    <rPh sb="3" eb="4">
      <t>クロ</t>
    </rPh>
    <phoneticPr fontId="2"/>
  </si>
  <si>
    <t>大粒・白</t>
    <rPh sb="0" eb="2">
      <t>オオツブ</t>
    </rPh>
    <rPh sb="3" eb="4">
      <t>シロ</t>
    </rPh>
    <phoneticPr fontId="2"/>
  </si>
  <si>
    <t>中粒</t>
    <rPh sb="0" eb="1">
      <t>ナカ</t>
    </rPh>
    <rPh sb="1" eb="2">
      <t>ツブ</t>
    </rPh>
    <phoneticPr fontId="2"/>
  </si>
  <si>
    <t>中粒</t>
    <rPh sb="0" eb="1">
      <t>チュウ</t>
    </rPh>
    <rPh sb="1" eb="2">
      <t>ツブ</t>
    </rPh>
    <phoneticPr fontId="2"/>
  </si>
  <si>
    <t>小粒</t>
    <rPh sb="0" eb="2">
      <t>コツブ</t>
    </rPh>
    <phoneticPr fontId="2"/>
  </si>
  <si>
    <t>安芸
ｸｲｰﾝ</t>
    <rPh sb="0" eb="2">
      <t>アキ</t>
    </rPh>
    <phoneticPr fontId="2"/>
  </si>
  <si>
    <t>ゴルビー</t>
    <phoneticPr fontId="2"/>
  </si>
  <si>
    <t>藤稔</t>
    <rPh sb="0" eb="1">
      <t>フジ</t>
    </rPh>
    <rPh sb="1" eb="2">
      <t>ミノル</t>
    </rPh>
    <phoneticPr fontId="2"/>
  </si>
  <si>
    <t>紫玉</t>
    <rPh sb="0" eb="1">
      <t>ムラサキ</t>
    </rPh>
    <rPh sb="1" eb="2">
      <t>ダマ</t>
    </rPh>
    <phoneticPr fontId="2"/>
  </si>
  <si>
    <t>ブラックビート</t>
    <phoneticPr fontId="2"/>
  </si>
  <si>
    <t>ﾛｻﾞﾘｵ
ﾋﾞｱﾝｺ</t>
    <phoneticPr fontId="2"/>
  </si>
  <si>
    <t>瀬戸ｼﾞｬ
ｲｱﾝﾂ</t>
    <rPh sb="0" eb="2">
      <t>セト</t>
    </rPh>
    <phoneticPr fontId="2"/>
  </si>
  <si>
    <t>シャイン
マスカット</t>
    <phoneticPr fontId="2"/>
  </si>
  <si>
    <t>ハニー
ビーナス</t>
    <phoneticPr fontId="2"/>
  </si>
  <si>
    <t>翠峰</t>
    <rPh sb="0" eb="1">
      <t>スイ</t>
    </rPh>
    <rPh sb="1" eb="2">
      <t>ミネ</t>
    </rPh>
    <phoneticPr fontId="2"/>
  </si>
  <si>
    <t>サニー
ルージュ</t>
    <phoneticPr fontId="2"/>
  </si>
  <si>
    <t>博多
ﾎﾜｲﾄ</t>
    <rPh sb="0" eb="2">
      <t>ハカタ</t>
    </rPh>
    <phoneticPr fontId="2"/>
  </si>
  <si>
    <t>甲斐路</t>
    <rPh sb="0" eb="2">
      <t>カイ</t>
    </rPh>
    <rPh sb="2" eb="3">
      <t>ジ</t>
    </rPh>
    <phoneticPr fontId="2"/>
  </si>
  <si>
    <t>紅瑞宝</t>
    <rPh sb="0" eb="1">
      <t>ベニ</t>
    </rPh>
    <rPh sb="1" eb="2">
      <t>ズイ</t>
    </rPh>
    <rPh sb="2" eb="3">
      <t>ホウ</t>
    </rPh>
    <phoneticPr fontId="2"/>
  </si>
  <si>
    <t>甲斐
乙女</t>
    <rPh sb="0" eb="2">
      <t>カイ</t>
    </rPh>
    <rPh sb="3" eb="5">
      <t>オトメ</t>
    </rPh>
    <phoneticPr fontId="2"/>
  </si>
  <si>
    <t>巨峰</t>
    <rPh sb="0" eb="2">
      <t>キョホウ</t>
    </rPh>
    <phoneticPr fontId="2"/>
  </si>
  <si>
    <t>ﾋﾟｵｰﾈ</t>
    <phoneticPr fontId="2"/>
  </si>
  <si>
    <t>ﾏｽｶｯﾄｵﾌﾞ
ｱﾚｷｻﾝﾄﾞﾘｱ</t>
    <phoneticPr fontId="2"/>
  </si>
  <si>
    <t>ｷｬﾝﾍﾞﾙ
ｱｰﾘｰ</t>
    <phoneticPr fontId="2"/>
  </si>
  <si>
    <t>ﾈｵ
ﾏｽｶｯﾄ</t>
    <phoneticPr fontId="2"/>
  </si>
  <si>
    <t>マスカットベリーＡ</t>
    <phoneticPr fontId="2"/>
  </si>
  <si>
    <t>ﾃﾞﾗｳｴｱ</t>
    <phoneticPr fontId="2"/>
  </si>
  <si>
    <t>早生
ﾃﾞﾗｳｴｱ</t>
    <rPh sb="0" eb="2">
      <t>ワセ</t>
    </rPh>
    <phoneticPr fontId="2"/>
  </si>
  <si>
    <t>その他</t>
  </si>
  <si>
    <t>うち無核</t>
    <rPh sb="2" eb="3">
      <t>ム</t>
    </rPh>
    <rPh sb="3" eb="4">
      <t>カク</t>
    </rPh>
    <phoneticPr fontId="2"/>
  </si>
  <si>
    <t>ニューベリーＡ</t>
    <phoneticPr fontId="2"/>
  </si>
  <si>
    <t>筑紫野市</t>
    <rPh sb="0" eb="4">
      <t>チクシノシ</t>
    </rPh>
    <phoneticPr fontId="2"/>
  </si>
  <si>
    <t>宗像市</t>
    <rPh sb="0" eb="3">
      <t>ムナカタシ</t>
    </rPh>
    <phoneticPr fontId="2"/>
  </si>
  <si>
    <t>福津市</t>
    <rPh sb="0" eb="3">
      <t>フクツシ</t>
    </rPh>
    <phoneticPr fontId="2"/>
  </si>
  <si>
    <t>筑前町</t>
    <rPh sb="0" eb="3">
      <t>チクゼンマチ</t>
    </rPh>
    <phoneticPr fontId="2"/>
  </si>
  <si>
    <t>芦屋町</t>
    <rPh sb="0" eb="2">
      <t>アシヤ</t>
    </rPh>
    <rPh sb="2" eb="3">
      <t>マチ</t>
    </rPh>
    <phoneticPr fontId="2"/>
  </si>
  <si>
    <t>直方市</t>
    <rPh sb="0" eb="2">
      <t>ノウガタ</t>
    </rPh>
    <rPh sb="2" eb="3">
      <t>シ</t>
    </rPh>
    <phoneticPr fontId="2"/>
  </si>
  <si>
    <t>飯塚市</t>
    <rPh sb="0" eb="3">
      <t>イイヅカシ</t>
    </rPh>
    <phoneticPr fontId="2"/>
  </si>
  <si>
    <t>田川市</t>
    <rPh sb="0" eb="3">
      <t>タガワシ</t>
    </rPh>
    <phoneticPr fontId="2"/>
  </si>
  <si>
    <t>嘉麻市</t>
    <rPh sb="0" eb="2">
      <t>カマ</t>
    </rPh>
    <rPh sb="2" eb="3">
      <t>シ</t>
    </rPh>
    <phoneticPr fontId="2"/>
  </si>
  <si>
    <t>鞍手町</t>
    <rPh sb="0" eb="3">
      <t>クラテマチ</t>
    </rPh>
    <phoneticPr fontId="2"/>
  </si>
  <si>
    <t>添田町</t>
    <rPh sb="0" eb="3">
      <t>ソエダマチ</t>
    </rPh>
    <phoneticPr fontId="2"/>
  </si>
  <si>
    <t>川崎町</t>
    <rPh sb="0" eb="2">
      <t>カワサキ</t>
    </rPh>
    <rPh sb="2" eb="3">
      <t>マチ</t>
    </rPh>
    <phoneticPr fontId="2"/>
  </si>
  <si>
    <t>赤村</t>
    <rPh sb="0" eb="2">
      <t>アカムラ</t>
    </rPh>
    <phoneticPr fontId="2"/>
  </si>
  <si>
    <t>福智町</t>
    <rPh sb="0" eb="3">
      <t>フクチマチ</t>
    </rPh>
    <phoneticPr fontId="2"/>
  </si>
  <si>
    <t>大牟田市</t>
    <rPh sb="0" eb="4">
      <t>オオムタシ</t>
    </rPh>
    <phoneticPr fontId="2"/>
  </si>
  <si>
    <t>柳川市</t>
    <rPh sb="0" eb="3">
      <t>ヤナガワシ</t>
    </rPh>
    <phoneticPr fontId="2"/>
  </si>
  <si>
    <t>筑後市</t>
    <rPh sb="0" eb="3">
      <t>チクゴシ</t>
    </rPh>
    <phoneticPr fontId="2"/>
  </si>
  <si>
    <t>広川町</t>
    <rPh sb="0" eb="3">
      <t>ヒロカワマチ</t>
    </rPh>
    <phoneticPr fontId="2"/>
  </si>
  <si>
    <t>行橋市</t>
    <rPh sb="0" eb="3">
      <t>ユクハシシ</t>
    </rPh>
    <phoneticPr fontId="2"/>
  </si>
  <si>
    <t>みやこ町</t>
    <rPh sb="3" eb="4">
      <t>マチ</t>
    </rPh>
    <phoneticPr fontId="2"/>
  </si>
  <si>
    <t>上毛町</t>
    <rPh sb="0" eb="1">
      <t>ウエ</t>
    </rPh>
    <rPh sb="1" eb="2">
      <t>ケ</t>
    </rPh>
    <rPh sb="2" eb="3">
      <t>マチ</t>
    </rPh>
    <phoneticPr fontId="2"/>
  </si>
  <si>
    <t>（２）りんご</t>
    <phoneticPr fontId="2"/>
  </si>
  <si>
    <t>中　　生</t>
    <rPh sb="0" eb="1">
      <t>ナカ</t>
    </rPh>
    <rPh sb="3" eb="4">
      <t>ショウ</t>
    </rPh>
    <phoneticPr fontId="2"/>
  </si>
  <si>
    <t>早生</t>
    <phoneticPr fontId="2"/>
  </si>
  <si>
    <t>中　　　　生</t>
    <phoneticPr fontId="2"/>
  </si>
  <si>
    <t>晩　　生</t>
    <phoneticPr fontId="2"/>
  </si>
  <si>
    <t>千秋</t>
    <rPh sb="0" eb="2">
      <t>センシュウ</t>
    </rPh>
    <phoneticPr fontId="2"/>
  </si>
  <si>
    <t>陽光</t>
    <rPh sb="0" eb="2">
      <t>ヨウコウ</t>
    </rPh>
    <phoneticPr fontId="2"/>
  </si>
  <si>
    <t>紅月</t>
    <rPh sb="0" eb="1">
      <t>コウ</t>
    </rPh>
    <rPh sb="1" eb="2">
      <t>ツキ</t>
    </rPh>
    <phoneticPr fontId="2"/>
  </si>
  <si>
    <t>ひめ
かみ</t>
    <phoneticPr fontId="2"/>
  </si>
  <si>
    <t>秋映</t>
    <rPh sb="0" eb="1">
      <t>アキ</t>
    </rPh>
    <rPh sb="1" eb="2">
      <t>バ</t>
    </rPh>
    <phoneticPr fontId="2"/>
  </si>
  <si>
    <t>新
世界</t>
    <rPh sb="0" eb="1">
      <t>シン</t>
    </rPh>
    <rPh sb="2" eb="4">
      <t>セカイ</t>
    </rPh>
    <phoneticPr fontId="2"/>
  </si>
  <si>
    <t>ぐんま
名月</t>
    <rPh sb="4" eb="6">
      <t>メイゲツ</t>
    </rPh>
    <phoneticPr fontId="2"/>
  </si>
  <si>
    <t>つがる</t>
    <phoneticPr fontId="2"/>
  </si>
  <si>
    <t>あかぎ</t>
    <phoneticPr fontId="2"/>
  </si>
  <si>
    <t>ｱﾙﾌﾟｽ
乙女</t>
    <rPh sb="6" eb="8">
      <t>オトメ</t>
    </rPh>
    <phoneticPr fontId="2"/>
  </si>
  <si>
    <t>ｼﾞｮﾅ
ｺﾞｰﾙﾄﾞ</t>
    <phoneticPr fontId="2"/>
  </si>
  <si>
    <t>弘前
ふじ</t>
    <rPh sb="0" eb="2">
      <t>ヒロサキ</t>
    </rPh>
    <phoneticPr fontId="2"/>
  </si>
  <si>
    <t>ふじ</t>
    <phoneticPr fontId="2"/>
  </si>
  <si>
    <t>王林</t>
    <rPh sb="0" eb="2">
      <t>オウリン</t>
    </rPh>
    <phoneticPr fontId="2"/>
  </si>
  <si>
    <t>嘉麻市</t>
    <rPh sb="0" eb="3">
      <t>カマシ</t>
    </rPh>
    <phoneticPr fontId="2"/>
  </si>
  <si>
    <t>（４）日本なし</t>
    <rPh sb="3" eb="5">
      <t>ニホン</t>
    </rPh>
    <phoneticPr fontId="2"/>
  </si>
  <si>
    <t>　　品種登録がされていないもの</t>
    <rPh sb="2" eb="4">
      <t>ヒンシュ</t>
    </rPh>
    <rPh sb="4" eb="6">
      <t>トウロク</t>
    </rPh>
    <phoneticPr fontId="2"/>
  </si>
  <si>
    <t>中生・赤</t>
    <rPh sb="0" eb="2">
      <t>チュウセイ</t>
    </rPh>
    <rPh sb="3" eb="4">
      <t>アカ</t>
    </rPh>
    <phoneticPr fontId="2"/>
  </si>
  <si>
    <t>晩生・赤</t>
    <rPh sb="0" eb="2">
      <t>オクテ</t>
    </rPh>
    <rPh sb="3" eb="4">
      <t>アカ</t>
    </rPh>
    <phoneticPr fontId="2"/>
  </si>
  <si>
    <t>早生・青</t>
    <rPh sb="0" eb="2">
      <t>ワセ</t>
    </rPh>
    <rPh sb="3" eb="4">
      <t>アオ</t>
    </rPh>
    <phoneticPr fontId="2"/>
  </si>
  <si>
    <t>早生・赤</t>
    <rPh sb="0" eb="2">
      <t>ワセ</t>
    </rPh>
    <rPh sb="3" eb="4">
      <t>アカ</t>
    </rPh>
    <phoneticPr fontId="2"/>
  </si>
  <si>
    <t>中生・青</t>
    <rPh sb="0" eb="2">
      <t>チュウセイ</t>
    </rPh>
    <rPh sb="3" eb="4">
      <t>アオ</t>
    </rPh>
    <phoneticPr fontId="2"/>
  </si>
  <si>
    <t>新星</t>
    <rPh sb="0" eb="2">
      <t>シンセイ</t>
    </rPh>
    <phoneticPr fontId="2"/>
  </si>
  <si>
    <t>南水</t>
    <rPh sb="0" eb="1">
      <t>ミナミ</t>
    </rPh>
    <rPh sb="1" eb="2">
      <t>ミズ</t>
    </rPh>
    <phoneticPr fontId="2"/>
  </si>
  <si>
    <t>あきづき</t>
    <phoneticPr fontId="2"/>
  </si>
  <si>
    <t>王秋</t>
    <rPh sb="0" eb="1">
      <t>オウ</t>
    </rPh>
    <rPh sb="1" eb="2">
      <t>アキ</t>
    </rPh>
    <phoneticPr fontId="2"/>
  </si>
  <si>
    <t>なつしずく</t>
    <phoneticPr fontId="2"/>
  </si>
  <si>
    <t>幸水</t>
    <rPh sb="0" eb="1">
      <t>コウ</t>
    </rPh>
    <rPh sb="1" eb="2">
      <t>スイ</t>
    </rPh>
    <phoneticPr fontId="2"/>
  </si>
  <si>
    <t>新水</t>
    <rPh sb="0" eb="1">
      <t>シン</t>
    </rPh>
    <rPh sb="1" eb="2">
      <t>スイ</t>
    </rPh>
    <phoneticPr fontId="2"/>
  </si>
  <si>
    <t>豊水</t>
    <rPh sb="0" eb="2">
      <t>ホウスイ</t>
    </rPh>
    <phoneticPr fontId="2"/>
  </si>
  <si>
    <t>新高</t>
    <rPh sb="0" eb="2">
      <t>シンコウ</t>
    </rPh>
    <phoneticPr fontId="2"/>
  </si>
  <si>
    <t>愛宕</t>
    <rPh sb="0" eb="2">
      <t>アタゴ</t>
    </rPh>
    <phoneticPr fontId="2"/>
  </si>
  <si>
    <t>新興</t>
    <rPh sb="0" eb="1">
      <t>シン</t>
    </rPh>
    <rPh sb="1" eb="2">
      <t>コウ</t>
    </rPh>
    <phoneticPr fontId="2"/>
  </si>
  <si>
    <t>晩三吉</t>
    <rPh sb="0" eb="1">
      <t>バン</t>
    </rPh>
    <rPh sb="1" eb="2">
      <t>サン</t>
    </rPh>
    <rPh sb="2" eb="3">
      <t>キチ</t>
    </rPh>
    <phoneticPr fontId="2"/>
  </si>
  <si>
    <t>早生
二十世紀</t>
    <rPh sb="0" eb="2">
      <t>ワセ</t>
    </rPh>
    <rPh sb="3" eb="5">
      <t>ニジュッ</t>
    </rPh>
    <rPh sb="5" eb="7">
      <t>セイキ</t>
    </rPh>
    <phoneticPr fontId="2"/>
  </si>
  <si>
    <t>新世紀</t>
    <rPh sb="0" eb="3">
      <t>シンセイキ</t>
    </rPh>
    <phoneticPr fontId="2"/>
  </si>
  <si>
    <t>二十世紀</t>
    <rPh sb="0" eb="2">
      <t>ニジュッ</t>
    </rPh>
    <rPh sb="2" eb="4">
      <t>セイキ</t>
    </rPh>
    <phoneticPr fontId="2"/>
  </si>
  <si>
    <t>菊水</t>
    <rPh sb="0" eb="2">
      <t>キクスイ</t>
    </rPh>
    <phoneticPr fontId="2"/>
  </si>
  <si>
    <t>八幡錦</t>
    <rPh sb="0" eb="2">
      <t>ヤワタ</t>
    </rPh>
    <rPh sb="2" eb="3">
      <t>ニシキ</t>
    </rPh>
    <phoneticPr fontId="2"/>
  </si>
  <si>
    <t>東峰村</t>
    <rPh sb="0" eb="2">
      <t>トウホウ</t>
    </rPh>
    <rPh sb="2" eb="3">
      <t>ムラ</t>
    </rPh>
    <phoneticPr fontId="2"/>
  </si>
  <si>
    <t>香春町</t>
    <rPh sb="0" eb="3">
      <t>カワラマチ</t>
    </rPh>
    <phoneticPr fontId="2"/>
  </si>
  <si>
    <t>築上町</t>
    <rPh sb="0" eb="3">
      <t>チクジョウマチ</t>
    </rPh>
    <phoneticPr fontId="2"/>
  </si>
  <si>
    <t>（５）もも生食用（加工兼用種を含む）</t>
    <rPh sb="5" eb="8">
      <t>セイショクヨウ</t>
    </rPh>
    <rPh sb="9" eb="11">
      <t>カコウ</t>
    </rPh>
    <rPh sb="11" eb="12">
      <t>ケン</t>
    </rPh>
    <rPh sb="12" eb="13">
      <t>ヨウ</t>
    </rPh>
    <rPh sb="13" eb="14">
      <t>シュ</t>
    </rPh>
    <rPh sb="15" eb="16">
      <t>フク</t>
    </rPh>
    <phoneticPr fontId="2"/>
  </si>
  <si>
    <t>極早生</t>
    <rPh sb="0" eb="1">
      <t>ゴク</t>
    </rPh>
    <rPh sb="1" eb="3">
      <t>ワセ</t>
    </rPh>
    <phoneticPr fontId="2"/>
  </si>
  <si>
    <t>早 　　生</t>
    <rPh sb="0" eb="1">
      <t>ハヤ</t>
    </rPh>
    <rPh sb="4" eb="5">
      <t>ショウ</t>
    </rPh>
    <phoneticPr fontId="2"/>
  </si>
  <si>
    <t>早　生</t>
    <rPh sb="0" eb="1">
      <t>ハヤ</t>
    </rPh>
    <rPh sb="2" eb="3">
      <t>ナマ</t>
    </rPh>
    <phoneticPr fontId="2"/>
  </si>
  <si>
    <t>中生</t>
    <rPh sb="0" eb="2">
      <t>ナカテ</t>
    </rPh>
    <phoneticPr fontId="2"/>
  </si>
  <si>
    <t>晩　生</t>
    <rPh sb="0" eb="1">
      <t>バン</t>
    </rPh>
    <rPh sb="2" eb="3">
      <t>ショウ</t>
    </rPh>
    <phoneticPr fontId="2"/>
  </si>
  <si>
    <t>勘助
白桃</t>
    <rPh sb="0" eb="1">
      <t>カン</t>
    </rPh>
    <rPh sb="1" eb="2">
      <t>スケ</t>
    </rPh>
    <rPh sb="3" eb="5">
      <t>ハクトウ</t>
    </rPh>
    <phoneticPr fontId="2"/>
  </si>
  <si>
    <t>日川
白鳳</t>
    <rPh sb="0" eb="1">
      <t>ヒ</t>
    </rPh>
    <rPh sb="1" eb="2">
      <t>カワ</t>
    </rPh>
    <rPh sb="3" eb="5">
      <t>ハクホウ</t>
    </rPh>
    <phoneticPr fontId="2"/>
  </si>
  <si>
    <r>
      <t>加納岩</t>
    </r>
    <r>
      <rPr>
        <sz val="20"/>
        <rFont val="ＭＳ Ｐゴシック"/>
        <family val="3"/>
        <charset val="128"/>
      </rPr>
      <t xml:space="preserve">
白桃</t>
    </r>
    <rPh sb="0" eb="2">
      <t>カノウ</t>
    </rPh>
    <rPh sb="2" eb="3">
      <t>イワ</t>
    </rPh>
    <rPh sb="4" eb="6">
      <t>ハクトウ</t>
    </rPh>
    <phoneticPr fontId="2"/>
  </si>
  <si>
    <t>長沢
白鳳</t>
    <rPh sb="0" eb="2">
      <t>ナガサワ</t>
    </rPh>
    <rPh sb="3" eb="5">
      <t>ハクホウ</t>
    </rPh>
    <phoneticPr fontId="2"/>
  </si>
  <si>
    <t>八幡
白鳳</t>
    <rPh sb="0" eb="2">
      <t>ヤハタ</t>
    </rPh>
    <rPh sb="3" eb="5">
      <t>ハクホウ</t>
    </rPh>
    <phoneticPr fontId="2"/>
  </si>
  <si>
    <r>
      <t xml:space="preserve">武井白鳳
</t>
    </r>
    <r>
      <rPr>
        <sz val="11"/>
        <rFont val="ＭＳ Ｐゴシック"/>
        <family val="3"/>
        <charset val="128"/>
      </rPr>
      <t>（武井早生）</t>
    </r>
    <rPh sb="0" eb="2">
      <t>タケイ</t>
    </rPh>
    <rPh sb="2" eb="3">
      <t>シロ</t>
    </rPh>
    <rPh sb="6" eb="8">
      <t>タケイ</t>
    </rPh>
    <rPh sb="8" eb="10">
      <t>ワセ</t>
    </rPh>
    <phoneticPr fontId="2"/>
  </si>
  <si>
    <t>あか
つき</t>
    <phoneticPr fontId="2"/>
  </si>
  <si>
    <r>
      <t xml:space="preserve">愛知白桃
</t>
    </r>
    <r>
      <rPr>
        <sz val="11"/>
        <rFont val="ＭＳ Ｐゴシック"/>
        <family val="3"/>
        <charset val="128"/>
      </rPr>
      <t>（昭和白桃
山根白桃）</t>
    </r>
    <rPh sb="0" eb="2">
      <t>アイチ</t>
    </rPh>
    <rPh sb="2" eb="3">
      <t>シロ</t>
    </rPh>
    <rPh sb="3" eb="4">
      <t>モモ</t>
    </rPh>
    <rPh sb="6" eb="8">
      <t>ショウワ</t>
    </rPh>
    <rPh sb="8" eb="9">
      <t>シロ</t>
    </rPh>
    <rPh sb="9" eb="10">
      <t>モモ</t>
    </rPh>
    <rPh sb="11" eb="13">
      <t>ヤマネ</t>
    </rPh>
    <rPh sb="13" eb="14">
      <t>シロ</t>
    </rPh>
    <rPh sb="14" eb="15">
      <t>モモ</t>
    </rPh>
    <phoneticPr fontId="2"/>
  </si>
  <si>
    <t>志賀
白桃</t>
    <rPh sb="0" eb="1">
      <t>シ</t>
    </rPh>
    <rPh sb="1" eb="2">
      <t>ガ</t>
    </rPh>
    <rPh sb="3" eb="5">
      <t>ハクトウ</t>
    </rPh>
    <phoneticPr fontId="2"/>
  </si>
  <si>
    <t>清水
白桃</t>
    <rPh sb="0" eb="2">
      <t>シミズ</t>
    </rPh>
    <rPh sb="3" eb="5">
      <t>ハクトウ</t>
    </rPh>
    <phoneticPr fontId="2"/>
  </si>
  <si>
    <t>千曲</t>
    <rPh sb="0" eb="1">
      <t>セン</t>
    </rPh>
    <rPh sb="1" eb="2">
      <t>マ</t>
    </rPh>
    <phoneticPr fontId="2"/>
  </si>
  <si>
    <r>
      <t>川中島</t>
    </r>
    <r>
      <rPr>
        <sz val="20"/>
        <rFont val="ＭＳ Ｐゴシック"/>
        <family val="3"/>
        <charset val="128"/>
      </rPr>
      <t xml:space="preserve">
白桃</t>
    </r>
    <rPh sb="0" eb="3">
      <t>カワナカジマ</t>
    </rPh>
    <rPh sb="4" eb="6">
      <t>ハクトウ</t>
    </rPh>
    <phoneticPr fontId="2"/>
  </si>
  <si>
    <r>
      <t>川中島</t>
    </r>
    <r>
      <rPr>
        <sz val="20"/>
        <rFont val="ＭＳ Ｐゴシック"/>
        <family val="3"/>
        <charset val="128"/>
      </rPr>
      <t xml:space="preserve">
白鳳</t>
    </r>
    <rPh sb="0" eb="3">
      <t>カワナカジマ</t>
    </rPh>
    <rPh sb="4" eb="6">
      <t>ハクホウ</t>
    </rPh>
    <phoneticPr fontId="2"/>
  </si>
  <si>
    <t>白鳳</t>
    <rPh sb="0" eb="2">
      <t>ハクホウ</t>
    </rPh>
    <phoneticPr fontId="2"/>
  </si>
  <si>
    <t>嶺鳳</t>
    <rPh sb="0" eb="1">
      <t>レイ</t>
    </rPh>
    <rPh sb="1" eb="2">
      <t>ホウ</t>
    </rPh>
    <phoneticPr fontId="2"/>
  </si>
  <si>
    <t>白桃</t>
    <rPh sb="0" eb="2">
      <t>ハクトウ</t>
    </rPh>
    <phoneticPr fontId="2"/>
  </si>
  <si>
    <t>大玉
あかつき</t>
    <rPh sb="0" eb="2">
      <t>オオダマ</t>
    </rPh>
    <phoneticPr fontId="2"/>
  </si>
  <si>
    <t>筑後市</t>
  </si>
  <si>
    <t>広川町</t>
  </si>
  <si>
    <t>苅田町</t>
    <rPh sb="0" eb="2">
      <t>カンダ</t>
    </rPh>
    <rPh sb="2" eb="3">
      <t>マチ</t>
    </rPh>
    <phoneticPr fontId="2"/>
  </si>
  <si>
    <t>ちよ
ひめ</t>
    <phoneticPr fontId="2"/>
  </si>
  <si>
    <t>はな
よめ</t>
    <phoneticPr fontId="2"/>
  </si>
  <si>
    <t>なつき</t>
    <phoneticPr fontId="2"/>
  </si>
  <si>
    <t>なつ
おとめ</t>
    <phoneticPr fontId="2"/>
  </si>
  <si>
    <t>なつっこ</t>
    <phoneticPr fontId="2"/>
  </si>
  <si>
    <t>その他</t>
    <phoneticPr fontId="2"/>
  </si>
  <si>
    <t>-</t>
    <phoneticPr fontId="2"/>
  </si>
  <si>
    <t>（６）ネクタリン</t>
    <phoneticPr fontId="2"/>
  </si>
  <si>
    <t>反田
ネクタリン</t>
    <rPh sb="0" eb="2">
      <t>ハンダ</t>
    </rPh>
    <phoneticPr fontId="2"/>
  </si>
  <si>
    <t>（７）すもも</t>
    <phoneticPr fontId="2"/>
  </si>
  <si>
    <t>早　生</t>
    <rPh sb="0" eb="1">
      <t>ハヤ</t>
    </rPh>
    <rPh sb="2" eb="3">
      <t>ショウ</t>
    </rPh>
    <phoneticPr fontId="2"/>
  </si>
  <si>
    <t>早　　生</t>
    <rPh sb="0" eb="1">
      <t>ハヤ</t>
    </rPh>
    <rPh sb="3" eb="4">
      <t>ショウ</t>
    </rPh>
    <phoneticPr fontId="2"/>
  </si>
  <si>
    <t>ハニー
ローザ</t>
    <phoneticPr fontId="2"/>
  </si>
  <si>
    <t>貴陽</t>
    <rPh sb="0" eb="2">
      <t>キヨウ</t>
    </rPh>
    <phoneticPr fontId="2"/>
  </si>
  <si>
    <t>サマー
エンジェル</t>
    <phoneticPr fontId="2"/>
  </si>
  <si>
    <t>大石早生
すもも</t>
    <phoneticPr fontId="2"/>
  </si>
  <si>
    <t>ｻﾝﾀﾛｰｻﾞ</t>
    <phoneticPr fontId="2"/>
  </si>
  <si>
    <t>ｿﾙﾀﾞﾑ</t>
    <phoneticPr fontId="2"/>
  </si>
  <si>
    <t>大石中生</t>
  </si>
  <si>
    <t>太陽</t>
    <rPh sb="0" eb="2">
      <t>タイヨウ</t>
    </rPh>
    <phoneticPr fontId="2"/>
  </si>
  <si>
    <t>ハニｰ
ﾊｰﾄ</t>
    <phoneticPr fontId="2"/>
  </si>
  <si>
    <t>月光</t>
    <rPh sb="0" eb="2">
      <t>ゲッコウ</t>
    </rPh>
    <phoneticPr fontId="2"/>
  </si>
  <si>
    <t>その他</t>
    <rPh sb="2" eb="3">
      <t>タ</t>
    </rPh>
    <phoneticPr fontId="2"/>
  </si>
  <si>
    <t>福岡市</t>
    <rPh sb="0" eb="2">
      <t>フクオカ</t>
    </rPh>
    <rPh sb="2" eb="3">
      <t>シ</t>
    </rPh>
    <phoneticPr fontId="2"/>
  </si>
  <si>
    <t>（８）うめ</t>
    <phoneticPr fontId="2"/>
  </si>
  <si>
    <t>小　　梅</t>
    <rPh sb="0" eb="1">
      <t>ショウ</t>
    </rPh>
    <rPh sb="3" eb="4">
      <t>ウメ</t>
    </rPh>
    <phoneticPr fontId="2"/>
  </si>
  <si>
    <t>普　　通</t>
    <rPh sb="0" eb="1">
      <t>ススム</t>
    </rPh>
    <rPh sb="3" eb="4">
      <t>ツウ</t>
    </rPh>
    <phoneticPr fontId="2"/>
  </si>
  <si>
    <t>伊那
豊後</t>
    <phoneticPr fontId="2"/>
  </si>
  <si>
    <t>光陽</t>
  </si>
  <si>
    <t>甲州
最小</t>
    <phoneticPr fontId="2"/>
  </si>
  <si>
    <t>甲州
小梅</t>
    <phoneticPr fontId="2"/>
  </si>
  <si>
    <t>小梅</t>
  </si>
  <si>
    <t>信濃
小梅</t>
    <phoneticPr fontId="2"/>
  </si>
  <si>
    <t>竜峡
小梅</t>
    <phoneticPr fontId="2"/>
  </si>
  <si>
    <t>鶯宿</t>
    <rPh sb="0" eb="1">
      <t>オウ</t>
    </rPh>
    <phoneticPr fontId="2"/>
  </si>
  <si>
    <t>玉英</t>
  </si>
  <si>
    <t>古城</t>
  </si>
  <si>
    <t>南高</t>
  </si>
  <si>
    <t>白加賀</t>
  </si>
  <si>
    <t>豊後</t>
  </si>
  <si>
    <t>紅陽</t>
    <rPh sb="0" eb="1">
      <t>クレナイ</t>
    </rPh>
    <rPh sb="1" eb="2">
      <t>ヨウ</t>
    </rPh>
    <phoneticPr fontId="2"/>
  </si>
  <si>
    <t>太宰府市</t>
    <rPh sb="0" eb="4">
      <t>ダザイフシ</t>
    </rPh>
    <phoneticPr fontId="2"/>
  </si>
  <si>
    <t>八幡農林</t>
    <rPh sb="0" eb="2">
      <t>ヤハタ</t>
    </rPh>
    <rPh sb="2" eb="4">
      <t>ノウリン</t>
    </rPh>
    <phoneticPr fontId="2"/>
  </si>
  <si>
    <t>桂川町</t>
    <rPh sb="0" eb="3">
      <t>ケイセンマチ</t>
    </rPh>
    <phoneticPr fontId="2"/>
  </si>
  <si>
    <t>大任町</t>
    <rPh sb="0" eb="2">
      <t>オオトウ</t>
    </rPh>
    <rPh sb="2" eb="3">
      <t>マチ</t>
    </rPh>
    <phoneticPr fontId="2"/>
  </si>
  <si>
    <t>八女市　</t>
    <phoneticPr fontId="2"/>
  </si>
  <si>
    <t>（９）びわ</t>
    <phoneticPr fontId="2"/>
  </si>
  <si>
    <t>品種登録が
済んでいるもの</t>
    <rPh sb="0" eb="2">
      <t>ヒンシュ</t>
    </rPh>
    <rPh sb="2" eb="4">
      <t>トウロク</t>
    </rPh>
    <rPh sb="6" eb="7">
      <t>ス</t>
    </rPh>
    <phoneticPr fontId="2"/>
  </si>
  <si>
    <t>早生</t>
    <rPh sb="0" eb="2">
      <t>ワセ</t>
    </rPh>
    <phoneticPr fontId="2"/>
  </si>
  <si>
    <t>中生</t>
    <rPh sb="0" eb="2">
      <t>ナカオ</t>
    </rPh>
    <phoneticPr fontId="2"/>
  </si>
  <si>
    <t>中生</t>
    <rPh sb="0" eb="2">
      <t>チュウセイ</t>
    </rPh>
    <phoneticPr fontId="2"/>
  </si>
  <si>
    <t>晩生</t>
    <rPh sb="0" eb="2">
      <t>バンセイ</t>
    </rPh>
    <phoneticPr fontId="2"/>
  </si>
  <si>
    <t>長生早生</t>
    <rPh sb="0" eb="2">
      <t>チョウセイ</t>
    </rPh>
    <rPh sb="2" eb="4">
      <t>ワセ</t>
    </rPh>
    <phoneticPr fontId="2"/>
  </si>
  <si>
    <t>なつたより</t>
    <phoneticPr fontId="2"/>
  </si>
  <si>
    <t>長崎早生</t>
    <rPh sb="0" eb="2">
      <t>ナガサキ</t>
    </rPh>
    <rPh sb="2" eb="4">
      <t>ワセ</t>
    </rPh>
    <phoneticPr fontId="2"/>
  </si>
  <si>
    <t>大房</t>
    <rPh sb="0" eb="2">
      <t>オオフサ</t>
    </rPh>
    <phoneticPr fontId="2"/>
  </si>
  <si>
    <t>茂木</t>
    <rPh sb="0" eb="2">
      <t>モギ</t>
    </rPh>
    <phoneticPr fontId="2"/>
  </si>
  <si>
    <t>湯川</t>
    <rPh sb="0" eb="2">
      <t>ユカワ</t>
    </rPh>
    <phoneticPr fontId="2"/>
  </si>
  <si>
    <t>田中</t>
    <rPh sb="0" eb="2">
      <t>タナカ</t>
    </rPh>
    <phoneticPr fontId="2"/>
  </si>
  <si>
    <t>津雲</t>
    <rPh sb="0" eb="1">
      <t>ツ</t>
    </rPh>
    <rPh sb="1" eb="2">
      <t>クモ</t>
    </rPh>
    <phoneticPr fontId="2"/>
  </si>
  <si>
    <t>（１０）かき</t>
    <phoneticPr fontId="2"/>
  </si>
  <si>
    <t>甘　柿</t>
    <rPh sb="0" eb="1">
      <t>カン</t>
    </rPh>
    <rPh sb="2" eb="3">
      <t>カキ</t>
    </rPh>
    <phoneticPr fontId="2"/>
  </si>
  <si>
    <t>渋　柿</t>
    <rPh sb="0" eb="1">
      <t>シブ</t>
    </rPh>
    <rPh sb="2" eb="3">
      <t>カキ</t>
    </rPh>
    <phoneticPr fontId="2"/>
  </si>
  <si>
    <t>甘　　柿</t>
    <rPh sb="0" eb="1">
      <t>カン</t>
    </rPh>
    <rPh sb="3" eb="4">
      <t>カキ</t>
    </rPh>
    <phoneticPr fontId="2"/>
  </si>
  <si>
    <t>渋　　柿</t>
    <rPh sb="0" eb="1">
      <t>シブ</t>
    </rPh>
    <rPh sb="3" eb="4">
      <t>カキ</t>
    </rPh>
    <phoneticPr fontId="2"/>
  </si>
  <si>
    <r>
      <rPr>
        <sz val="16"/>
        <color theme="1"/>
        <rFont val="ＭＳ Ｐゴシック"/>
        <family val="3"/>
        <charset val="128"/>
      </rPr>
      <t>福岡K1号</t>
    </r>
    <r>
      <rPr>
        <sz val="18"/>
        <color theme="1"/>
        <rFont val="ＭＳ Ｐゴシック"/>
        <family val="3"/>
        <charset val="128"/>
      </rPr>
      <t xml:space="preserve">
（秋王）</t>
    </r>
    <rPh sb="0" eb="2">
      <t>フクオカ</t>
    </rPh>
    <rPh sb="4" eb="5">
      <t>ゴウ</t>
    </rPh>
    <rPh sb="7" eb="8">
      <t>アキ</t>
    </rPh>
    <rPh sb="8" eb="9">
      <t>オウ</t>
    </rPh>
    <phoneticPr fontId="2"/>
  </si>
  <si>
    <t>太秋</t>
    <rPh sb="0" eb="2">
      <t>タイシュウ</t>
    </rPh>
    <phoneticPr fontId="2"/>
  </si>
  <si>
    <t>早秋</t>
    <rPh sb="0" eb="2">
      <t>ソウシュウ</t>
    </rPh>
    <phoneticPr fontId="2"/>
  </si>
  <si>
    <t>刀根
早生</t>
    <rPh sb="0" eb="2">
      <t>トネ</t>
    </rPh>
    <rPh sb="3" eb="5">
      <t>ワセ</t>
    </rPh>
    <phoneticPr fontId="2"/>
  </si>
  <si>
    <t>伊豆</t>
    <rPh sb="0" eb="2">
      <t>イズ</t>
    </rPh>
    <phoneticPr fontId="2"/>
  </si>
  <si>
    <t>次郎</t>
    <rPh sb="0" eb="2">
      <t>ジロウ</t>
    </rPh>
    <phoneticPr fontId="2"/>
  </si>
  <si>
    <t>松本早
生富有</t>
    <rPh sb="0" eb="2">
      <t>マツモト</t>
    </rPh>
    <rPh sb="2" eb="3">
      <t>ハヤ</t>
    </rPh>
    <rPh sb="4" eb="5">
      <t>ショウ</t>
    </rPh>
    <rPh sb="5" eb="6">
      <t>フ</t>
    </rPh>
    <rPh sb="6" eb="7">
      <t>フユウ</t>
    </rPh>
    <phoneticPr fontId="2"/>
  </si>
  <si>
    <t>西村
早生</t>
    <rPh sb="0" eb="2">
      <t>ニシムラ</t>
    </rPh>
    <rPh sb="3" eb="5">
      <t>ワセ</t>
    </rPh>
    <phoneticPr fontId="2"/>
  </si>
  <si>
    <t>富有</t>
    <rPh sb="0" eb="2">
      <t>フユウ</t>
    </rPh>
    <phoneticPr fontId="2"/>
  </si>
  <si>
    <t>西条</t>
    <rPh sb="0" eb="2">
      <t>サイジョウ</t>
    </rPh>
    <phoneticPr fontId="2"/>
  </si>
  <si>
    <t>川底</t>
    <rPh sb="0" eb="2">
      <t>カワソコ</t>
    </rPh>
    <phoneticPr fontId="2"/>
  </si>
  <si>
    <t>平核無</t>
    <rPh sb="0" eb="1">
      <t>ヒラ</t>
    </rPh>
    <rPh sb="1" eb="2">
      <t>カク</t>
    </rPh>
    <rPh sb="2" eb="3">
      <t>ム</t>
    </rPh>
    <phoneticPr fontId="2"/>
  </si>
  <si>
    <t>葉隠</t>
    <rPh sb="0" eb="1">
      <t>ハ</t>
    </rPh>
    <rPh sb="1" eb="2">
      <t>カク</t>
    </rPh>
    <phoneticPr fontId="2"/>
  </si>
  <si>
    <t>具体的な
品種名</t>
    <rPh sb="0" eb="3">
      <t>グタイテキ</t>
    </rPh>
    <rPh sb="5" eb="7">
      <t>ヒンシュ</t>
    </rPh>
    <rPh sb="7" eb="8">
      <t>メイ</t>
    </rPh>
    <phoneticPr fontId="2"/>
  </si>
  <si>
    <t>朝倉市</t>
    <rPh sb="0" eb="2">
      <t>アサクラ</t>
    </rPh>
    <rPh sb="2" eb="3">
      <t>シ</t>
    </rPh>
    <phoneticPr fontId="2"/>
  </si>
  <si>
    <t>岡垣町</t>
    <rPh sb="0" eb="2">
      <t>オカガキ</t>
    </rPh>
    <rPh sb="2" eb="3">
      <t>マチ</t>
    </rPh>
    <phoneticPr fontId="2"/>
  </si>
  <si>
    <t>小竹町</t>
    <rPh sb="0" eb="2">
      <t>コタケ</t>
    </rPh>
    <rPh sb="2" eb="3">
      <t>マチ</t>
    </rPh>
    <phoneticPr fontId="2"/>
  </si>
  <si>
    <t>八女市　</t>
    <rPh sb="0" eb="3">
      <t>ヤメシ</t>
    </rPh>
    <phoneticPr fontId="2"/>
  </si>
  <si>
    <t>広川町</t>
    <rPh sb="0" eb="2">
      <t>ヒロカワ</t>
    </rPh>
    <rPh sb="2" eb="3">
      <t>マチ</t>
    </rPh>
    <phoneticPr fontId="2"/>
  </si>
  <si>
    <t>（１１）くり</t>
    <phoneticPr fontId="2"/>
  </si>
  <si>
    <t>品種登録がされていないもの</t>
    <phoneticPr fontId="2"/>
  </si>
  <si>
    <t>国見</t>
  </si>
  <si>
    <t>ぽろたん</t>
    <phoneticPr fontId="2"/>
  </si>
  <si>
    <t>伊吹</t>
  </si>
  <si>
    <t>森早生</t>
  </si>
  <si>
    <t>丹沢</t>
  </si>
  <si>
    <t>銀寄</t>
  </si>
  <si>
    <t>銀鈴</t>
  </si>
  <si>
    <t>筑波</t>
  </si>
  <si>
    <t>利平
ぐり</t>
    <rPh sb="0" eb="2">
      <t>リヘイ</t>
    </rPh>
    <phoneticPr fontId="2"/>
  </si>
  <si>
    <t>石鎚</t>
    <rPh sb="0" eb="2">
      <t>イシヅチ</t>
    </rPh>
    <phoneticPr fontId="2"/>
  </si>
  <si>
    <t>丹波</t>
  </si>
  <si>
    <t>田尻
銀寄</t>
    <rPh sb="0" eb="2">
      <t>タジリ</t>
    </rPh>
    <rPh sb="3" eb="4">
      <t>ギン</t>
    </rPh>
    <rPh sb="4" eb="5">
      <t>ヨ</t>
    </rPh>
    <phoneticPr fontId="2"/>
  </si>
  <si>
    <t>早笹栗</t>
    <phoneticPr fontId="2"/>
  </si>
  <si>
    <t>朝倉農林</t>
    <rPh sb="0" eb="2">
      <t>アサクラ</t>
    </rPh>
    <rPh sb="2" eb="4">
      <t>ノウリン</t>
    </rPh>
    <phoneticPr fontId="2"/>
  </si>
  <si>
    <t>北九州市</t>
    <rPh sb="0" eb="3">
      <t>キタキュウシュウ</t>
    </rPh>
    <rPh sb="3" eb="4">
      <t>シ</t>
    </rPh>
    <phoneticPr fontId="2"/>
  </si>
  <si>
    <t>-</t>
  </si>
  <si>
    <t>(12)キウイフルーツ</t>
    <phoneticPr fontId="2"/>
  </si>
  <si>
    <t>雌</t>
    <rPh sb="0" eb="1">
      <t>メス</t>
    </rPh>
    <phoneticPr fontId="2"/>
  </si>
  <si>
    <t>紅心</t>
    <rPh sb="0" eb="1">
      <t>クレナイ</t>
    </rPh>
    <rPh sb="1" eb="2">
      <t>ココロ</t>
    </rPh>
    <phoneticPr fontId="2"/>
  </si>
  <si>
    <t>福岡農林</t>
    <rPh sb="0" eb="2">
      <t>フクオカ</t>
    </rPh>
    <rPh sb="2" eb="4">
      <t>ノウリン</t>
    </rPh>
    <phoneticPr fontId="2"/>
  </si>
  <si>
    <t>ﾍｲﾜｰﾄﾞ</t>
    <phoneticPr fontId="2"/>
  </si>
  <si>
    <t>ﾚｲﾝﾎﾞｰﾚｯﾄﾞ</t>
    <phoneticPr fontId="2"/>
  </si>
  <si>
    <t>ｈａ</t>
    <phoneticPr fontId="2"/>
  </si>
  <si>
    <t>トン</t>
    <phoneticPr fontId="2"/>
  </si>
</sst>
</file>

<file path=xl/styles.xml><?xml version="1.0" encoding="utf-8"?>
<styleSheet xmlns="http://schemas.openxmlformats.org/spreadsheetml/2006/main">
  <numFmts count="5">
    <numFmt numFmtId="176" formatCode="0.0"/>
    <numFmt numFmtId="177" formatCode="#,##0.0"/>
    <numFmt numFmtId="178" formatCode="#,##0.0;\-#,##0.0"/>
    <numFmt numFmtId="179" formatCode="#,##0.0_);[Red]\(#,##0.0\)"/>
    <numFmt numFmtId="180" formatCode="#,##0_ "/>
  </numFmts>
  <fonts count="25"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36"/>
      <color indexed="81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1">
    <xf numFmtId="176" fontId="0" fillId="0" borderId="0"/>
  </cellStyleXfs>
  <cellXfs count="711">
    <xf numFmtId="176" fontId="0" fillId="0" borderId="0" xfId="0"/>
    <xf numFmtId="177" fontId="1" fillId="0" borderId="0" xfId="0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Border="1" applyAlignment="1" applyProtection="1">
      <alignment horizontal="center" vertical="center"/>
      <protection locked="0"/>
    </xf>
    <xf numFmtId="178" fontId="1" fillId="0" borderId="0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Alignment="1" applyProtection="1">
      <alignment vertical="center"/>
      <protection locked="0"/>
    </xf>
    <xf numFmtId="177" fontId="1" fillId="0" borderId="3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Alignment="1" applyProtection="1">
      <alignment horizontal="right" vertical="center"/>
      <protection locked="0"/>
    </xf>
    <xf numFmtId="177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3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 shrinkToFit="1"/>
    </xf>
    <xf numFmtId="178" fontId="1" fillId="0" borderId="5" xfId="0" applyNumberFormat="1" applyFont="1" applyFill="1" applyBorder="1" applyAlignment="1" applyProtection="1">
      <alignment horizontal="center" vertical="center" wrapText="1" shrinkToFit="1"/>
    </xf>
    <xf numFmtId="178" fontId="1" fillId="0" borderId="23" xfId="0" applyNumberFormat="1" applyFont="1" applyFill="1" applyBorder="1" applyAlignment="1" applyProtection="1">
      <alignment horizontal="center" vertical="center" wrapText="1"/>
    </xf>
    <xf numFmtId="178" fontId="1" fillId="0" borderId="24" xfId="0" applyNumberFormat="1" applyFont="1" applyFill="1" applyBorder="1" applyAlignment="1" applyProtection="1">
      <alignment horizontal="center" vertical="center" wrapText="1" shrinkToFit="1"/>
    </xf>
    <xf numFmtId="178" fontId="1" fillId="0" borderId="22" xfId="0" applyNumberFormat="1" applyFont="1" applyFill="1" applyBorder="1" applyAlignment="1" applyProtection="1">
      <alignment horizontal="center" vertical="center" wrapText="1" shrinkToFit="1"/>
    </xf>
    <xf numFmtId="178" fontId="1" fillId="0" borderId="9" xfId="0" applyNumberFormat="1" applyFont="1" applyFill="1" applyBorder="1" applyAlignment="1" applyProtection="1">
      <alignment horizontal="center" vertical="center" wrapText="1" shrinkToFit="1"/>
    </xf>
    <xf numFmtId="177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25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9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horizontal="left" vertical="center"/>
    </xf>
    <xf numFmtId="178" fontId="1" fillId="0" borderId="10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 applyProtection="1">
      <alignment horizontal="right" vertical="center"/>
      <protection locked="0"/>
    </xf>
    <xf numFmtId="177" fontId="1" fillId="0" borderId="37" xfId="0" applyNumberFormat="1" applyFont="1" applyFill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178" fontId="9" fillId="2" borderId="21" xfId="0" applyNumberFormat="1" applyFont="1" applyFill="1" applyBorder="1" applyAlignment="1">
      <alignment horizontal="center" vertical="center" wrapText="1" shrinkToFit="1"/>
    </xf>
    <xf numFmtId="177" fontId="9" fillId="0" borderId="0" xfId="0" applyNumberFormat="1" applyFont="1" applyFill="1" applyAlignment="1" applyProtection="1">
      <alignment horizontal="center" vertical="center"/>
      <protection locked="0"/>
    </xf>
    <xf numFmtId="177" fontId="10" fillId="0" borderId="0" xfId="0" applyNumberFormat="1" applyFont="1" applyFill="1" applyAlignment="1">
      <alignment horizontal="left" vertical="center"/>
    </xf>
    <xf numFmtId="177" fontId="11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horizontal="right" vertical="center"/>
    </xf>
    <xf numFmtId="178" fontId="9" fillId="0" borderId="19" xfId="0" applyNumberFormat="1" applyFont="1" applyFill="1" applyBorder="1" applyAlignment="1">
      <alignment vertical="center"/>
    </xf>
    <xf numFmtId="178" fontId="9" fillId="0" borderId="2" xfId="0" applyNumberFormat="1" applyFont="1" applyFill="1" applyBorder="1" applyAlignment="1">
      <alignment horizontal="center" vertical="center"/>
    </xf>
    <xf numFmtId="177" fontId="9" fillId="0" borderId="19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33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25" xfId="0" applyNumberFormat="1" applyFont="1" applyFill="1" applyBorder="1" applyAlignment="1" applyProtection="1">
      <alignment horizontal="center" vertical="center"/>
    </xf>
    <xf numFmtId="178" fontId="9" fillId="0" borderId="28" xfId="0" applyNumberFormat="1" applyFont="1" applyFill="1" applyBorder="1" applyAlignment="1">
      <alignment horizontal="center" vertical="center"/>
    </xf>
    <xf numFmtId="178" fontId="9" fillId="0" borderId="27" xfId="0" applyNumberFormat="1" applyFont="1" applyFill="1" applyBorder="1" applyAlignment="1">
      <alignment horizontal="center" vertical="center"/>
    </xf>
    <xf numFmtId="178" fontId="9" fillId="0" borderId="26" xfId="0" applyNumberFormat="1" applyFont="1" applyFill="1" applyBorder="1" applyAlignment="1">
      <alignment vertical="center"/>
    </xf>
    <xf numFmtId="178" fontId="9" fillId="0" borderId="29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 applyProtection="1">
      <alignment horizontal="center" vertical="center"/>
    </xf>
    <xf numFmtId="177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39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3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 applyProtection="1">
      <alignment horizontal="center" vertical="center" wrapText="1" shrinkToFit="1"/>
    </xf>
    <xf numFmtId="178" fontId="9" fillId="0" borderId="5" xfId="0" applyNumberFormat="1" applyFont="1" applyFill="1" applyBorder="1" applyAlignment="1" applyProtection="1">
      <alignment horizontal="center" vertical="center" wrapText="1" shrinkToFit="1"/>
    </xf>
    <xf numFmtId="178" fontId="9" fillId="0" borderId="22" xfId="0" applyNumberFormat="1" applyFont="1" applyFill="1" applyBorder="1" applyAlignment="1" applyProtection="1">
      <alignment horizontal="center" vertical="center" wrapText="1" shrinkToFit="1"/>
    </xf>
    <xf numFmtId="178" fontId="9" fillId="0" borderId="20" xfId="0" applyNumberFormat="1" applyFont="1" applyFill="1" applyBorder="1" applyAlignment="1" applyProtection="1">
      <alignment horizontal="center" vertical="center" wrapText="1" shrinkToFit="1"/>
    </xf>
    <xf numFmtId="178" fontId="13" fillId="0" borderId="20" xfId="0" applyNumberFormat="1" applyFont="1" applyFill="1" applyBorder="1" applyAlignment="1" applyProtection="1">
      <alignment horizontal="center" vertical="center" wrapText="1" shrinkToFit="1"/>
    </xf>
    <xf numFmtId="178" fontId="9" fillId="0" borderId="20" xfId="0" applyNumberFormat="1" applyFont="1" applyFill="1" applyBorder="1" applyAlignment="1" applyProtection="1">
      <alignment horizontal="center" vertical="center" wrapText="1"/>
    </xf>
    <xf numFmtId="178" fontId="9" fillId="0" borderId="44" xfId="0" applyNumberFormat="1" applyFont="1" applyFill="1" applyBorder="1" applyAlignment="1" applyProtection="1">
      <alignment horizontal="center" vertical="center" wrapText="1" shrinkToFit="1"/>
    </xf>
    <xf numFmtId="178" fontId="13" fillId="0" borderId="20" xfId="0" applyNumberFormat="1" applyFont="1" applyFill="1" applyBorder="1" applyAlignment="1" applyProtection="1">
      <alignment horizontal="center" vertical="center" wrapText="1"/>
    </xf>
    <xf numFmtId="178" fontId="14" fillId="0" borderId="20" xfId="0" applyNumberFormat="1" applyFont="1" applyFill="1" applyBorder="1" applyAlignment="1">
      <alignment horizontal="center" vertical="center" wrapText="1" shrinkToFit="1"/>
    </xf>
    <xf numFmtId="178" fontId="9" fillId="0" borderId="20" xfId="0" applyNumberFormat="1" applyFont="1" applyFill="1" applyBorder="1" applyAlignment="1">
      <alignment horizontal="center" vertical="center" wrapText="1" shrinkToFit="1"/>
    </xf>
    <xf numFmtId="178" fontId="14" fillId="0" borderId="5" xfId="0" applyNumberFormat="1" applyFont="1" applyFill="1" applyBorder="1" applyAlignment="1">
      <alignment horizontal="center" vertical="center" wrapText="1" shrinkToFit="1"/>
    </xf>
    <xf numFmtId="178" fontId="9" fillId="0" borderId="21" xfId="0" applyNumberFormat="1" applyFont="1" applyFill="1" applyBorder="1" applyAlignment="1">
      <alignment horizontal="center" vertical="center" wrapText="1" shrinkToFit="1"/>
    </xf>
    <xf numFmtId="178" fontId="13" fillId="0" borderId="21" xfId="0" applyNumberFormat="1" applyFont="1" applyFill="1" applyBorder="1" applyAlignment="1">
      <alignment horizontal="center" vertical="center" wrapText="1" shrinkToFit="1"/>
    </xf>
    <xf numFmtId="178" fontId="12" fillId="0" borderId="20" xfId="0" applyNumberFormat="1" applyFont="1" applyFill="1" applyBorder="1" applyAlignment="1">
      <alignment horizontal="center" vertical="center" wrapText="1" shrinkToFit="1"/>
    </xf>
    <xf numFmtId="178" fontId="9" fillId="0" borderId="5" xfId="0" applyNumberFormat="1" applyFont="1" applyFill="1" applyBorder="1" applyAlignment="1">
      <alignment horizontal="center" vertical="center" wrapText="1" shrinkToFit="1"/>
    </xf>
    <xf numFmtId="178" fontId="9" fillId="0" borderId="23" xfId="0" applyNumberFormat="1" applyFont="1" applyFill="1" applyBorder="1" applyAlignment="1" applyProtection="1">
      <alignment horizontal="center" vertical="center" wrapText="1" shrinkToFit="1"/>
    </xf>
    <xf numFmtId="178" fontId="9" fillId="0" borderId="22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40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36" xfId="0" applyNumberFormat="1" applyFont="1" applyFill="1" applyBorder="1" applyAlignment="1">
      <alignment horizontal="center" vertical="center"/>
    </xf>
    <xf numFmtId="177" fontId="9" fillId="0" borderId="16" xfId="0" applyNumberFormat="1" applyFont="1" applyFill="1" applyBorder="1" applyAlignment="1" applyProtection="1">
      <alignment vertical="center"/>
    </xf>
    <xf numFmtId="177" fontId="9" fillId="0" borderId="4" xfId="0" applyNumberFormat="1" applyFont="1" applyFill="1" applyBorder="1" applyAlignment="1" applyProtection="1">
      <alignment vertical="center"/>
    </xf>
    <xf numFmtId="177" fontId="9" fillId="0" borderId="18" xfId="0" applyNumberFormat="1" applyFont="1" applyFill="1" applyBorder="1" applyAlignment="1" applyProtection="1">
      <alignment vertical="center"/>
    </xf>
    <xf numFmtId="177" fontId="9" fillId="0" borderId="16" xfId="0" applyNumberFormat="1" applyFont="1" applyFill="1" applyBorder="1" applyAlignment="1">
      <alignment vertical="center"/>
    </xf>
    <xf numFmtId="177" fontId="9" fillId="0" borderId="14" xfId="0" applyNumberFormat="1" applyFont="1" applyFill="1" applyBorder="1" applyAlignment="1" applyProtection="1">
      <alignment vertical="center"/>
    </xf>
    <xf numFmtId="177" fontId="9" fillId="0" borderId="32" xfId="0" applyNumberFormat="1" applyFont="1" applyFill="1" applyBorder="1" applyAlignment="1">
      <alignment vertical="center"/>
    </xf>
    <xf numFmtId="177" fontId="9" fillId="0" borderId="36" xfId="0" applyNumberFormat="1" applyFont="1" applyFill="1" applyBorder="1" applyAlignment="1" applyProtection="1">
      <alignment vertical="center"/>
      <protection locked="0"/>
    </xf>
    <xf numFmtId="177" fontId="9" fillId="0" borderId="41" xfId="0" applyNumberFormat="1" applyFont="1" applyFill="1" applyBorder="1" applyAlignment="1" applyProtection="1">
      <alignment vertical="center"/>
      <protection locked="0"/>
    </xf>
    <xf numFmtId="178" fontId="9" fillId="0" borderId="10" xfId="0" applyNumberFormat="1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 applyProtection="1">
      <alignment vertical="center"/>
    </xf>
    <xf numFmtId="177" fontId="9" fillId="0" borderId="28" xfId="0" applyNumberFormat="1" applyFont="1" applyFill="1" applyBorder="1" applyAlignment="1" applyProtection="1">
      <alignment vertical="center"/>
    </xf>
    <xf numFmtId="177" fontId="9" fillId="0" borderId="15" xfId="0" applyNumberFormat="1" applyFont="1" applyFill="1" applyBorder="1" applyAlignment="1" applyProtection="1">
      <alignment vertical="center"/>
    </xf>
    <xf numFmtId="177" fontId="9" fillId="0" borderId="12" xfId="0" applyNumberFormat="1" applyFont="1" applyFill="1" applyBorder="1" applyAlignment="1">
      <alignment vertical="center"/>
    </xf>
    <xf numFmtId="177" fontId="9" fillId="0" borderId="42" xfId="0" applyNumberFormat="1" applyFont="1" applyFill="1" applyBorder="1" applyAlignment="1" applyProtection="1">
      <alignment vertical="center"/>
    </xf>
    <xf numFmtId="177" fontId="9" fillId="0" borderId="1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 applyProtection="1">
      <alignment vertical="center"/>
      <protection locked="0"/>
    </xf>
    <xf numFmtId="177" fontId="9" fillId="0" borderId="42" xfId="0" applyNumberFormat="1" applyFont="1" applyFill="1" applyBorder="1" applyAlignment="1" applyProtection="1">
      <alignment vertical="center"/>
      <protection locked="0"/>
    </xf>
    <xf numFmtId="177" fontId="9" fillId="0" borderId="10" xfId="0" applyNumberFormat="1" applyFont="1" applyFill="1" applyBorder="1" applyAlignment="1" applyProtection="1">
      <alignment vertical="center"/>
      <protection locked="0"/>
    </xf>
    <xf numFmtId="177" fontId="9" fillId="0" borderId="43" xfId="0" applyNumberFormat="1" applyFont="1" applyFill="1" applyBorder="1" applyAlignment="1" applyProtection="1">
      <alignment vertical="center"/>
      <protection locked="0"/>
    </xf>
    <xf numFmtId="177" fontId="9" fillId="0" borderId="12" xfId="0" applyNumberFormat="1" applyFont="1" applyFill="1" applyBorder="1" applyAlignment="1" applyProtection="1">
      <alignment vertical="center" wrapText="1" shrinkToFit="1"/>
    </xf>
    <xf numFmtId="177" fontId="9" fillId="0" borderId="28" xfId="0" applyNumberFormat="1" applyFont="1" applyFill="1" applyBorder="1" applyAlignment="1" applyProtection="1">
      <alignment vertical="center" wrapText="1" shrinkToFit="1"/>
    </xf>
    <xf numFmtId="177" fontId="9" fillId="0" borderId="15" xfId="0" applyNumberFormat="1" applyFont="1" applyFill="1" applyBorder="1" applyAlignment="1" applyProtection="1">
      <alignment vertical="center" wrapText="1" shrinkToFit="1"/>
    </xf>
    <xf numFmtId="177" fontId="9" fillId="0" borderId="38" xfId="0" applyNumberFormat="1" applyFont="1" applyFill="1" applyBorder="1" applyAlignment="1" applyProtection="1">
      <alignment vertical="center" wrapText="1" shrinkToFit="1"/>
    </xf>
    <xf numFmtId="177" fontId="9" fillId="0" borderId="27" xfId="0" applyNumberFormat="1" applyFont="1" applyFill="1" applyBorder="1" applyAlignment="1">
      <alignment vertical="center" wrapText="1"/>
    </xf>
    <xf numFmtId="177" fontId="9" fillId="0" borderId="10" xfId="0" applyNumberFormat="1" applyFont="1" applyFill="1" applyBorder="1" applyAlignment="1">
      <alignment vertical="center" wrapText="1"/>
    </xf>
    <xf numFmtId="177" fontId="9" fillId="0" borderId="43" xfId="0" applyNumberFormat="1" applyFont="1" applyFill="1" applyBorder="1" applyAlignment="1">
      <alignment vertical="center" wrapText="1"/>
    </xf>
    <xf numFmtId="178" fontId="9" fillId="0" borderId="10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 applyProtection="1">
      <alignment vertical="center"/>
      <protection locked="0"/>
    </xf>
    <xf numFmtId="177" fontId="9" fillId="0" borderId="1" xfId="0" applyNumberFormat="1" applyFont="1" applyFill="1" applyBorder="1" applyAlignment="1" applyProtection="1">
      <alignment vertical="center"/>
    </xf>
    <xf numFmtId="177" fontId="9" fillId="0" borderId="11" xfId="0" applyNumberFormat="1" applyFont="1" applyFill="1" applyBorder="1" applyAlignment="1" applyProtection="1">
      <alignment vertical="center"/>
    </xf>
    <xf numFmtId="177" fontId="9" fillId="0" borderId="43" xfId="0" applyNumberFormat="1" applyFont="1" applyFill="1" applyBorder="1" applyAlignment="1" applyProtection="1">
      <alignment vertical="center"/>
    </xf>
    <xf numFmtId="177" fontId="9" fillId="0" borderId="12" xfId="0" applyNumberFormat="1" applyFont="1" applyFill="1" applyBorder="1" applyAlignment="1" applyProtection="1">
      <alignment horizontal="right" vertical="center"/>
    </xf>
    <xf numFmtId="177" fontId="9" fillId="0" borderId="28" xfId="0" applyNumberFormat="1" applyFont="1" applyFill="1" applyBorder="1" applyAlignment="1" applyProtection="1">
      <alignment horizontal="right" vertical="center"/>
    </xf>
    <xf numFmtId="177" fontId="9" fillId="0" borderId="15" xfId="0" applyNumberFormat="1" applyFont="1" applyFill="1" applyBorder="1" applyAlignment="1" applyProtection="1">
      <alignment horizontal="right" vertical="center"/>
    </xf>
    <xf numFmtId="177" fontId="9" fillId="0" borderId="12" xfId="0" applyNumberFormat="1" applyFont="1" applyFill="1" applyBorder="1" applyAlignment="1">
      <alignment horizontal="right" vertical="center"/>
    </xf>
    <xf numFmtId="177" fontId="9" fillId="0" borderId="38" xfId="0" applyNumberFormat="1" applyFont="1" applyFill="1" applyBorder="1" applyAlignment="1" applyProtection="1">
      <alignment horizontal="righ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10" xfId="0" applyNumberFormat="1" applyFont="1" applyFill="1" applyBorder="1" applyAlignment="1" applyProtection="1">
      <alignment horizontal="right" vertical="center"/>
      <protection locked="0"/>
    </xf>
    <xf numFmtId="177" fontId="9" fillId="0" borderId="43" xfId="0" applyNumberFormat="1" applyFont="1" applyFill="1" applyBorder="1" applyAlignment="1" applyProtection="1">
      <alignment horizontal="right" vertical="center"/>
      <protection locked="0"/>
    </xf>
    <xf numFmtId="177" fontId="9" fillId="0" borderId="10" xfId="0" applyNumberFormat="1" applyFont="1" applyFill="1" applyBorder="1" applyAlignment="1">
      <alignment horizontal="center" vertical="center" wrapText="1"/>
    </xf>
    <xf numFmtId="177" fontId="9" fillId="0" borderId="16" xfId="0" applyNumberFormat="1" applyFont="1" applyFill="1" applyBorder="1" applyAlignment="1" applyProtection="1">
      <alignment horizontal="right" vertical="center"/>
    </xf>
    <xf numFmtId="177" fontId="9" fillId="0" borderId="4" xfId="0" applyNumberFormat="1" applyFont="1" applyFill="1" applyBorder="1" applyAlignment="1" applyProtection="1">
      <alignment horizontal="right" vertical="center"/>
    </xf>
    <xf numFmtId="177" fontId="9" fillId="0" borderId="18" xfId="0" applyNumberFormat="1" applyFont="1" applyFill="1" applyBorder="1" applyAlignment="1" applyProtection="1">
      <alignment horizontal="right" vertical="center"/>
    </xf>
    <xf numFmtId="177" fontId="9" fillId="0" borderId="16" xfId="0" applyNumberFormat="1" applyFont="1" applyFill="1" applyBorder="1" applyAlignment="1">
      <alignment horizontal="right" vertical="center"/>
    </xf>
    <xf numFmtId="177" fontId="9" fillId="0" borderId="14" xfId="0" applyNumberFormat="1" applyFont="1" applyFill="1" applyBorder="1" applyAlignment="1" applyProtection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11" xfId="0" applyNumberFormat="1" applyFont="1" applyFill="1" applyBorder="1" applyAlignment="1" applyProtection="1">
      <alignment horizontal="right" vertical="center"/>
      <protection locked="0"/>
    </xf>
    <xf numFmtId="177" fontId="9" fillId="0" borderId="42" xfId="0" applyNumberFormat="1" applyFont="1" applyFill="1" applyBorder="1" applyAlignment="1" applyProtection="1">
      <alignment horizontal="right" vertical="center"/>
      <protection locked="0"/>
    </xf>
    <xf numFmtId="178" fontId="9" fillId="0" borderId="25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 applyProtection="1">
      <alignment vertical="center"/>
    </xf>
    <xf numFmtId="177" fontId="9" fillId="0" borderId="27" xfId="0" applyNumberFormat="1" applyFont="1" applyFill="1" applyBorder="1" applyAlignment="1" applyProtection="1">
      <alignment vertical="center"/>
    </xf>
    <xf numFmtId="177" fontId="9" fillId="0" borderId="10" xfId="0" applyNumberFormat="1" applyFont="1" applyFill="1" applyBorder="1" applyAlignment="1" applyProtection="1">
      <alignment vertical="center"/>
    </xf>
    <xf numFmtId="177" fontId="9" fillId="0" borderId="31" xfId="0" applyNumberFormat="1" applyFont="1" applyFill="1" applyBorder="1" applyAlignment="1" applyProtection="1">
      <alignment horizontal="center" vertical="center"/>
      <protection locked="0"/>
    </xf>
    <xf numFmtId="177" fontId="9" fillId="0" borderId="3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vertical="center"/>
    </xf>
    <xf numFmtId="177" fontId="9" fillId="0" borderId="22" xfId="0" applyNumberFormat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177" fontId="9" fillId="0" borderId="40" xfId="0" applyNumberFormat="1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176" fontId="9" fillId="0" borderId="0" xfId="0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8" fontId="9" fillId="0" borderId="2" xfId="0" applyNumberFormat="1" applyFont="1" applyFill="1" applyBorder="1" applyAlignment="1" applyProtection="1">
      <alignment horizontal="right" vertical="center"/>
    </xf>
    <xf numFmtId="178" fontId="9" fillId="0" borderId="0" xfId="0" applyNumberFormat="1" applyFont="1" applyFill="1" applyBorder="1" applyAlignment="1" applyProtection="1">
      <alignment horizontal="right" vertical="center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178" fontId="9" fillId="0" borderId="24" xfId="0" applyNumberFormat="1" applyFont="1" applyFill="1" applyBorder="1" applyAlignment="1">
      <alignment horizontal="center" vertical="center" wrapText="1" shrinkToFit="1"/>
    </xf>
    <xf numFmtId="177" fontId="9" fillId="0" borderId="24" xfId="0" applyNumberFormat="1" applyFont="1" applyFill="1" applyBorder="1" applyAlignment="1">
      <alignment vertical="center"/>
    </xf>
    <xf numFmtId="178" fontId="1" fillId="0" borderId="28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 applyProtection="1">
      <alignment horizontal="center" vertical="center"/>
      <protection locked="0"/>
    </xf>
    <xf numFmtId="178" fontId="9" fillId="0" borderId="28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 applyProtection="1">
      <alignment horizontal="center" vertical="center"/>
      <protection locked="0"/>
    </xf>
    <xf numFmtId="177" fontId="1" fillId="0" borderId="2" xfId="0" applyNumberFormat="1" applyFont="1" applyFill="1" applyBorder="1" applyAlignment="1" applyProtection="1">
      <alignment horizontal="center" vertical="center"/>
      <protection locked="0"/>
    </xf>
    <xf numFmtId="178" fontId="1" fillId="0" borderId="30" xfId="0" applyNumberFormat="1" applyFont="1" applyFill="1" applyBorder="1" applyAlignment="1">
      <alignment horizontal="center" vertical="center"/>
    </xf>
    <xf numFmtId="177" fontId="1" fillId="0" borderId="22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29" xfId="0" applyNumberFormat="1" applyFont="1" applyFill="1" applyBorder="1" applyAlignment="1">
      <alignment horizontal="center" vertical="center"/>
    </xf>
    <xf numFmtId="178" fontId="1" fillId="0" borderId="48" xfId="0" applyNumberFormat="1" applyFont="1" applyFill="1" applyBorder="1" applyAlignment="1">
      <alignment horizontal="center" vertical="center"/>
    </xf>
    <xf numFmtId="177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25" xfId="0" applyNumberFormat="1" applyFont="1" applyFill="1" applyBorder="1" applyAlignment="1">
      <alignment horizontal="center" vertical="center"/>
    </xf>
    <xf numFmtId="177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3" xfId="0" applyNumberFormat="1" applyFont="1" applyFill="1" applyBorder="1" applyAlignment="1">
      <alignment horizontal="center" vertical="center"/>
    </xf>
    <xf numFmtId="178" fontId="1" fillId="0" borderId="24" xfId="0" applyNumberFormat="1" applyFont="1" applyFill="1" applyBorder="1" applyAlignment="1" applyProtection="1">
      <alignment horizontal="center" vertical="center" wrapText="1" shrinkToFit="1"/>
    </xf>
    <xf numFmtId="178" fontId="1" fillId="0" borderId="24" xfId="0" applyNumberFormat="1" applyFont="1" applyFill="1" applyBorder="1" applyAlignment="1" applyProtection="1">
      <alignment horizontal="center" vertical="center" shrinkToFit="1"/>
    </xf>
    <xf numFmtId="178" fontId="1" fillId="0" borderId="23" xfId="0" applyNumberFormat="1" applyFont="1" applyFill="1" applyBorder="1" applyAlignment="1" applyProtection="1">
      <alignment horizontal="center" vertical="center" shrinkToFit="1"/>
    </xf>
    <xf numFmtId="178" fontId="1" fillId="0" borderId="20" xfId="0" applyNumberFormat="1" applyFont="1" applyFill="1" applyBorder="1" applyAlignment="1" applyProtection="1">
      <alignment horizontal="center" vertical="center" shrinkToFit="1"/>
    </xf>
    <xf numFmtId="178" fontId="1" fillId="0" borderId="5" xfId="0" applyNumberFormat="1" applyFont="1" applyFill="1" applyBorder="1" applyAlignment="1" applyProtection="1">
      <alignment horizontal="center" vertical="center" shrinkToFit="1"/>
    </xf>
    <xf numFmtId="178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1" xfId="0" applyNumberFormat="1" applyFont="1" applyFill="1" applyBorder="1" applyAlignment="1">
      <alignment horizontal="center" vertical="center"/>
    </xf>
    <xf numFmtId="177" fontId="1" fillId="0" borderId="35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 applyProtection="1">
      <alignment horizontal="right" vertical="center"/>
      <protection locked="0"/>
    </xf>
    <xf numFmtId="177" fontId="1" fillId="0" borderId="53" xfId="0" applyNumberFormat="1" applyFont="1" applyFill="1" applyBorder="1" applyAlignment="1" applyProtection="1">
      <alignment horizontal="right" vertical="center"/>
    </xf>
    <xf numFmtId="177" fontId="1" fillId="0" borderId="54" xfId="0" applyNumberFormat="1" applyFont="1" applyFill="1" applyBorder="1" applyAlignment="1" applyProtection="1">
      <alignment horizontal="right" vertical="center"/>
      <protection locked="0"/>
    </xf>
    <xf numFmtId="177" fontId="1" fillId="0" borderId="55" xfId="0" applyNumberFormat="1" applyFont="1" applyFill="1" applyBorder="1" applyAlignment="1">
      <alignment horizontal="right" vertical="center"/>
    </xf>
    <xf numFmtId="177" fontId="1" fillId="0" borderId="55" xfId="0" applyNumberFormat="1" applyFont="1" applyFill="1" applyBorder="1" applyAlignment="1" applyProtection="1">
      <alignment horizontal="right" vertical="center"/>
      <protection locked="0"/>
    </xf>
    <xf numFmtId="177" fontId="1" fillId="0" borderId="36" xfId="0" applyNumberFormat="1" applyFont="1" applyFill="1" applyBorder="1" applyAlignment="1" applyProtection="1">
      <alignment horizontal="right" vertical="center"/>
    </xf>
    <xf numFmtId="177" fontId="1" fillId="0" borderId="36" xfId="0" applyNumberFormat="1" applyFont="1" applyFill="1" applyBorder="1" applyAlignment="1" applyProtection="1">
      <alignment horizontal="right" vertical="center"/>
      <protection locked="0"/>
    </xf>
    <xf numFmtId="177" fontId="1" fillId="0" borderId="41" xfId="0" applyNumberFormat="1" applyFont="1" applyFill="1" applyBorder="1" applyAlignment="1" applyProtection="1">
      <alignment horizontal="right" vertical="center"/>
      <protection locked="0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 applyProtection="1">
      <alignment horizontal="right" vertical="center"/>
      <protection locked="0"/>
    </xf>
    <xf numFmtId="177" fontId="1" fillId="0" borderId="14" xfId="0" applyNumberFormat="1" applyFont="1" applyFill="1" applyBorder="1" applyAlignment="1" applyProtection="1">
      <alignment horizontal="right" vertical="center"/>
    </xf>
    <xf numFmtId="177" fontId="1" fillId="0" borderId="18" xfId="0" applyNumberFormat="1" applyFont="1" applyFill="1" applyBorder="1" applyAlignment="1" applyProtection="1">
      <alignment horizontal="right" vertical="center"/>
      <protection locked="0"/>
    </xf>
    <xf numFmtId="177" fontId="1" fillId="0" borderId="12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 applyProtection="1">
      <alignment horizontal="right" vertical="center"/>
    </xf>
    <xf numFmtId="177" fontId="1" fillId="0" borderId="11" xfId="0" applyNumberFormat="1" applyFont="1" applyFill="1" applyBorder="1" applyAlignment="1" applyProtection="1">
      <alignment horizontal="right" vertical="center"/>
      <protection locked="0"/>
    </xf>
    <xf numFmtId="177" fontId="1" fillId="0" borderId="42" xfId="0" applyNumberFormat="1" applyFont="1" applyFill="1" applyBorder="1" applyAlignment="1" applyProtection="1">
      <alignment horizontal="right" vertical="center"/>
      <protection locked="0"/>
    </xf>
    <xf numFmtId="177" fontId="1" fillId="0" borderId="38" xfId="0" applyNumberFormat="1" applyFont="1" applyFill="1" applyBorder="1" applyAlignment="1" applyProtection="1">
      <alignment horizontal="right" vertical="center"/>
    </xf>
    <xf numFmtId="177" fontId="1" fillId="0" borderId="15" xfId="0" applyNumberFormat="1" applyFont="1" applyFill="1" applyBorder="1" applyAlignment="1" applyProtection="1">
      <alignment horizontal="right" vertical="center"/>
      <protection locked="0"/>
    </xf>
    <xf numFmtId="177" fontId="1" fillId="0" borderId="10" xfId="0" applyNumberFormat="1" applyFont="1" applyFill="1" applyBorder="1" applyAlignment="1" applyProtection="1">
      <alignment horizontal="right" vertical="center"/>
    </xf>
    <xf numFmtId="177" fontId="1" fillId="0" borderId="10" xfId="0" applyNumberFormat="1" applyFont="1" applyFill="1" applyBorder="1" applyAlignment="1" applyProtection="1">
      <alignment horizontal="right" vertical="center"/>
      <protection locked="0"/>
    </xf>
    <xf numFmtId="177" fontId="1" fillId="0" borderId="43" xfId="0" applyNumberFormat="1" applyFont="1" applyFill="1" applyBorder="1" applyAlignment="1" applyProtection="1">
      <alignment horizontal="right" vertical="center"/>
      <protection locked="0"/>
    </xf>
    <xf numFmtId="177" fontId="1" fillId="0" borderId="12" xfId="0" applyNumberFormat="1" applyFont="1" applyFill="1" applyBorder="1" applyAlignment="1" applyProtection="1">
      <alignment horizontal="right" vertical="center" shrinkToFit="1"/>
    </xf>
    <xf numFmtId="177" fontId="1" fillId="0" borderId="38" xfId="0" applyNumberFormat="1" applyFont="1" applyFill="1" applyBorder="1" applyAlignment="1" applyProtection="1">
      <alignment horizontal="right" vertical="center" shrinkToFit="1"/>
    </xf>
    <xf numFmtId="177" fontId="1" fillId="0" borderId="15" xfId="0" applyNumberFormat="1" applyFont="1" applyFill="1" applyBorder="1" applyAlignment="1" applyProtection="1">
      <alignment horizontal="right" vertical="center" shrinkToFit="1"/>
    </xf>
    <xf numFmtId="177" fontId="1" fillId="0" borderId="10" xfId="0" applyNumberFormat="1" applyFont="1" applyFill="1" applyBorder="1" applyAlignment="1" applyProtection="1">
      <alignment horizontal="right" vertical="center" shrinkToFit="1"/>
    </xf>
    <xf numFmtId="177" fontId="1" fillId="0" borderId="43" xfId="0" applyNumberFormat="1" applyFont="1" applyFill="1" applyBorder="1" applyAlignment="1" applyProtection="1">
      <alignment horizontal="right" vertical="center" shrinkToFit="1"/>
    </xf>
    <xf numFmtId="177" fontId="1" fillId="2" borderId="11" xfId="0" applyNumberFormat="1" applyFont="1" applyFill="1" applyBorder="1" applyAlignment="1">
      <alignment horizontal="center" vertical="center"/>
    </xf>
    <xf numFmtId="177" fontId="1" fillId="2" borderId="16" xfId="0" applyNumberFormat="1" applyFont="1" applyFill="1" applyBorder="1" applyAlignment="1">
      <alignment horizontal="right" vertical="center"/>
    </xf>
    <xf numFmtId="177" fontId="1" fillId="2" borderId="16" xfId="0" applyNumberFormat="1" applyFont="1" applyFill="1" applyBorder="1" applyAlignment="1" applyProtection="1">
      <alignment horizontal="right" vertical="center"/>
      <protection locked="0"/>
    </xf>
    <xf numFmtId="177" fontId="1" fillId="2" borderId="14" xfId="0" applyNumberFormat="1" applyFont="1" applyFill="1" applyBorder="1" applyAlignment="1" applyProtection="1">
      <alignment horizontal="right" vertical="center"/>
    </xf>
    <xf numFmtId="177" fontId="1" fillId="2" borderId="18" xfId="0" applyNumberFormat="1" applyFont="1" applyFill="1" applyBorder="1" applyAlignment="1" applyProtection="1">
      <alignment horizontal="right" vertical="center"/>
      <protection locked="0"/>
    </xf>
    <xf numFmtId="177" fontId="1" fillId="2" borderId="11" xfId="0" applyNumberFormat="1" applyFont="1" applyFill="1" applyBorder="1" applyAlignment="1" applyProtection="1">
      <alignment horizontal="right" vertical="center"/>
    </xf>
    <xf numFmtId="177" fontId="1" fillId="2" borderId="11" xfId="0" applyNumberFormat="1" applyFont="1" applyFill="1" applyBorder="1" applyAlignment="1" applyProtection="1">
      <alignment horizontal="right" vertical="center"/>
      <protection locked="0"/>
    </xf>
    <xf numFmtId="177" fontId="1" fillId="2" borderId="42" xfId="0" applyNumberFormat="1" applyFont="1" applyFill="1" applyBorder="1" applyAlignment="1" applyProtection="1">
      <alignment horizontal="right" vertical="center"/>
      <protection locked="0"/>
    </xf>
    <xf numFmtId="177" fontId="1" fillId="2" borderId="0" xfId="0" applyNumberFormat="1" applyFont="1" applyFill="1" applyAlignment="1" applyProtection="1">
      <alignment horizontal="center" vertical="center"/>
      <protection locked="0"/>
    </xf>
    <xf numFmtId="177" fontId="1" fillId="0" borderId="38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7" fontId="1" fillId="0" borderId="5" xfId="0" applyNumberFormat="1" applyFont="1" applyFill="1" applyBorder="1" applyAlignment="1" applyProtection="1">
      <alignment horizontal="right" vertical="center"/>
    </xf>
    <xf numFmtId="177" fontId="1" fillId="0" borderId="7" xfId="0" applyNumberFormat="1" applyFont="1" applyFill="1" applyBorder="1" applyAlignment="1" applyProtection="1">
      <alignment horizontal="right" vertical="center"/>
    </xf>
    <xf numFmtId="177" fontId="1" fillId="0" borderId="44" xfId="0" applyNumberFormat="1" applyFont="1" applyFill="1" applyBorder="1" applyAlignment="1" applyProtection="1">
      <alignment horizontal="right" vertical="center"/>
    </xf>
    <xf numFmtId="177" fontId="1" fillId="0" borderId="37" xfId="0" applyNumberFormat="1" applyFont="1" applyFill="1" applyBorder="1" applyAlignment="1" applyProtection="1">
      <alignment horizontal="right" vertical="center"/>
    </xf>
    <xf numFmtId="177" fontId="1" fillId="0" borderId="56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Alignment="1" applyProtection="1">
      <alignment horizontal="right" vertical="center"/>
      <protection locked="0"/>
    </xf>
    <xf numFmtId="177" fontId="1" fillId="0" borderId="57" xfId="0" applyNumberFormat="1" applyFont="1" applyFill="1" applyBorder="1" applyAlignment="1" applyProtection="1">
      <alignment horizontal="center" vertical="center"/>
      <protection locked="0"/>
    </xf>
    <xf numFmtId="178" fontId="1" fillId="0" borderId="24" xfId="0" applyNumberFormat="1" applyFont="1" applyFill="1" applyBorder="1" applyAlignment="1">
      <alignment horizontal="center" vertical="center" wrapText="1" shrinkToFit="1"/>
    </xf>
    <xf numFmtId="178" fontId="5" fillId="0" borderId="52" xfId="0" applyNumberFormat="1" applyFont="1" applyFill="1" applyBorder="1" applyAlignment="1">
      <alignment horizontal="center" vertical="center" wrapText="1" shrinkToFit="1"/>
    </xf>
    <xf numFmtId="178" fontId="5" fillId="0" borderId="24" xfId="0" applyNumberFormat="1" applyFont="1" applyFill="1" applyBorder="1" applyAlignment="1">
      <alignment horizontal="center" vertical="center" wrapText="1" shrinkToFit="1"/>
    </xf>
    <xf numFmtId="17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5" xfId="0" applyNumberFormat="1" applyFont="1" applyFill="1" applyBorder="1" applyAlignment="1">
      <alignment horizontal="center" vertical="center"/>
    </xf>
    <xf numFmtId="178" fontId="1" fillId="0" borderId="1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5" xfId="0" applyNumberFormat="1" applyFont="1" applyFill="1" applyBorder="1" applyAlignment="1">
      <alignment horizontal="center" vertical="center" shrinkToFit="1"/>
    </xf>
    <xf numFmtId="178" fontId="1" fillId="0" borderId="44" xfId="0" applyNumberFormat="1" applyFont="1" applyFill="1" applyBorder="1" applyAlignment="1" applyProtection="1">
      <alignment horizontal="center" vertical="center" wrapText="1" shrinkToFit="1"/>
    </xf>
    <xf numFmtId="178" fontId="1" fillId="0" borderId="5" xfId="0" applyNumberFormat="1" applyFont="1" applyFill="1" applyBorder="1" applyAlignment="1">
      <alignment horizontal="center" vertical="center" wrapText="1"/>
    </xf>
    <xf numFmtId="178" fontId="1" fillId="0" borderId="58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 applyProtection="1">
      <alignment horizontal="center" vertical="center" wrapText="1"/>
    </xf>
    <xf numFmtId="178" fontId="1" fillId="0" borderId="23" xfId="0" applyNumberFormat="1" applyFont="1" applyFill="1" applyBorder="1" applyAlignment="1" applyProtection="1">
      <alignment horizontal="center" vertical="center" wrapText="1" shrinkToFit="1"/>
    </xf>
    <xf numFmtId="177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1" xfId="0" applyNumberFormat="1" applyFont="1" applyFill="1" applyBorder="1" applyAlignment="1">
      <alignment horizontal="center" vertical="center"/>
    </xf>
    <xf numFmtId="177" fontId="1" fillId="0" borderId="54" xfId="0" applyNumberFormat="1" applyFont="1" applyFill="1" applyBorder="1" applyAlignment="1" applyProtection="1">
      <alignment horizontal="right" vertical="center"/>
    </xf>
    <xf numFmtId="177" fontId="1" fillId="0" borderId="35" xfId="0" applyNumberFormat="1" applyFont="1" applyFill="1" applyBorder="1" applyAlignment="1" applyProtection="1">
      <alignment horizontal="right" vertical="center"/>
    </xf>
    <xf numFmtId="177" fontId="1" fillId="0" borderId="59" xfId="0" applyNumberFormat="1" applyFont="1" applyFill="1" applyBorder="1" applyAlignment="1" applyProtection="1">
      <alignment horizontal="right" vertical="center"/>
    </xf>
    <xf numFmtId="177" fontId="1" fillId="0" borderId="36" xfId="0" applyNumberFormat="1" applyFont="1" applyFill="1" applyBorder="1" applyAlignment="1">
      <alignment horizontal="right" vertical="center"/>
    </xf>
    <xf numFmtId="177" fontId="1" fillId="0" borderId="32" xfId="0" applyNumberFormat="1" applyFont="1" applyFill="1" applyBorder="1" applyAlignment="1" applyProtection="1">
      <alignment horizontal="right" vertical="center"/>
      <protection locked="0"/>
    </xf>
    <xf numFmtId="177" fontId="1" fillId="0" borderId="15" xfId="0" applyNumberFormat="1" applyFont="1" applyFill="1" applyBorder="1" applyAlignment="1" applyProtection="1">
      <alignment horizontal="right" vertical="center"/>
    </xf>
    <xf numFmtId="177" fontId="1" fillId="0" borderId="12" xfId="0" applyNumberFormat="1" applyFont="1" applyFill="1" applyBorder="1" applyAlignment="1" applyProtection="1">
      <alignment horizontal="right" vertical="center"/>
    </xf>
    <xf numFmtId="177" fontId="1" fillId="0" borderId="4" xfId="0" applyNumberFormat="1" applyFont="1" applyFill="1" applyBorder="1" applyAlignment="1" applyProtection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27" xfId="0" applyNumberFormat="1" applyFont="1" applyFill="1" applyBorder="1" applyAlignment="1" applyProtection="1">
      <alignment horizontal="right" vertical="center"/>
      <protection locked="0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27" xfId="0" applyNumberFormat="1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 applyProtection="1">
      <alignment horizontal="right" vertical="center"/>
    </xf>
    <xf numFmtId="177" fontId="1" fillId="0" borderId="16" xfId="0" applyNumberFormat="1" applyFont="1" applyFill="1" applyBorder="1" applyAlignment="1" applyProtection="1">
      <alignment horizontal="right" vertical="center"/>
    </xf>
    <xf numFmtId="177" fontId="1" fillId="0" borderId="1" xfId="0" applyNumberFormat="1" applyFont="1" applyFill="1" applyBorder="1" applyAlignment="1" applyProtection="1">
      <alignment horizontal="right" vertical="center"/>
      <protection locked="0"/>
    </xf>
    <xf numFmtId="177" fontId="1" fillId="2" borderId="44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2" borderId="21" xfId="0" applyNumberFormat="1" applyFont="1" applyFill="1" applyBorder="1" applyAlignment="1">
      <alignment horizontal="right" vertical="center"/>
    </xf>
    <xf numFmtId="177" fontId="1" fillId="2" borderId="37" xfId="0" applyNumberFormat="1" applyFont="1" applyFill="1" applyBorder="1" applyAlignment="1">
      <alignment horizontal="right" vertical="center"/>
    </xf>
    <xf numFmtId="177" fontId="1" fillId="2" borderId="5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 applyProtection="1">
      <alignment horizontal="right" vertical="center"/>
      <protection locked="0"/>
    </xf>
    <xf numFmtId="177" fontId="16" fillId="0" borderId="0" xfId="0" applyNumberFormat="1" applyFont="1" applyFill="1" applyAlignment="1">
      <alignment vertical="center"/>
    </xf>
    <xf numFmtId="177" fontId="8" fillId="0" borderId="22" xfId="0" applyNumberFormat="1" applyFont="1" applyFill="1" applyBorder="1" applyAlignment="1" applyProtection="1">
      <alignment horizontal="center" vertical="center"/>
      <protection locked="0"/>
    </xf>
    <xf numFmtId="178" fontId="1" fillId="2" borderId="19" xfId="0" applyNumberFormat="1" applyFont="1" applyFill="1" applyBorder="1" applyAlignment="1">
      <alignment horizontal="center" vertical="center"/>
    </xf>
    <xf numFmtId="178" fontId="1" fillId="2" borderId="33" xfId="0" applyNumberFormat="1" applyFont="1" applyFill="1" applyBorder="1" applyAlignment="1" applyProtection="1">
      <alignment horizontal="center" vertical="center"/>
    </xf>
    <xf numFmtId="177" fontId="1" fillId="2" borderId="2" xfId="0" applyNumberFormat="1" applyFont="1" applyFill="1" applyBorder="1" applyAlignment="1" applyProtection="1">
      <alignment horizontal="center" vertical="center"/>
      <protection locked="0"/>
    </xf>
    <xf numFmtId="177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178" fontId="1" fillId="2" borderId="25" xfId="0" applyNumberFormat="1" applyFont="1" applyFill="1" applyBorder="1" applyAlignment="1" applyProtection="1">
      <alignment horizontal="center" vertical="center"/>
    </xf>
    <xf numFmtId="178" fontId="1" fillId="2" borderId="30" xfId="0" applyNumberFormat="1" applyFont="1" applyFill="1" applyBorder="1" applyAlignment="1">
      <alignment horizontal="center" vertical="center"/>
    </xf>
    <xf numFmtId="178" fontId="1" fillId="2" borderId="28" xfId="0" applyNumberFormat="1" applyFont="1" applyFill="1" applyBorder="1" applyAlignment="1" applyProtection="1">
      <alignment horizontal="center" vertical="center"/>
    </xf>
    <xf numFmtId="178" fontId="1" fillId="2" borderId="29" xfId="0" applyNumberFormat="1" applyFont="1" applyFill="1" applyBorder="1" applyAlignment="1" applyProtection="1">
      <alignment horizontal="center" vertical="center"/>
    </xf>
    <xf numFmtId="178" fontId="1" fillId="2" borderId="28" xfId="0" applyNumberFormat="1" applyFont="1" applyFill="1" applyBorder="1" applyAlignment="1">
      <alignment horizontal="center" vertical="center"/>
    </xf>
    <xf numFmtId="178" fontId="1" fillId="2" borderId="28" xfId="0" applyNumberFormat="1" applyFont="1" applyFill="1" applyBorder="1" applyAlignment="1">
      <alignment horizontal="center" vertical="center"/>
    </xf>
    <xf numFmtId="178" fontId="1" fillId="2" borderId="48" xfId="0" applyNumberFormat="1" applyFont="1" applyFill="1" applyBorder="1" applyAlignment="1">
      <alignment horizontal="center" vertical="center"/>
    </xf>
    <xf numFmtId="178" fontId="1" fillId="2" borderId="26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178" fontId="1" fillId="2" borderId="3" xfId="0" applyNumberFormat="1" applyFont="1" applyFill="1" applyBorder="1" applyAlignment="1">
      <alignment horizontal="center" vertical="center"/>
    </xf>
    <xf numFmtId="178" fontId="1" fillId="2" borderId="49" xfId="0" applyNumberFormat="1" applyFont="1" applyFill="1" applyBorder="1" applyAlignment="1" applyProtection="1">
      <alignment horizontal="center" vertical="center" shrinkToFit="1"/>
    </xf>
    <xf numFmtId="178" fontId="1" fillId="2" borderId="48" xfId="0" applyNumberFormat="1" applyFont="1" applyFill="1" applyBorder="1" applyAlignment="1" applyProtection="1">
      <alignment horizontal="center" vertical="center" shrinkToFit="1"/>
    </xf>
    <xf numFmtId="178" fontId="1" fillId="2" borderId="29" xfId="0" applyNumberFormat="1" applyFont="1" applyFill="1" applyBorder="1" applyAlignment="1">
      <alignment horizontal="center" vertical="center" shrinkToFit="1"/>
    </xf>
    <xf numFmtId="178" fontId="1" fillId="2" borderId="31" xfId="0" applyNumberFormat="1" applyFont="1" applyFill="1" applyBorder="1" applyAlignment="1" applyProtection="1">
      <alignment horizontal="center" vertical="center" shrinkToFit="1"/>
    </xf>
    <xf numFmtId="178" fontId="1" fillId="2" borderId="26" xfId="0" applyNumberFormat="1" applyFont="1" applyFill="1" applyBorder="1" applyAlignment="1" applyProtection="1">
      <alignment horizontal="center" vertical="center" shrinkToFit="1"/>
    </xf>
    <xf numFmtId="178" fontId="1" fillId="2" borderId="5" xfId="0" applyNumberFormat="1" applyFont="1" applyFill="1" applyBorder="1" applyAlignment="1" applyProtection="1">
      <alignment horizontal="center" vertical="center" shrinkToFit="1"/>
    </xf>
    <xf numFmtId="178" fontId="1" fillId="2" borderId="52" xfId="0" applyNumberFormat="1" applyFont="1" applyFill="1" applyBorder="1" applyAlignment="1" applyProtection="1">
      <alignment horizontal="center" vertical="center" shrinkToFit="1"/>
    </xf>
    <xf numFmtId="178" fontId="1" fillId="2" borderId="51" xfId="0" applyNumberFormat="1" applyFont="1" applyFill="1" applyBorder="1" applyAlignment="1" applyProtection="1">
      <alignment horizontal="center" vertical="center" shrinkToFit="1"/>
    </xf>
    <xf numFmtId="178" fontId="1" fillId="2" borderId="0" xfId="0" applyNumberFormat="1" applyFont="1" applyFill="1" applyBorder="1" applyAlignment="1" applyProtection="1">
      <alignment horizontal="center" vertical="center" wrapText="1"/>
    </xf>
    <xf numFmtId="178" fontId="1" fillId="2" borderId="5" xfId="0" applyNumberFormat="1" applyFont="1" applyFill="1" applyBorder="1" applyAlignment="1" applyProtection="1">
      <alignment horizontal="center" vertical="center" wrapText="1" shrinkToFit="1"/>
    </xf>
    <xf numFmtId="178" fontId="1" fillId="2" borderId="25" xfId="0" applyNumberFormat="1" applyFont="1" applyFill="1" applyBorder="1" applyAlignment="1">
      <alignment horizontal="center" vertical="center" wrapText="1"/>
    </xf>
    <xf numFmtId="177" fontId="1" fillId="2" borderId="22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1" fillId="2" borderId="0" xfId="0" applyNumberFormat="1" applyFont="1" applyFill="1" applyAlignment="1" applyProtection="1">
      <alignment horizontal="right" vertical="center"/>
      <protection locked="0"/>
    </xf>
    <xf numFmtId="178" fontId="1" fillId="2" borderId="11" xfId="0" applyNumberFormat="1" applyFont="1" applyFill="1" applyBorder="1" applyAlignment="1">
      <alignment horizontal="center" vertical="center" wrapText="1"/>
    </xf>
    <xf numFmtId="177" fontId="1" fillId="2" borderId="54" xfId="0" applyNumberFormat="1" applyFont="1" applyFill="1" applyBorder="1" applyAlignment="1" applyProtection="1">
      <alignment horizontal="right" vertical="center"/>
    </xf>
    <xf numFmtId="177" fontId="1" fillId="2" borderId="35" xfId="0" applyNumberFormat="1" applyFont="1" applyFill="1" applyBorder="1" applyAlignment="1" applyProtection="1">
      <alignment horizontal="right" vertical="center"/>
    </xf>
    <xf numFmtId="177" fontId="1" fillId="2" borderId="35" xfId="0" applyNumberFormat="1" applyFont="1" applyFill="1" applyBorder="1" applyAlignment="1">
      <alignment horizontal="right" vertical="center"/>
    </xf>
    <xf numFmtId="177" fontId="1" fillId="2" borderId="53" xfId="0" applyNumberFormat="1" applyFont="1" applyFill="1" applyBorder="1" applyAlignment="1">
      <alignment horizontal="right" vertical="center"/>
    </xf>
    <xf numFmtId="177" fontId="1" fillId="2" borderId="53" xfId="0" applyNumberFormat="1" applyFont="1" applyFill="1" applyBorder="1" applyAlignment="1" applyProtection="1">
      <alignment horizontal="right" vertical="center"/>
    </xf>
    <xf numFmtId="177" fontId="1" fillId="2" borderId="36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 applyProtection="1">
      <alignment horizontal="right" vertical="center"/>
      <protection locked="0"/>
    </xf>
    <xf numFmtId="177" fontId="1" fillId="2" borderId="36" xfId="0" applyNumberFormat="1" applyFont="1" applyFill="1" applyBorder="1" applyAlignment="1" applyProtection="1">
      <alignment horizontal="right" vertical="center"/>
      <protection locked="0"/>
    </xf>
    <xf numFmtId="178" fontId="1" fillId="2" borderId="10" xfId="0" applyNumberFormat="1" applyFont="1" applyFill="1" applyBorder="1" applyAlignment="1">
      <alignment horizontal="center" vertical="center"/>
    </xf>
    <xf numFmtId="177" fontId="1" fillId="2" borderId="15" xfId="0" applyNumberFormat="1" applyFont="1" applyFill="1" applyBorder="1" applyAlignment="1" applyProtection="1">
      <alignment horizontal="right" vertical="center"/>
    </xf>
    <xf numFmtId="177" fontId="1" fillId="2" borderId="12" xfId="0" applyNumberFormat="1" applyFont="1" applyFill="1" applyBorder="1" applyAlignment="1" applyProtection="1">
      <alignment horizontal="right" vertical="center"/>
    </xf>
    <xf numFmtId="177" fontId="1" fillId="2" borderId="12" xfId="0" applyNumberFormat="1" applyFont="1" applyFill="1" applyBorder="1" applyAlignment="1">
      <alignment horizontal="right" vertical="center"/>
    </xf>
    <xf numFmtId="177" fontId="1" fillId="2" borderId="38" xfId="0" applyNumberFormat="1" applyFont="1" applyFill="1" applyBorder="1" applyAlignment="1">
      <alignment horizontal="right" vertical="center"/>
    </xf>
    <xf numFmtId="177" fontId="1" fillId="2" borderId="38" xfId="0" applyNumberFormat="1" applyFont="1" applyFill="1" applyBorder="1" applyAlignment="1" applyProtection="1">
      <alignment horizontal="right" vertical="center"/>
    </xf>
    <xf numFmtId="177" fontId="1" fillId="2" borderId="10" xfId="0" applyNumberFormat="1" applyFont="1" applyFill="1" applyBorder="1" applyAlignment="1">
      <alignment horizontal="right" vertical="center"/>
    </xf>
    <xf numFmtId="177" fontId="1" fillId="2" borderId="27" xfId="0" applyNumberFormat="1" applyFont="1" applyFill="1" applyBorder="1" applyAlignment="1" applyProtection="1">
      <alignment horizontal="right" vertical="center"/>
      <protection locked="0"/>
    </xf>
    <xf numFmtId="177" fontId="1" fillId="2" borderId="10" xfId="0" applyNumberFormat="1" applyFont="1" applyFill="1" applyBorder="1" applyAlignment="1" applyProtection="1">
      <alignment horizontal="right" vertical="center"/>
      <protection locked="0"/>
    </xf>
    <xf numFmtId="178" fontId="1" fillId="2" borderId="11" xfId="0" applyNumberFormat="1" applyFont="1" applyFill="1" applyBorder="1" applyAlignment="1">
      <alignment horizontal="center" vertical="center"/>
    </xf>
    <xf numFmtId="177" fontId="1" fillId="2" borderId="15" xfId="0" applyNumberFormat="1" applyFont="1" applyFill="1" applyBorder="1" applyAlignment="1">
      <alignment horizontal="right" vertical="center"/>
    </xf>
    <xf numFmtId="177" fontId="1" fillId="2" borderId="17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/>
    </xf>
    <xf numFmtId="177" fontId="1" fillId="2" borderId="13" xfId="0" applyNumberFormat="1" applyFont="1" applyFill="1" applyBorder="1" applyAlignment="1">
      <alignment horizontal="right" vertical="center"/>
    </xf>
    <xf numFmtId="177" fontId="1" fillId="2" borderId="18" xfId="0" applyNumberFormat="1" applyFont="1" applyFill="1" applyBorder="1" applyAlignment="1" applyProtection="1">
      <alignment horizontal="right" vertical="center"/>
    </xf>
    <xf numFmtId="177" fontId="1" fillId="2" borderId="16" xfId="0" applyNumberFormat="1" applyFont="1" applyFill="1" applyBorder="1" applyAlignment="1" applyProtection="1">
      <alignment horizontal="right" vertical="center"/>
    </xf>
    <xf numFmtId="177" fontId="1" fillId="2" borderId="14" xfId="0" applyNumberFormat="1" applyFont="1" applyFill="1" applyBorder="1" applyAlignment="1">
      <alignment horizontal="right"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2" borderId="37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17" fillId="0" borderId="2" xfId="0" applyNumberFormat="1" applyFont="1" applyFill="1" applyBorder="1" applyAlignment="1" applyProtection="1">
      <alignment horizontal="center" vertical="center"/>
      <protection locked="0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177" fontId="17" fillId="0" borderId="0" xfId="0" applyNumberFormat="1" applyFont="1" applyFill="1" applyBorder="1" applyAlignment="1" applyProtection="1">
      <alignment horizontal="center" vertical="center"/>
      <protection locked="0"/>
    </xf>
    <xf numFmtId="177" fontId="17" fillId="0" borderId="0" xfId="0" applyNumberFormat="1" applyFont="1" applyFill="1" applyBorder="1" applyAlignment="1" applyProtection="1">
      <alignment horizontal="right" vertical="center"/>
      <protection locked="0"/>
    </xf>
    <xf numFmtId="177" fontId="17" fillId="0" borderId="0" xfId="0" applyNumberFormat="1" applyFont="1" applyFill="1" applyAlignment="1" applyProtection="1">
      <alignment horizontal="center" vertical="center"/>
      <protection locked="0"/>
    </xf>
    <xf numFmtId="178" fontId="9" fillId="0" borderId="28" xfId="0" applyNumberFormat="1" applyFont="1" applyFill="1" applyBorder="1" applyAlignment="1">
      <alignment horizontal="center" vertical="center"/>
    </xf>
    <xf numFmtId="178" fontId="9" fillId="0" borderId="27" xfId="0" applyNumberFormat="1" applyFont="1" applyFill="1" applyBorder="1" applyAlignment="1">
      <alignment horizontal="center" vertical="center"/>
    </xf>
    <xf numFmtId="178" fontId="9" fillId="0" borderId="13" xfId="0" applyNumberFormat="1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 applyProtection="1">
      <alignment horizontal="center" vertical="center"/>
      <protection locked="0"/>
    </xf>
    <xf numFmtId="178" fontId="9" fillId="0" borderId="3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7" xfId="0" applyNumberFormat="1" applyFont="1" applyFill="1" applyBorder="1" applyAlignment="1" applyProtection="1">
      <alignment horizontal="center" vertical="center"/>
    </xf>
    <xf numFmtId="177" fontId="12" fillId="0" borderId="13" xfId="0" applyNumberFormat="1" applyFont="1" applyBorder="1" applyAlignment="1" applyProtection="1">
      <alignment horizontal="center" vertical="center"/>
      <protection locked="0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 applyProtection="1">
      <alignment horizontal="center" vertical="center"/>
      <protection locked="0"/>
    </xf>
    <xf numFmtId="176" fontId="0" fillId="0" borderId="32" xfId="0" applyBorder="1"/>
    <xf numFmtId="176" fontId="0" fillId="0" borderId="46" xfId="0" applyBorder="1"/>
    <xf numFmtId="177" fontId="9" fillId="0" borderId="47" xfId="0" applyNumberFormat="1" applyFont="1" applyFill="1" applyBorder="1" applyAlignment="1" applyProtection="1">
      <alignment horizontal="center" vertical="center"/>
      <protection locked="0"/>
    </xf>
    <xf numFmtId="176" fontId="0" fillId="0" borderId="2" xfId="0" applyBorder="1"/>
    <xf numFmtId="176" fontId="0" fillId="0" borderId="33" xfId="0" applyBorder="1"/>
    <xf numFmtId="177" fontId="8" fillId="0" borderId="0" xfId="0" applyNumberFormat="1" applyFont="1" applyFill="1" applyAlignment="1" applyProtection="1">
      <alignment horizontal="center" vertical="center"/>
      <protection locked="0"/>
    </xf>
    <xf numFmtId="178" fontId="1" fillId="0" borderId="34" xfId="0" applyNumberFormat="1" applyFont="1" applyFill="1" applyBorder="1" applyAlignment="1" applyProtection="1">
      <alignment horizontal="center" vertical="center"/>
    </xf>
    <xf numFmtId="178" fontId="1" fillId="0" borderId="32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 applyProtection="1">
      <alignment horizontal="center" vertical="center"/>
    </xf>
    <xf numFmtId="178" fontId="1" fillId="0" borderId="33" xfId="0" applyNumberFormat="1" applyFont="1" applyFill="1" applyBorder="1" applyAlignment="1" applyProtection="1">
      <alignment horizontal="center" vertical="center"/>
    </xf>
    <xf numFmtId="177" fontId="1" fillId="0" borderId="34" xfId="0" applyNumberFormat="1" applyFont="1" applyFill="1" applyBorder="1" applyAlignment="1" applyProtection="1">
      <alignment horizontal="center" vertical="center"/>
      <protection locked="0"/>
    </xf>
    <xf numFmtId="177" fontId="1" fillId="0" borderId="32" xfId="0" applyNumberFormat="1" applyFont="1" applyFill="1" applyBorder="1" applyAlignment="1" applyProtection="1">
      <alignment horizontal="center" vertical="center"/>
      <protection locked="0"/>
    </xf>
    <xf numFmtId="177" fontId="1" fillId="0" borderId="33" xfId="0" applyNumberFormat="1" applyFont="1" applyFill="1" applyBorder="1" applyAlignment="1" applyProtection="1">
      <alignment horizontal="center" vertical="center"/>
      <protection locked="0"/>
    </xf>
    <xf numFmtId="178" fontId="1" fillId="0" borderId="30" xfId="0" applyNumberFormat="1" applyFont="1" applyFill="1" applyBorder="1" applyAlignment="1">
      <alignment horizontal="center" vertical="center"/>
    </xf>
    <xf numFmtId="178" fontId="1" fillId="0" borderId="27" xfId="0" applyNumberFormat="1" applyFont="1" applyFill="1" applyBorder="1" applyAlignment="1">
      <alignment horizontal="center" vertical="center"/>
    </xf>
    <xf numFmtId="178" fontId="1" fillId="0" borderId="12" xfId="0" applyNumberFormat="1" applyFont="1" applyFill="1" applyBorder="1" applyAlignment="1" applyProtection="1">
      <alignment horizontal="center" vertical="center" wrapText="1" shrinkToFit="1"/>
    </xf>
    <xf numFmtId="178" fontId="1" fillId="0" borderId="12" xfId="0" applyNumberFormat="1" applyFont="1" applyFill="1" applyBorder="1" applyAlignment="1">
      <alignment horizontal="center" vertical="center"/>
    </xf>
    <xf numFmtId="177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50" xfId="0" applyNumberFormat="1" applyFont="1" applyFill="1" applyBorder="1" applyAlignment="1" applyProtection="1">
      <alignment horizontal="center" vertical="center" shrinkToFit="1"/>
    </xf>
    <xf numFmtId="178" fontId="1" fillId="0" borderId="51" xfId="0" applyNumberFormat="1" applyFont="1" applyFill="1" applyBorder="1" applyAlignment="1" applyProtection="1">
      <alignment horizontal="center" vertical="center" shrinkToFit="1"/>
    </xf>
    <xf numFmtId="178" fontId="1" fillId="0" borderId="48" xfId="0" applyNumberFormat="1" applyFont="1" applyFill="1" applyBorder="1" applyAlignment="1" applyProtection="1">
      <alignment horizontal="center" vertical="center" shrinkToFit="1"/>
    </xf>
    <xf numFmtId="178" fontId="1" fillId="0" borderId="24" xfId="0" applyNumberFormat="1" applyFont="1" applyFill="1" applyBorder="1" applyAlignment="1" applyProtection="1">
      <alignment horizontal="center" vertical="center" shrinkToFit="1"/>
    </xf>
    <xf numFmtId="178" fontId="1" fillId="0" borderId="48" xfId="0" applyNumberFormat="1" applyFont="1" applyFill="1" applyBorder="1" applyAlignment="1">
      <alignment horizontal="center" vertical="center" wrapText="1" shrinkToFit="1"/>
    </xf>
    <xf numFmtId="178" fontId="1" fillId="0" borderId="24" xfId="0" applyNumberFormat="1" applyFont="1" applyFill="1" applyBorder="1" applyAlignment="1">
      <alignment horizontal="center" vertical="center" wrapText="1" shrinkToFit="1"/>
    </xf>
    <xf numFmtId="178" fontId="1" fillId="0" borderId="29" xfId="0" applyNumberFormat="1" applyFont="1" applyFill="1" applyBorder="1" applyAlignment="1" applyProtection="1">
      <alignment horizontal="center" vertical="center" shrinkToFit="1"/>
    </xf>
    <xf numFmtId="178" fontId="1" fillId="0" borderId="23" xfId="0" applyNumberFormat="1" applyFont="1" applyFill="1" applyBorder="1" applyAlignment="1" applyProtection="1">
      <alignment horizontal="center" vertical="center" shrinkToFit="1"/>
    </xf>
    <xf numFmtId="178" fontId="1" fillId="0" borderId="25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8" fontId="1" fillId="0" borderId="48" xfId="0" applyNumberFormat="1" applyFont="1" applyFill="1" applyBorder="1" applyAlignment="1">
      <alignment horizontal="center" vertical="center" shrinkToFit="1"/>
    </xf>
    <xf numFmtId="178" fontId="1" fillId="0" borderId="24" xfId="0" applyNumberFormat="1" applyFont="1" applyFill="1" applyBorder="1" applyAlignment="1">
      <alignment horizontal="center" vertical="center" shrinkToFit="1"/>
    </xf>
    <xf numFmtId="178" fontId="3" fillId="0" borderId="48" xfId="0" applyNumberFormat="1" applyFont="1" applyFill="1" applyBorder="1" applyAlignment="1">
      <alignment horizontal="center" vertical="center" wrapText="1"/>
    </xf>
    <xf numFmtId="178" fontId="3" fillId="0" borderId="24" xfId="0" applyNumberFormat="1" applyFont="1" applyFill="1" applyBorder="1" applyAlignment="1">
      <alignment horizontal="center" vertical="center" wrapText="1"/>
    </xf>
    <xf numFmtId="178" fontId="1" fillId="0" borderId="48" xfId="0" applyNumberFormat="1" applyFont="1" applyFill="1" applyBorder="1" applyAlignment="1" applyProtection="1">
      <alignment horizontal="center" vertical="center" wrapText="1"/>
    </xf>
    <xf numFmtId="178" fontId="1" fillId="0" borderId="24" xfId="0" applyNumberFormat="1" applyFont="1" applyFill="1" applyBorder="1" applyAlignment="1" applyProtection="1">
      <alignment horizontal="center" vertical="center" wrapText="1"/>
    </xf>
    <xf numFmtId="178" fontId="1" fillId="0" borderId="48" xfId="0" applyNumberFormat="1" applyFont="1" applyFill="1" applyBorder="1" applyAlignment="1" applyProtection="1">
      <alignment horizontal="center" vertical="center" wrapText="1" shrinkToFit="1"/>
    </xf>
    <xf numFmtId="178" fontId="1" fillId="0" borderId="24" xfId="0" applyNumberFormat="1" applyFont="1" applyFill="1" applyBorder="1" applyAlignment="1" applyProtection="1">
      <alignment horizontal="center" vertical="center" wrapText="1" shrinkToFit="1"/>
    </xf>
    <xf numFmtId="178" fontId="4" fillId="0" borderId="48" xfId="0" applyNumberFormat="1" applyFont="1" applyFill="1" applyBorder="1" applyAlignment="1" applyProtection="1">
      <alignment horizontal="center" vertical="center" wrapText="1" shrinkToFit="1"/>
    </xf>
    <xf numFmtId="178" fontId="4" fillId="0" borderId="24" xfId="0" applyNumberFormat="1" applyFont="1" applyFill="1" applyBorder="1" applyAlignment="1" applyProtection="1">
      <alignment horizontal="center" vertical="center" wrapText="1" shrinkToFit="1"/>
    </xf>
    <xf numFmtId="178" fontId="1" fillId="0" borderId="48" xfId="0" applyNumberFormat="1" applyFont="1" applyFill="1" applyBorder="1" applyAlignment="1">
      <alignment horizontal="center" vertical="center" wrapText="1"/>
    </xf>
    <xf numFmtId="178" fontId="1" fillId="0" borderId="24" xfId="0" applyNumberFormat="1" applyFont="1" applyFill="1" applyBorder="1" applyAlignment="1">
      <alignment horizontal="center" vertical="center" wrapText="1"/>
    </xf>
    <xf numFmtId="178" fontId="1" fillId="0" borderId="49" xfId="0" applyNumberFormat="1" applyFont="1" applyFill="1" applyBorder="1" applyAlignment="1" applyProtection="1">
      <alignment horizontal="center" vertical="center" wrapText="1"/>
    </xf>
    <xf numFmtId="178" fontId="1" fillId="0" borderId="9" xfId="0" applyNumberFormat="1" applyFont="1" applyFill="1" applyBorder="1" applyAlignment="1" applyProtection="1">
      <alignment horizontal="center" vertical="center" wrapText="1"/>
    </xf>
    <xf numFmtId="178" fontId="1" fillId="0" borderId="28" xfId="0" applyNumberFormat="1" applyFont="1" applyFill="1" applyBorder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178" fontId="1" fillId="0" borderId="49" xfId="0" applyNumberFormat="1" applyFont="1" applyFill="1" applyBorder="1" applyAlignment="1" applyProtection="1">
      <alignment horizontal="center" vertical="center" wrapText="1" shrinkToFit="1"/>
    </xf>
    <xf numFmtId="178" fontId="1" fillId="0" borderId="9" xfId="0" applyNumberFormat="1" applyFont="1" applyFill="1" applyBorder="1" applyAlignment="1" applyProtection="1">
      <alignment horizontal="center" vertical="center" wrapText="1" shrinkToFit="1"/>
    </xf>
    <xf numFmtId="178" fontId="1" fillId="0" borderId="45" xfId="0" applyNumberFormat="1" applyFont="1" applyFill="1" applyBorder="1" applyAlignment="1" applyProtection="1">
      <alignment horizontal="center" vertical="center"/>
    </xf>
    <xf numFmtId="177" fontId="1" fillId="0" borderId="34" xfId="0" applyNumberFormat="1" applyFont="1" applyFill="1" applyBorder="1" applyAlignment="1" applyProtection="1">
      <alignment horizontal="center" vertical="center" shrinkToFit="1"/>
      <protection locked="0"/>
    </xf>
    <xf numFmtId="177" fontId="1" fillId="0" borderId="32" xfId="0" applyNumberFormat="1" applyFont="1" applyFill="1" applyBorder="1" applyAlignment="1" applyProtection="1">
      <alignment horizontal="center" vertical="center" shrinkToFit="1"/>
      <protection locked="0"/>
    </xf>
    <xf numFmtId="177" fontId="1" fillId="0" borderId="46" xfId="0" applyNumberFormat="1" applyFont="1" applyFill="1" applyBorder="1" applyAlignment="1" applyProtection="1">
      <alignment horizontal="center" vertical="center" shrinkToFit="1"/>
      <protection locked="0"/>
    </xf>
    <xf numFmtId="177" fontId="1" fillId="0" borderId="47" xfId="0" applyNumberFormat="1" applyFont="1" applyFill="1" applyBorder="1" applyAlignment="1" applyProtection="1">
      <alignment horizontal="center" vertical="center"/>
      <protection locked="0"/>
    </xf>
    <xf numFmtId="177" fontId="1" fillId="0" borderId="2" xfId="0" applyNumberFormat="1" applyFont="1" applyFill="1" applyBorder="1" applyAlignment="1" applyProtection="1">
      <alignment horizontal="center" vertical="center"/>
      <protection locked="0"/>
    </xf>
    <xf numFmtId="178" fontId="1" fillId="2" borderId="45" xfId="0" applyNumberFormat="1" applyFont="1" applyFill="1" applyBorder="1" applyAlignment="1" applyProtection="1">
      <alignment horizontal="center" vertical="center"/>
    </xf>
    <xf numFmtId="178" fontId="1" fillId="2" borderId="2" xfId="0" applyNumberFormat="1" applyFont="1" applyFill="1" applyBorder="1" applyAlignment="1" applyProtection="1">
      <alignment horizontal="center" vertical="center"/>
    </xf>
    <xf numFmtId="178" fontId="1" fillId="2" borderId="33" xfId="0" applyNumberFormat="1" applyFont="1" applyFill="1" applyBorder="1" applyAlignment="1" applyProtection="1">
      <alignment horizontal="center" vertical="center"/>
    </xf>
    <xf numFmtId="177" fontId="1" fillId="2" borderId="34" xfId="0" applyNumberFormat="1" applyFont="1" applyFill="1" applyBorder="1" applyAlignment="1" applyProtection="1">
      <alignment horizontal="center" vertical="center"/>
      <protection locked="0"/>
    </xf>
    <xf numFmtId="177" fontId="1" fillId="2" borderId="32" xfId="0" applyNumberFormat="1" applyFont="1" applyFill="1" applyBorder="1" applyAlignment="1" applyProtection="1">
      <alignment horizontal="center" vertical="center"/>
      <protection locked="0"/>
    </xf>
    <xf numFmtId="177" fontId="1" fillId="2" borderId="46" xfId="0" applyNumberFormat="1" applyFont="1" applyFill="1" applyBorder="1" applyAlignment="1" applyProtection="1">
      <alignment horizontal="center" vertical="center"/>
      <protection locked="0"/>
    </xf>
    <xf numFmtId="177" fontId="1" fillId="2" borderId="47" xfId="0" applyNumberFormat="1" applyFont="1" applyFill="1" applyBorder="1" applyAlignment="1" applyProtection="1">
      <alignment horizontal="center" vertical="center"/>
      <protection locked="0"/>
    </xf>
    <xf numFmtId="177" fontId="1" fillId="2" borderId="2" xfId="0" applyNumberFormat="1" applyFont="1" applyFill="1" applyBorder="1" applyAlignment="1" applyProtection="1">
      <alignment horizontal="center" vertical="center"/>
      <protection locked="0"/>
    </xf>
    <xf numFmtId="177" fontId="1" fillId="2" borderId="33" xfId="0" applyNumberFormat="1" applyFont="1" applyFill="1" applyBorder="1" applyAlignment="1" applyProtection="1">
      <alignment horizontal="center" vertical="center"/>
      <protection locked="0"/>
    </xf>
    <xf numFmtId="178" fontId="1" fillId="2" borderId="30" xfId="0" applyNumberFormat="1" applyFont="1" applyFill="1" applyBorder="1" applyAlignment="1">
      <alignment horizontal="center" vertical="center"/>
    </xf>
    <xf numFmtId="178" fontId="1" fillId="2" borderId="27" xfId="0" applyNumberFormat="1" applyFont="1" applyFill="1" applyBorder="1" applyAlignment="1">
      <alignment horizontal="center" vertical="center"/>
    </xf>
    <xf numFmtId="178" fontId="1" fillId="2" borderId="28" xfId="0" applyNumberFormat="1" applyFont="1" applyFill="1" applyBorder="1" applyAlignment="1">
      <alignment horizontal="center" vertical="center"/>
    </xf>
    <xf numFmtId="178" fontId="1" fillId="2" borderId="13" xfId="0" applyNumberFormat="1" applyFont="1" applyFill="1" applyBorder="1" applyAlignment="1">
      <alignment horizontal="center" vertical="center"/>
    </xf>
    <xf numFmtId="178" fontId="1" fillId="2" borderId="12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 applyProtection="1">
      <alignment horizontal="right" vertical="center"/>
      <protection locked="0"/>
    </xf>
    <xf numFmtId="177" fontId="1" fillId="0" borderId="22" xfId="0" applyNumberFormat="1" applyFont="1" applyFill="1" applyBorder="1" applyAlignment="1" applyProtection="1">
      <alignment horizontal="center" vertical="center"/>
      <protection locked="0"/>
    </xf>
    <xf numFmtId="177" fontId="1" fillId="0" borderId="46" xfId="0" applyNumberFormat="1" applyFont="1" applyFill="1" applyBorder="1" applyAlignment="1" applyProtection="1">
      <alignment horizontal="center" vertical="center"/>
      <protection locked="0"/>
    </xf>
    <xf numFmtId="177" fontId="0" fillId="0" borderId="12" xfId="0" applyNumberFormat="1" applyFont="1" applyBorder="1" applyAlignment="1" applyProtection="1">
      <alignment horizontal="center" vertical="center"/>
      <protection locked="0"/>
    </xf>
    <xf numFmtId="178" fontId="1" fillId="0" borderId="51" xfId="0" applyNumberFormat="1" applyFont="1" applyFill="1" applyBorder="1" applyAlignment="1">
      <alignment horizontal="center" vertical="center"/>
    </xf>
    <xf numFmtId="178" fontId="1" fillId="0" borderId="9" xfId="0" applyNumberFormat="1" applyFont="1" applyFill="1" applyBorder="1" applyAlignment="1">
      <alignment horizontal="center" vertical="center" wrapText="1" shrinkToFit="1"/>
    </xf>
    <xf numFmtId="178" fontId="1" fillId="0" borderId="20" xfId="0" applyNumberFormat="1" applyFont="1" applyFill="1" applyBorder="1" applyAlignment="1">
      <alignment horizontal="center" vertical="center" wrapText="1" shrinkToFit="1"/>
    </xf>
    <xf numFmtId="178" fontId="3" fillId="0" borderId="5" xfId="0" applyNumberFormat="1" applyFont="1" applyFill="1" applyBorder="1" applyAlignment="1">
      <alignment horizontal="center" vertical="center" wrapText="1" shrinkToFit="1"/>
    </xf>
    <xf numFmtId="178" fontId="4" fillId="0" borderId="6" xfId="0" applyNumberFormat="1" applyFont="1" applyFill="1" applyBorder="1" applyAlignment="1" applyProtection="1">
      <alignment horizontal="center" vertical="center" wrapText="1" shrinkToFit="1"/>
    </xf>
    <xf numFmtId="178" fontId="3" fillId="0" borderId="24" xfId="0" applyNumberFormat="1" applyFont="1" applyFill="1" applyBorder="1" applyAlignment="1" applyProtection="1">
      <alignment horizontal="center" vertical="center" wrapText="1" shrinkToFit="1"/>
    </xf>
    <xf numFmtId="178" fontId="1" fillId="0" borderId="20" xfId="0" applyNumberFormat="1" applyFont="1" applyFill="1" applyBorder="1" applyAlignment="1">
      <alignment horizontal="center" vertical="center" wrapText="1"/>
    </xf>
    <xf numFmtId="178" fontId="1" fillId="0" borderId="20" xfId="0" applyNumberFormat="1" applyFont="1" applyFill="1" applyBorder="1" applyAlignment="1" applyProtection="1">
      <alignment horizontal="center" vertical="center" wrapText="1" shrinkToFit="1"/>
    </xf>
    <xf numFmtId="178" fontId="4" fillId="0" borderId="20" xfId="0" applyNumberFormat="1" applyFont="1" applyFill="1" applyBorder="1" applyAlignment="1">
      <alignment horizontal="center" vertical="center" wrapText="1" shrinkToFit="1"/>
    </xf>
    <xf numFmtId="178" fontId="3" fillId="0" borderId="24" xfId="0" applyNumberFormat="1" applyFont="1" applyFill="1" applyBorder="1" applyAlignment="1">
      <alignment horizontal="center" vertical="center" wrapText="1" shrinkToFit="1"/>
    </xf>
    <xf numFmtId="178" fontId="1" fillId="0" borderId="22" xfId="0" applyNumberFormat="1" applyFont="1" applyFill="1" applyBorder="1" applyAlignment="1">
      <alignment horizontal="center" vertical="center" wrapText="1" shrinkToFit="1"/>
    </xf>
    <xf numFmtId="177" fontId="1" fillId="0" borderId="60" xfId="0" applyNumberFormat="1" applyFont="1" applyFill="1" applyBorder="1" applyAlignment="1">
      <alignment horizontal="center" vertical="center" wrapText="1" shrinkToFit="1"/>
    </xf>
    <xf numFmtId="177" fontId="1" fillId="0" borderId="26" xfId="0" applyNumberFormat="1" applyFont="1" applyFill="1" applyBorder="1" applyAlignment="1">
      <alignment horizontal="center" vertical="center" wrapText="1" shrinkToFit="1"/>
    </xf>
    <xf numFmtId="177" fontId="1" fillId="0" borderId="48" xfId="0" applyNumberFormat="1" applyFont="1" applyFill="1" applyBorder="1" applyAlignment="1">
      <alignment horizontal="center" vertical="center" wrapText="1"/>
    </xf>
    <xf numFmtId="177" fontId="3" fillId="0" borderId="48" xfId="0" applyNumberFormat="1" applyFont="1" applyFill="1" applyBorder="1" applyAlignment="1">
      <alignment horizontal="center" vertical="center" wrapText="1" shrinkToFit="1"/>
    </xf>
    <xf numFmtId="177" fontId="1" fillId="0" borderId="48" xfId="0" applyNumberFormat="1" applyFont="1" applyFill="1" applyBorder="1" applyAlignment="1">
      <alignment horizontal="center" vertical="center" wrapText="1" shrinkToFit="1"/>
    </xf>
    <xf numFmtId="177" fontId="4" fillId="0" borderId="51" xfId="0" applyNumberFormat="1" applyFont="1" applyFill="1" applyBorder="1" applyAlignment="1" applyProtection="1">
      <alignment horizontal="center" vertical="center" wrapText="1" shrinkToFit="1"/>
    </xf>
    <xf numFmtId="177" fontId="1" fillId="0" borderId="29" xfId="0" applyNumberFormat="1" applyFont="1" applyFill="1" applyBorder="1" applyAlignment="1" applyProtection="1">
      <alignment horizontal="right" vertical="center" wrapText="1"/>
    </xf>
    <xf numFmtId="177" fontId="3" fillId="0" borderId="52" xfId="0" applyNumberFormat="1" applyFont="1" applyFill="1" applyBorder="1" applyAlignment="1" applyProtection="1">
      <alignment horizontal="center" vertical="center" wrapText="1" shrinkToFit="1"/>
    </xf>
    <xf numFmtId="177" fontId="1" fillId="0" borderId="52" xfId="0" applyNumberFormat="1" applyFont="1" applyFill="1" applyBorder="1" applyAlignment="1" applyProtection="1">
      <alignment horizontal="center" vertical="center" wrapText="1" shrinkToFit="1"/>
    </xf>
    <xf numFmtId="177" fontId="1" fillId="0" borderId="26" xfId="0" applyNumberFormat="1" applyFont="1" applyFill="1" applyBorder="1" applyAlignment="1">
      <alignment horizontal="center" vertical="center" wrapText="1"/>
    </xf>
    <xf numFmtId="177" fontId="1" fillId="0" borderId="26" xfId="0" applyNumberFormat="1" applyFont="1" applyFill="1" applyBorder="1" applyAlignment="1" applyProtection="1">
      <alignment horizontal="center" vertical="center" wrapText="1" shrinkToFit="1"/>
    </xf>
    <xf numFmtId="177" fontId="4" fillId="0" borderId="26" xfId="0" applyNumberFormat="1" applyFont="1" applyFill="1" applyBorder="1" applyAlignment="1">
      <alignment horizontal="center" vertical="center" wrapText="1" shrinkToFit="1"/>
    </xf>
    <xf numFmtId="177" fontId="1" fillId="0" borderId="52" xfId="0" applyNumberFormat="1" applyFont="1" applyFill="1" applyBorder="1" applyAlignment="1">
      <alignment horizontal="center" vertical="center" wrapText="1" shrinkToFit="1"/>
    </xf>
    <xf numFmtId="177" fontId="1" fillId="0" borderId="35" xfId="0" applyNumberFormat="1" applyFont="1" applyFill="1" applyBorder="1" applyAlignment="1">
      <alignment horizontal="center" vertical="center" wrapText="1" shrinkToFit="1"/>
    </xf>
    <xf numFmtId="177" fontId="1" fillId="0" borderId="0" xfId="0" applyNumberFormat="1" applyFont="1" applyFill="1" applyBorder="1" applyAlignment="1">
      <alignment horizontal="right" vertical="center" wrapText="1" shrinkToFit="1"/>
    </xf>
    <xf numFmtId="177" fontId="1" fillId="0" borderId="29" xfId="0" applyNumberFormat="1" applyFont="1" applyFill="1" applyBorder="1" applyAlignment="1" applyProtection="1">
      <alignment horizontal="right" vertical="center" wrapText="1" shrinkToFit="1"/>
    </xf>
    <xf numFmtId="180" fontId="1" fillId="0" borderId="0" xfId="0" applyNumberFormat="1" applyFont="1" applyAlignment="1" applyProtection="1">
      <alignment horizontal="right" vertical="center"/>
      <protection locked="0"/>
    </xf>
    <xf numFmtId="177" fontId="1" fillId="0" borderId="18" xfId="0" applyNumberFormat="1" applyFont="1" applyFill="1" applyBorder="1" applyAlignment="1">
      <alignment horizontal="right" vertical="center"/>
    </xf>
    <xf numFmtId="178" fontId="1" fillId="2" borderId="25" xfId="0" applyNumberFormat="1" applyFont="1" applyFill="1" applyBorder="1" applyAlignment="1">
      <alignment horizontal="center" vertical="center"/>
    </xf>
    <xf numFmtId="179" fontId="1" fillId="0" borderId="31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 applyProtection="1">
      <alignment horizontal="right" vertical="center"/>
    </xf>
    <xf numFmtId="179" fontId="1" fillId="0" borderId="0" xfId="0" applyNumberFormat="1" applyFont="1" applyFill="1" applyBorder="1" applyAlignment="1" applyProtection="1">
      <alignment horizontal="right" vertical="center"/>
      <protection locked="0"/>
    </xf>
    <xf numFmtId="177" fontId="1" fillId="0" borderId="15" xfId="0" applyNumberFormat="1" applyFont="1" applyFill="1" applyBorder="1" applyAlignment="1">
      <alignment horizontal="center" vertical="center"/>
    </xf>
    <xf numFmtId="177" fontId="1" fillId="0" borderId="31" xfId="0" applyNumberFormat="1" applyFont="1" applyFill="1" applyBorder="1" applyAlignment="1" applyProtection="1">
      <alignment horizontal="center" vertical="center"/>
      <protection locked="0"/>
    </xf>
    <xf numFmtId="177" fontId="1" fillId="0" borderId="44" xfId="0" applyNumberFormat="1" applyFont="1" applyFill="1" applyBorder="1" applyAlignment="1">
      <alignment horizontal="right" vertical="center"/>
    </xf>
    <xf numFmtId="177" fontId="1" fillId="0" borderId="5" xfId="0" applyNumberFormat="1" applyFont="1" applyFill="1" applyBorder="1" applyAlignment="1">
      <alignment horizontal="right" vertical="center"/>
    </xf>
    <xf numFmtId="177" fontId="1" fillId="0" borderId="7" xfId="0" applyNumberFormat="1" applyFont="1" applyFill="1" applyBorder="1" applyAlignment="1">
      <alignment horizontal="right" vertical="center"/>
    </xf>
    <xf numFmtId="177" fontId="1" fillId="0" borderId="37" xfId="0" applyNumberFormat="1" applyFont="1" applyFill="1" applyBorder="1" applyAlignment="1">
      <alignment horizontal="right" vertical="center"/>
    </xf>
    <xf numFmtId="177" fontId="1" fillId="0" borderId="58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Alignment="1" applyProtection="1">
      <alignment horizontal="right" vertical="center"/>
      <protection locked="0"/>
    </xf>
    <xf numFmtId="177" fontId="7" fillId="2" borderId="0" xfId="0" applyNumberFormat="1" applyFont="1" applyFill="1" applyAlignment="1">
      <alignment horizontal="left" vertical="center"/>
    </xf>
    <xf numFmtId="177" fontId="1" fillId="2" borderId="0" xfId="0" applyNumberFormat="1" applyFont="1" applyFill="1" applyAlignment="1" applyProtection="1">
      <alignment horizontal="right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>
      <alignment vertical="center"/>
    </xf>
    <xf numFmtId="178" fontId="1" fillId="0" borderId="19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33" xfId="0" applyNumberFormat="1" applyFont="1" applyBorder="1" applyAlignment="1" applyProtection="1">
      <alignment horizontal="center" vertical="center"/>
      <protection locked="0"/>
    </xf>
    <xf numFmtId="178" fontId="1" fillId="0" borderId="25" xfId="0" applyNumberFormat="1" applyFont="1" applyBorder="1" applyAlignment="1" applyProtection="1">
      <alignment horizontal="center" vertical="center"/>
    </xf>
    <xf numFmtId="178" fontId="21" fillId="0" borderId="13" xfId="0" applyNumberFormat="1" applyFont="1" applyBorder="1" applyAlignment="1" applyProtection="1">
      <alignment horizontal="center" vertical="center" wrapText="1" shrinkToFit="1"/>
    </xf>
    <xf numFmtId="178" fontId="1" fillId="0" borderId="0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 applyProtection="1">
      <alignment horizontal="center" vertical="center" wrapText="1" shrinkToFit="1"/>
    </xf>
    <xf numFmtId="178" fontId="1" fillId="0" borderId="22" xfId="0" applyNumberFormat="1" applyFont="1" applyBorder="1" applyAlignment="1" applyProtection="1">
      <alignment horizontal="center" vertical="center" shrinkToFit="1"/>
    </xf>
    <xf numFmtId="178" fontId="1" fillId="0" borderId="11" xfId="0" applyNumberFormat="1" applyFont="1" applyBorder="1" applyAlignment="1">
      <alignment horizontal="center" vertical="center" wrapText="1"/>
    </xf>
    <xf numFmtId="179" fontId="22" fillId="0" borderId="17" xfId="0" applyNumberFormat="1" applyFont="1" applyBorder="1" applyAlignment="1" applyProtection="1">
      <alignment horizontal="right" vertical="center"/>
    </xf>
    <xf numFmtId="179" fontId="1" fillId="0" borderId="4" xfId="0" applyNumberFormat="1" applyFont="1" applyBorder="1" applyAlignment="1" applyProtection="1">
      <alignment horizontal="right" vertical="center"/>
    </xf>
    <xf numFmtId="179" fontId="1" fillId="0" borderId="1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 applyProtection="1">
      <alignment horizontal="right" vertical="center"/>
      <protection locked="0"/>
    </xf>
    <xf numFmtId="179" fontId="1" fillId="0" borderId="11" xfId="0" applyNumberFormat="1" applyFont="1" applyFill="1" applyBorder="1" applyAlignment="1" applyProtection="1">
      <alignment horizontal="right" vertical="center"/>
      <protection locked="0"/>
    </xf>
    <xf numFmtId="178" fontId="1" fillId="0" borderId="10" xfId="0" applyNumberFormat="1" applyFont="1" applyBorder="1" applyAlignment="1">
      <alignment horizontal="center" vertical="center"/>
    </xf>
    <xf numFmtId="179" fontId="22" fillId="0" borderId="13" xfId="0" applyNumberFormat="1" applyFont="1" applyBorder="1" applyAlignment="1" applyProtection="1">
      <alignment horizontal="right" vertical="center"/>
    </xf>
    <xf numFmtId="179" fontId="1" fillId="0" borderId="28" xfId="0" applyNumberFormat="1" applyFont="1" applyBorder="1" applyAlignment="1" applyProtection="1">
      <alignment horizontal="right" vertical="center"/>
    </xf>
    <xf numFmtId="179" fontId="1" fillId="0" borderId="10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 applyProtection="1">
      <alignment horizontal="right" vertical="center"/>
      <protection locked="0"/>
    </xf>
    <xf numFmtId="179" fontId="1" fillId="0" borderId="10" xfId="0" applyNumberFormat="1" applyFont="1" applyFill="1" applyBorder="1" applyAlignment="1" applyProtection="1">
      <alignment horizontal="right" vertical="center"/>
      <protection locked="0"/>
    </xf>
    <xf numFmtId="177" fontId="1" fillId="0" borderId="37" xfId="0" applyNumberFormat="1" applyFont="1" applyBorder="1" applyAlignment="1">
      <alignment horizontal="center" vertical="center"/>
    </xf>
    <xf numFmtId="179" fontId="1" fillId="0" borderId="6" xfId="0" applyNumberFormat="1" applyFont="1" applyBorder="1" applyAlignment="1" applyProtection="1">
      <alignment horizontal="right" vertical="center"/>
    </xf>
    <xf numFmtId="179" fontId="1" fillId="0" borderId="21" xfId="0" applyNumberFormat="1" applyFont="1" applyBorder="1" applyAlignment="1" applyProtection="1">
      <alignment horizontal="right" vertical="center"/>
    </xf>
    <xf numFmtId="179" fontId="1" fillId="0" borderId="37" xfId="0" applyNumberFormat="1" applyFont="1" applyBorder="1" applyAlignment="1" applyProtection="1">
      <alignment horizontal="right" vertical="center"/>
    </xf>
    <xf numFmtId="179" fontId="1" fillId="0" borderId="58" xfId="0" applyNumberFormat="1" applyFont="1" applyBorder="1" applyAlignment="1" applyProtection="1">
      <alignment horizontal="right" vertical="center"/>
    </xf>
    <xf numFmtId="177" fontId="6" fillId="2" borderId="0" xfId="0" applyNumberFormat="1" applyFont="1" applyFill="1" applyAlignment="1">
      <alignment vertical="center"/>
    </xf>
    <xf numFmtId="177" fontId="1" fillId="2" borderId="0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 applyProtection="1">
      <alignment horizontal="center" vertical="center"/>
      <protection locked="0"/>
    </xf>
    <xf numFmtId="177" fontId="1" fillId="2" borderId="0" xfId="0" applyNumberFormat="1" applyFont="1" applyFill="1" applyAlignment="1">
      <alignment horizontal="right" vertical="center"/>
    </xf>
    <xf numFmtId="178" fontId="1" fillId="2" borderId="32" xfId="0" applyNumberFormat="1" applyFont="1" applyFill="1" applyBorder="1" applyAlignment="1">
      <alignment horizontal="center" vertical="center"/>
    </xf>
    <xf numFmtId="177" fontId="0" fillId="2" borderId="33" xfId="0" applyNumberFormat="1" applyFont="1" applyFill="1" applyBorder="1" applyAlignment="1" applyProtection="1">
      <alignment horizontal="center" vertical="center"/>
      <protection locked="0"/>
    </xf>
    <xf numFmtId="178" fontId="1" fillId="2" borderId="34" xfId="0" applyNumberFormat="1" applyFont="1" applyFill="1" applyBorder="1" applyAlignment="1" applyProtection="1">
      <alignment horizontal="center" vertical="center"/>
    </xf>
    <xf numFmtId="178" fontId="1" fillId="2" borderId="32" xfId="0" applyNumberFormat="1" applyFont="1" applyFill="1" applyBorder="1" applyAlignment="1" applyProtection="1">
      <alignment horizontal="center" vertical="center"/>
    </xf>
    <xf numFmtId="178" fontId="1" fillId="2" borderId="46" xfId="0" applyNumberFormat="1" applyFont="1" applyFill="1" applyBorder="1" applyAlignment="1" applyProtection="1">
      <alignment horizontal="center" vertical="center"/>
    </xf>
    <xf numFmtId="178" fontId="1" fillId="2" borderId="59" xfId="0" applyNumberFormat="1" applyFont="1" applyFill="1" applyBorder="1" applyAlignment="1" applyProtection="1">
      <alignment horizontal="center" vertical="center"/>
    </xf>
    <xf numFmtId="178" fontId="1" fillId="2" borderId="41" xfId="0" applyNumberFormat="1" applyFont="1" applyFill="1" applyBorder="1" applyAlignment="1" applyProtection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8" fontId="1" fillId="2" borderId="30" xfId="0" applyNumberFormat="1" applyFont="1" applyFill="1" applyBorder="1" applyAlignment="1" applyProtection="1">
      <alignment horizontal="center" vertical="center"/>
    </xf>
    <xf numFmtId="178" fontId="1" fillId="2" borderId="28" xfId="0" applyNumberFormat="1" applyFont="1" applyFill="1" applyBorder="1" applyAlignment="1" applyProtection="1">
      <alignment horizontal="center" vertical="center"/>
    </xf>
    <xf numFmtId="178" fontId="1" fillId="2" borderId="27" xfId="0" applyNumberFormat="1" applyFont="1" applyFill="1" applyBorder="1" applyAlignment="1" applyProtection="1">
      <alignment horizontal="center" vertical="center"/>
    </xf>
    <xf numFmtId="177" fontId="0" fillId="2" borderId="29" xfId="0" applyNumberFormat="1" applyFont="1" applyFill="1" applyBorder="1" applyAlignment="1" applyProtection="1">
      <alignment horizontal="center" vertical="center"/>
      <protection locked="0"/>
    </xf>
    <xf numFmtId="178" fontId="1" fillId="2" borderId="61" xfId="0" applyNumberFormat="1" applyFont="1" applyFill="1" applyBorder="1" applyAlignment="1">
      <alignment horizontal="center" vertical="center"/>
    </xf>
    <xf numFmtId="178" fontId="1" fillId="2" borderId="39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 applyProtection="1">
      <alignment horizontal="center" vertical="center"/>
    </xf>
    <xf numFmtId="178" fontId="5" fillId="2" borderId="20" xfId="0" applyNumberFormat="1" applyFont="1" applyFill="1" applyBorder="1" applyAlignment="1" applyProtection="1">
      <alignment horizontal="center" vertical="center" wrapText="1"/>
    </xf>
    <xf numFmtId="178" fontId="1" fillId="2" borderId="20" xfId="0" applyNumberFormat="1" applyFont="1" applyFill="1" applyBorder="1" applyAlignment="1">
      <alignment horizontal="center" vertical="center"/>
    </xf>
    <xf numFmtId="178" fontId="1" fillId="2" borderId="20" xfId="0" applyNumberFormat="1" applyFont="1" applyFill="1" applyBorder="1" applyAlignment="1" applyProtection="1">
      <alignment horizontal="center" vertical="center" wrapText="1"/>
    </xf>
    <xf numFmtId="178" fontId="1" fillId="2" borderId="23" xfId="0" applyNumberFormat="1" applyFont="1" applyFill="1" applyBorder="1" applyAlignment="1">
      <alignment horizontal="center" vertical="center" wrapText="1"/>
    </xf>
    <xf numFmtId="178" fontId="5" fillId="2" borderId="62" xfId="0" applyNumberFormat="1" applyFont="1" applyFill="1" applyBorder="1" applyAlignment="1" applyProtection="1">
      <alignment horizontal="center" vertical="center" wrapText="1"/>
    </xf>
    <xf numFmtId="178" fontId="1" fillId="2" borderId="20" xfId="0" applyNumberFormat="1" applyFont="1" applyFill="1" applyBorder="1" applyAlignment="1" applyProtection="1">
      <alignment horizontal="center" vertical="center"/>
    </xf>
    <xf numFmtId="178" fontId="1" fillId="2" borderId="5" xfId="0" applyNumberFormat="1" applyFont="1" applyFill="1" applyBorder="1" applyAlignment="1" applyProtection="1">
      <alignment horizontal="center" vertical="center"/>
    </xf>
    <xf numFmtId="178" fontId="1" fillId="2" borderId="24" xfId="0" applyNumberFormat="1" applyFont="1" applyFill="1" applyBorder="1" applyAlignment="1" applyProtection="1">
      <alignment horizontal="center" vertical="center" wrapText="1"/>
    </xf>
    <xf numFmtId="178" fontId="1" fillId="2" borderId="23" xfId="0" applyNumberFormat="1" applyFont="1" applyFill="1" applyBorder="1" applyAlignment="1">
      <alignment horizontal="center" vertical="center"/>
    </xf>
    <xf numFmtId="178" fontId="1" fillId="2" borderId="40" xfId="0" applyNumberFormat="1" applyFont="1" applyFill="1" applyBorder="1" applyAlignment="1" applyProtection="1">
      <alignment horizontal="center" vertical="center"/>
    </xf>
    <xf numFmtId="178" fontId="1" fillId="2" borderId="22" xfId="0" applyNumberFormat="1" applyFont="1" applyFill="1" applyBorder="1" applyAlignment="1">
      <alignment horizontal="center" vertical="center" wrapText="1"/>
    </xf>
    <xf numFmtId="177" fontId="5" fillId="2" borderId="16" xfId="0" applyNumberFormat="1" applyFont="1" applyFill="1" applyBorder="1" applyAlignment="1" applyProtection="1">
      <alignment horizontal="right" vertical="center"/>
    </xf>
    <xf numFmtId="177" fontId="5" fillId="2" borderId="16" xfId="0" applyNumberFormat="1" applyFont="1" applyFill="1" applyBorder="1" applyAlignment="1">
      <alignment horizontal="right" vertical="center"/>
    </xf>
    <xf numFmtId="177" fontId="5" fillId="2" borderId="14" xfId="0" applyNumberFormat="1" applyFont="1" applyFill="1" applyBorder="1" applyAlignment="1">
      <alignment horizontal="right" vertical="center"/>
    </xf>
    <xf numFmtId="177" fontId="5" fillId="2" borderId="18" xfId="0" applyNumberFormat="1" applyFont="1" applyFill="1" applyBorder="1" applyAlignment="1" applyProtection="1">
      <alignment horizontal="right" vertical="center"/>
    </xf>
    <xf numFmtId="177" fontId="5" fillId="2" borderId="4" xfId="0" applyNumberFormat="1" applyFont="1" applyFill="1" applyBorder="1" applyAlignment="1" applyProtection="1">
      <alignment horizontal="right" vertical="center"/>
    </xf>
    <xf numFmtId="177" fontId="5" fillId="2" borderId="14" xfId="0" applyNumberFormat="1" applyFont="1" applyFill="1" applyBorder="1" applyAlignment="1" applyProtection="1">
      <alignment horizontal="right" vertical="center"/>
    </xf>
    <xf numFmtId="177" fontId="5" fillId="2" borderId="36" xfId="0" applyNumberFormat="1" applyFont="1" applyFill="1" applyBorder="1" applyAlignment="1" applyProtection="1">
      <alignment horizontal="right" vertical="center"/>
    </xf>
    <xf numFmtId="177" fontId="5" fillId="2" borderId="32" xfId="0" applyNumberFormat="1" applyFont="1" applyFill="1" applyBorder="1" applyAlignment="1">
      <alignment horizontal="right" vertical="center"/>
    </xf>
    <xf numFmtId="177" fontId="5" fillId="2" borderId="36" xfId="0" applyNumberFormat="1" applyFont="1" applyFill="1" applyBorder="1" applyAlignment="1" applyProtection="1">
      <alignment horizontal="right" vertical="center"/>
      <protection locked="0"/>
    </xf>
    <xf numFmtId="177" fontId="5" fillId="2" borderId="11" xfId="0" applyNumberFormat="1" applyFont="1" applyFill="1" applyBorder="1" applyAlignment="1" applyProtection="1">
      <alignment horizontal="right" vertical="center"/>
      <protection locked="0"/>
    </xf>
    <xf numFmtId="177" fontId="5" fillId="2" borderId="11" xfId="0" applyNumberFormat="1" applyFont="1" applyFill="1" applyBorder="1" applyAlignment="1" applyProtection="1">
      <alignment horizontal="right" vertical="center"/>
    </xf>
    <xf numFmtId="177" fontId="5" fillId="2" borderId="11" xfId="0" applyNumberFormat="1" applyFont="1" applyFill="1" applyBorder="1" applyAlignment="1">
      <alignment horizontal="right" vertical="center"/>
    </xf>
    <xf numFmtId="177" fontId="5" fillId="2" borderId="42" xfId="0" applyNumberFormat="1" applyFont="1" applyFill="1" applyBorder="1" applyAlignment="1" applyProtection="1">
      <alignment horizontal="right" vertical="center"/>
      <protection locked="0"/>
    </xf>
    <xf numFmtId="177" fontId="5" fillId="2" borderId="1" xfId="0" applyNumberFormat="1" applyFont="1" applyFill="1" applyBorder="1" applyAlignment="1">
      <alignment horizontal="right" vertical="center"/>
    </xf>
    <xf numFmtId="177" fontId="5" fillId="2" borderId="38" xfId="0" applyNumberFormat="1" applyFont="1" applyFill="1" applyBorder="1" applyAlignment="1">
      <alignment horizontal="right" vertical="center"/>
    </xf>
    <xf numFmtId="177" fontId="5" fillId="2" borderId="12" xfId="0" applyNumberFormat="1" applyFont="1" applyFill="1" applyBorder="1" applyAlignment="1" applyProtection="1">
      <alignment horizontal="right" vertical="center"/>
    </xf>
    <xf numFmtId="177" fontId="1" fillId="2" borderId="43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horizontal="right" vertical="center"/>
    </xf>
    <xf numFmtId="177" fontId="5" fillId="2" borderId="12" xfId="0" applyNumberFormat="1" applyFont="1" applyFill="1" applyBorder="1" applyAlignment="1">
      <alignment horizontal="right" vertical="center"/>
    </xf>
    <xf numFmtId="177" fontId="5" fillId="2" borderId="15" xfId="0" applyNumberFormat="1" applyFont="1" applyFill="1" applyBorder="1" applyAlignment="1" applyProtection="1">
      <alignment horizontal="right" vertical="center"/>
    </xf>
    <xf numFmtId="177" fontId="5" fillId="2" borderId="28" xfId="0" applyNumberFormat="1" applyFont="1" applyFill="1" applyBorder="1" applyAlignment="1" applyProtection="1">
      <alignment horizontal="right" vertical="center"/>
    </xf>
    <xf numFmtId="177" fontId="5" fillId="2" borderId="38" xfId="0" applyNumberFormat="1" applyFont="1" applyFill="1" applyBorder="1" applyAlignment="1" applyProtection="1">
      <alignment horizontal="right" vertical="center"/>
    </xf>
    <xf numFmtId="177" fontId="5" fillId="2" borderId="27" xfId="0" applyNumberFormat="1" applyFont="1" applyFill="1" applyBorder="1" applyAlignment="1">
      <alignment horizontal="right" vertical="center"/>
    </xf>
    <xf numFmtId="177" fontId="5" fillId="2" borderId="10" xfId="0" applyNumberFormat="1" applyFont="1" applyFill="1" applyBorder="1" applyAlignment="1" applyProtection="1">
      <alignment horizontal="right" vertical="center"/>
      <protection locked="0"/>
    </xf>
    <xf numFmtId="177" fontId="1" fillId="2" borderId="10" xfId="0" applyNumberFormat="1" applyFont="1" applyFill="1" applyBorder="1" applyAlignment="1">
      <alignment horizontal="center" vertical="center" wrapText="1"/>
    </xf>
    <xf numFmtId="177" fontId="5" fillId="2" borderId="58" xfId="0" applyNumberFormat="1" applyFont="1" applyFill="1" applyBorder="1" applyAlignment="1">
      <alignment horizontal="right" vertical="center"/>
    </xf>
    <xf numFmtId="177" fontId="5" fillId="2" borderId="21" xfId="0" applyNumberFormat="1" applyFont="1" applyFill="1" applyBorder="1" applyAlignment="1">
      <alignment horizontal="right" vertical="center"/>
    </xf>
    <xf numFmtId="177" fontId="5" fillId="2" borderId="7" xfId="0" applyNumberFormat="1" applyFont="1" applyFill="1" applyBorder="1" applyAlignment="1">
      <alignment horizontal="right" vertical="center"/>
    </xf>
    <xf numFmtId="177" fontId="5" fillId="2" borderId="44" xfId="0" applyNumberFormat="1" applyFont="1" applyFill="1" applyBorder="1" applyAlignment="1">
      <alignment horizontal="right" vertical="center"/>
    </xf>
    <xf numFmtId="177" fontId="5" fillId="2" borderId="6" xfId="0" applyNumberFormat="1" applyFont="1" applyFill="1" applyBorder="1" applyAlignment="1">
      <alignment horizontal="right" vertical="center"/>
    </xf>
    <xf numFmtId="177" fontId="5" fillId="2" borderId="5" xfId="0" applyNumberFormat="1" applyFont="1" applyFill="1" applyBorder="1" applyAlignment="1">
      <alignment horizontal="right" vertical="center"/>
    </xf>
    <xf numFmtId="177" fontId="5" fillId="2" borderId="56" xfId="0" applyNumberFormat="1" applyFont="1" applyFill="1" applyBorder="1" applyAlignment="1">
      <alignment horizontal="right" vertical="center"/>
    </xf>
    <xf numFmtId="177" fontId="5" fillId="2" borderId="37" xfId="0" applyNumberFormat="1" applyFont="1" applyFill="1" applyBorder="1" applyAlignment="1" applyProtection="1">
      <alignment horizontal="right" vertical="center"/>
      <protection locked="0"/>
    </xf>
    <xf numFmtId="177" fontId="5" fillId="2" borderId="58" xfId="0" applyNumberFormat="1" applyFont="1" applyFill="1" applyBorder="1" applyAlignment="1" applyProtection="1">
      <alignment horizontal="right" vertical="center"/>
    </xf>
    <xf numFmtId="177" fontId="5" fillId="2" borderId="63" xfId="0" applyNumberFormat="1" applyFont="1" applyFill="1" applyBorder="1" applyAlignment="1" applyProtection="1">
      <alignment horizontal="right" vertical="center"/>
    </xf>
    <xf numFmtId="177" fontId="1" fillId="2" borderId="31" xfId="0" applyNumberFormat="1" applyFont="1" applyFill="1" applyBorder="1" applyAlignment="1" applyProtection="1">
      <alignment horizontal="center" vertical="center"/>
      <protection locked="0"/>
    </xf>
    <xf numFmtId="178" fontId="1" fillId="2" borderId="0" xfId="0" applyNumberFormat="1" applyFont="1" applyFill="1" applyBorder="1" applyAlignment="1" applyProtection="1">
      <alignment horizontal="right" vertical="center"/>
    </xf>
    <xf numFmtId="177" fontId="8" fillId="2" borderId="0" xfId="0" applyNumberFormat="1" applyFont="1" applyFill="1" applyAlignment="1" applyProtection="1">
      <alignment vertical="center"/>
      <protection locked="0"/>
    </xf>
    <xf numFmtId="177" fontId="8" fillId="2" borderId="0" xfId="0" applyNumberFormat="1" applyFont="1" applyFill="1" applyAlignment="1" applyProtection="1">
      <alignment horizontal="right" vertical="center"/>
      <protection locked="0"/>
    </xf>
    <xf numFmtId="177" fontId="1" fillId="2" borderId="0" xfId="0" applyNumberFormat="1" applyFont="1" applyFill="1" applyAlignment="1" applyProtection="1">
      <alignment vertical="center"/>
      <protection locked="0"/>
    </xf>
    <xf numFmtId="177" fontId="1" fillId="2" borderId="0" xfId="0" applyNumberFormat="1" applyFont="1" applyFill="1" applyAlignment="1">
      <alignment vertical="center"/>
    </xf>
    <xf numFmtId="178" fontId="0" fillId="2" borderId="45" xfId="0" applyNumberFormat="1" applyFont="1" applyFill="1" applyBorder="1" applyAlignment="1" applyProtection="1">
      <alignment horizontal="center" vertical="center"/>
    </xf>
    <xf numFmtId="178" fontId="0" fillId="2" borderId="33" xfId="0" applyNumberFormat="1" applyFont="1" applyFill="1" applyBorder="1" applyAlignment="1" applyProtection="1">
      <alignment horizontal="center" vertical="center"/>
    </xf>
    <xf numFmtId="178" fontId="1" fillId="2" borderId="47" xfId="0" applyNumberFormat="1" applyFont="1" applyFill="1" applyBorder="1" applyAlignment="1" applyProtection="1">
      <alignment horizontal="center" vertical="center"/>
    </xf>
    <xf numFmtId="178" fontId="1" fillId="2" borderId="29" xfId="0" applyNumberFormat="1" applyFont="1" applyFill="1" applyBorder="1" applyAlignment="1">
      <alignment horizontal="center" vertical="center"/>
    </xf>
    <xf numFmtId="178" fontId="1" fillId="2" borderId="50" xfId="0" applyNumberFormat="1" applyFont="1" applyFill="1" applyBorder="1" applyAlignment="1">
      <alignment horizontal="center" vertical="center"/>
    </xf>
    <xf numFmtId="178" fontId="1" fillId="2" borderId="20" xfId="0" applyNumberFormat="1" applyFont="1" applyFill="1" applyBorder="1" applyAlignment="1" applyProtection="1">
      <alignment horizontal="center" vertical="center" wrapText="1" shrinkToFit="1"/>
    </xf>
    <xf numFmtId="178" fontId="1" fillId="2" borderId="23" xfId="0" applyNumberFormat="1" applyFont="1" applyFill="1" applyBorder="1" applyAlignment="1" applyProtection="1">
      <alignment horizontal="center" vertical="center" shrinkToFit="1"/>
    </xf>
    <xf numFmtId="178" fontId="1" fillId="2" borderId="44" xfId="0" applyNumberFormat="1" applyFont="1" applyFill="1" applyBorder="1" applyAlignment="1" applyProtection="1">
      <alignment horizontal="center" vertical="center" shrinkToFit="1"/>
    </xf>
    <xf numFmtId="178" fontId="1" fillId="2" borderId="21" xfId="0" applyNumberFormat="1" applyFont="1" applyFill="1" applyBorder="1" applyAlignment="1" applyProtection="1">
      <alignment horizontal="center" vertical="center" wrapText="1" shrinkToFit="1"/>
    </xf>
    <xf numFmtId="178" fontId="1" fillId="2" borderId="21" xfId="0" applyNumberFormat="1" applyFont="1" applyFill="1" applyBorder="1" applyAlignment="1" applyProtection="1">
      <alignment horizontal="center" vertical="center" shrinkToFit="1"/>
    </xf>
    <xf numFmtId="178" fontId="1" fillId="2" borderId="24" xfId="0" applyNumberFormat="1" applyFont="1" applyFill="1" applyBorder="1" applyAlignment="1" applyProtection="1">
      <alignment horizontal="center" vertical="center" shrinkToFit="1"/>
    </xf>
    <xf numFmtId="178" fontId="1" fillId="2" borderId="20" xfId="0" applyNumberFormat="1" applyFont="1" applyFill="1" applyBorder="1" applyAlignment="1" applyProtection="1">
      <alignment horizontal="center" vertical="center" shrinkToFit="1"/>
    </xf>
    <xf numFmtId="178" fontId="1" fillId="2" borderId="24" xfId="0" applyNumberFormat="1" applyFont="1" applyFill="1" applyBorder="1" applyAlignment="1">
      <alignment horizontal="center" vertical="center"/>
    </xf>
    <xf numFmtId="178" fontId="1" fillId="2" borderId="40" xfId="0" applyNumberFormat="1" applyFont="1" applyFill="1" applyBorder="1" applyAlignment="1">
      <alignment horizontal="center" vertical="center" shrinkToFit="1"/>
    </xf>
    <xf numFmtId="178" fontId="1" fillId="2" borderId="3" xfId="0" applyNumberFormat="1" applyFont="1" applyFill="1" applyBorder="1" applyAlignment="1">
      <alignment horizontal="center" vertical="center" wrapText="1"/>
    </xf>
    <xf numFmtId="177" fontId="1" fillId="2" borderId="35" xfId="0" applyNumberFormat="1" applyFont="1" applyFill="1" applyBorder="1" applyAlignment="1" applyProtection="1">
      <alignment horizontal="center" vertical="center"/>
      <protection locked="0"/>
    </xf>
    <xf numFmtId="177" fontId="5" fillId="2" borderId="64" xfId="0" applyNumberFormat="1" applyFont="1" applyFill="1" applyBorder="1" applyAlignment="1" applyProtection="1">
      <alignment horizontal="right" vertical="center"/>
      <protection locked="0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right" vertical="center"/>
    </xf>
    <xf numFmtId="177" fontId="1" fillId="2" borderId="23" xfId="0" applyNumberFormat="1" applyFont="1" applyFill="1" applyBorder="1" applyAlignment="1">
      <alignment horizontal="right" vertical="center"/>
    </xf>
    <xf numFmtId="177" fontId="1" fillId="2" borderId="9" xfId="0" applyNumberFormat="1" applyFont="1" applyFill="1" applyBorder="1" applyAlignment="1">
      <alignment horizontal="right" vertical="center"/>
    </xf>
    <xf numFmtId="177" fontId="1" fillId="2" borderId="24" xfId="0" applyNumberFormat="1" applyFont="1" applyFill="1" applyBorder="1" applyAlignment="1">
      <alignment horizontal="right" vertical="center"/>
    </xf>
    <xf numFmtId="177" fontId="1" fillId="2" borderId="3" xfId="0" applyNumberFormat="1" applyFont="1" applyFill="1" applyBorder="1" applyAlignment="1" applyProtection="1">
      <alignment horizontal="right" vertical="center"/>
    </xf>
    <xf numFmtId="177" fontId="1" fillId="2" borderId="22" xfId="0" applyNumberFormat="1" applyFont="1" applyFill="1" applyBorder="1" applyAlignment="1" applyProtection="1">
      <alignment horizontal="right" vertical="center"/>
    </xf>
    <xf numFmtId="177" fontId="1" fillId="2" borderId="2" xfId="0" applyNumberFormat="1" applyFont="1" applyFill="1" applyBorder="1" applyAlignment="1" applyProtection="1">
      <alignment horizontal="right" vertical="center"/>
      <protection locked="0"/>
    </xf>
    <xf numFmtId="177" fontId="1" fillId="2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34" xfId="0" applyNumberFormat="1" applyFont="1" applyFill="1" applyBorder="1" applyAlignment="1" applyProtection="1">
      <alignment horizontal="center" vertical="center" wrapText="1"/>
    </xf>
    <xf numFmtId="177" fontId="0" fillId="0" borderId="32" xfId="0" applyNumberFormat="1" applyFont="1" applyBorder="1" applyAlignment="1" applyProtection="1">
      <alignment horizontal="center" vertical="center" wrapText="1"/>
      <protection locked="0"/>
    </xf>
    <xf numFmtId="177" fontId="0" fillId="0" borderId="33" xfId="0" applyNumberFormat="1" applyFont="1" applyBorder="1" applyAlignment="1" applyProtection="1">
      <alignment horizontal="center" vertical="center" wrapText="1"/>
      <protection locked="0"/>
    </xf>
    <xf numFmtId="178" fontId="1" fillId="0" borderId="46" xfId="0" applyNumberFormat="1" applyFont="1" applyFill="1" applyBorder="1" applyAlignment="1" applyProtection="1">
      <alignment horizontal="center" vertical="center"/>
    </xf>
    <xf numFmtId="178" fontId="1" fillId="0" borderId="47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0" xfId="0" applyNumberFormat="1" applyFont="1" applyFill="1" applyBorder="1" applyAlignment="1">
      <alignment horizontal="center" vertical="center" shrinkToFit="1"/>
    </xf>
    <xf numFmtId="178" fontId="1" fillId="0" borderId="28" xfId="0" applyNumberFormat="1" applyFont="1" applyFill="1" applyBorder="1" applyAlignment="1">
      <alignment horizontal="center" vertical="center" shrinkToFit="1"/>
    </xf>
    <xf numFmtId="177" fontId="0" fillId="0" borderId="29" xfId="0" applyNumberFormat="1" applyFont="1" applyBorder="1" applyAlignment="1" applyProtection="1">
      <alignment horizontal="center" vertical="center" shrinkToFit="1"/>
      <protection locked="0"/>
    </xf>
    <xf numFmtId="178" fontId="1" fillId="0" borderId="28" xfId="0" applyNumberFormat="1" applyFont="1" applyFill="1" applyBorder="1" applyAlignment="1">
      <alignment horizontal="center" vertical="center" shrinkToFit="1"/>
    </xf>
    <xf numFmtId="178" fontId="1" fillId="0" borderId="27" xfId="0" applyNumberFormat="1" applyFont="1" applyFill="1" applyBorder="1" applyAlignment="1">
      <alignment horizontal="center" vertical="center" shrinkToFit="1"/>
    </xf>
    <xf numFmtId="177" fontId="0" fillId="0" borderId="13" xfId="0" applyNumberFormat="1" applyFont="1" applyBorder="1" applyAlignment="1" applyProtection="1">
      <alignment horizontal="center" vertical="center" shrinkToFit="1"/>
      <protection locked="0"/>
    </xf>
    <xf numFmtId="178" fontId="1" fillId="0" borderId="29" xfId="0" applyNumberFormat="1" applyFont="1" applyFill="1" applyBorder="1" applyAlignment="1">
      <alignment horizontal="center" vertical="center" shrinkToFit="1"/>
    </xf>
    <xf numFmtId="178" fontId="1" fillId="0" borderId="0" xfId="0" applyNumberFormat="1" applyFont="1" applyFill="1" applyBorder="1" applyAlignment="1" applyProtection="1">
      <alignment horizontal="center" vertical="center"/>
    </xf>
    <xf numFmtId="178" fontId="1" fillId="0" borderId="62" xfId="0" applyNumberFormat="1" applyFont="1" applyFill="1" applyBorder="1" applyAlignment="1" applyProtection="1">
      <alignment horizontal="center" vertical="center" shrinkToFit="1"/>
    </xf>
    <xf numFmtId="178" fontId="1" fillId="0" borderId="22" xfId="0" applyNumberFormat="1" applyFont="1" applyFill="1" applyBorder="1" applyAlignment="1">
      <alignment horizontal="center" vertical="center" wrapText="1"/>
    </xf>
    <xf numFmtId="177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9" xfId="0" applyNumberFormat="1" applyFont="1" applyFill="1" applyBorder="1" applyAlignment="1">
      <alignment horizontal="center" vertical="center"/>
    </xf>
    <xf numFmtId="177" fontId="1" fillId="0" borderId="65" xfId="0" applyNumberFormat="1" applyFont="1" applyFill="1" applyBorder="1" applyAlignment="1" applyProtection="1">
      <alignment horizontal="right" vertical="center"/>
      <protection locked="0"/>
    </xf>
    <xf numFmtId="177" fontId="1" fillId="0" borderId="66" xfId="0" applyNumberFormat="1" applyFont="1" applyFill="1" applyBorder="1" applyAlignment="1" applyProtection="1">
      <alignment horizontal="right" vertical="center"/>
      <protection locked="0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 applyProtection="1">
      <alignment horizontal="right" vertical="center"/>
    </xf>
    <xf numFmtId="177" fontId="1" fillId="0" borderId="2" xfId="0" applyNumberFormat="1" applyFont="1" applyFill="1" applyBorder="1" applyAlignment="1" applyProtection="1">
      <alignment horizontal="right" vertical="center"/>
    </xf>
    <xf numFmtId="177" fontId="1" fillId="0" borderId="19" xfId="0" applyNumberFormat="1" applyFont="1" applyFill="1" applyBorder="1" applyAlignment="1" applyProtection="1">
      <alignment horizontal="right" vertical="center"/>
      <protection locked="0"/>
    </xf>
    <xf numFmtId="177" fontId="1" fillId="0" borderId="33" xfId="0" applyNumberFormat="1" applyFont="1" applyFill="1" applyBorder="1" applyAlignment="1" applyProtection="1">
      <alignment horizontal="right" vertical="center"/>
      <protection locked="0"/>
    </xf>
    <xf numFmtId="177" fontId="1" fillId="0" borderId="38" xfId="0" applyNumberFormat="1" applyFont="1" applyFill="1" applyBorder="1" applyAlignment="1" applyProtection="1">
      <alignment horizontal="right" vertical="center"/>
      <protection locked="0"/>
    </xf>
    <xf numFmtId="177" fontId="1" fillId="0" borderId="27" xfId="0" applyNumberFormat="1" applyFont="1" applyFill="1" applyBorder="1" applyAlignment="1" applyProtection="1">
      <alignment horizontal="right" vertical="center"/>
    </xf>
    <xf numFmtId="177" fontId="1" fillId="0" borderId="14" xfId="0" applyNumberFormat="1" applyFont="1" applyFill="1" applyBorder="1" applyAlignment="1" applyProtection="1">
      <alignment horizontal="right" vertical="center"/>
      <protection locked="0"/>
    </xf>
    <xf numFmtId="177" fontId="1" fillId="0" borderId="1" xfId="0" applyNumberFormat="1" applyFont="1" applyFill="1" applyBorder="1" applyAlignment="1" applyProtection="1">
      <alignment horizontal="right" vertical="center"/>
    </xf>
    <xf numFmtId="177" fontId="1" fillId="0" borderId="36" xfId="0" applyNumberFormat="1" applyFont="1" applyFill="1" applyBorder="1" applyAlignment="1">
      <alignment horizontal="center" vertical="center"/>
    </xf>
    <xf numFmtId="177" fontId="1" fillId="0" borderId="53" xfId="0" applyNumberFormat="1" applyFont="1" applyFill="1" applyBorder="1" applyAlignment="1" applyProtection="1">
      <alignment horizontal="right" vertical="center"/>
      <protection locked="0"/>
    </xf>
    <xf numFmtId="177" fontId="1" fillId="0" borderId="54" xfId="0" applyNumberFormat="1" applyFont="1" applyFill="1" applyBorder="1" applyAlignment="1">
      <alignment horizontal="right" vertical="center"/>
    </xf>
    <xf numFmtId="177" fontId="1" fillId="0" borderId="32" xfId="0" applyNumberFormat="1" applyFont="1" applyFill="1" applyBorder="1" applyAlignment="1" applyProtection="1">
      <alignment horizontal="right" vertical="center"/>
    </xf>
    <xf numFmtId="177" fontId="1" fillId="0" borderId="7" xfId="0" applyNumberFormat="1" applyFont="1" applyFill="1" applyBorder="1" applyAlignment="1" applyProtection="1">
      <alignment horizontal="right" vertical="center"/>
      <protection locked="0"/>
    </xf>
    <xf numFmtId="177" fontId="1" fillId="0" borderId="6" xfId="0" applyNumberFormat="1" applyFont="1" applyFill="1" applyBorder="1" applyAlignment="1">
      <alignment horizontal="right" vertical="center"/>
    </xf>
    <xf numFmtId="177" fontId="1" fillId="0" borderId="23" xfId="0" applyNumberFormat="1" applyFont="1" applyFill="1" applyBorder="1" applyAlignment="1" applyProtection="1">
      <alignment horizontal="right" vertical="center"/>
    </xf>
    <xf numFmtId="177" fontId="1" fillId="0" borderId="58" xfId="0" applyNumberFormat="1" applyFont="1" applyFill="1" applyBorder="1" applyAlignment="1" applyProtection="1">
      <alignment horizontal="right" vertical="center"/>
    </xf>
    <xf numFmtId="177" fontId="1" fillId="0" borderId="2" xfId="0" applyNumberFormat="1" applyFont="1" applyFill="1" applyBorder="1" applyAlignment="1" applyProtection="1">
      <alignment horizontal="right" vertical="center"/>
      <protection locked="0"/>
    </xf>
    <xf numFmtId="177" fontId="23" fillId="0" borderId="0" xfId="0" applyNumberFormat="1" applyFont="1" applyFill="1" applyAlignment="1" applyProtection="1">
      <alignment horizontal="center" vertical="center"/>
      <protection locked="0"/>
    </xf>
    <xf numFmtId="177" fontId="23" fillId="0" borderId="0" xfId="0" applyNumberFormat="1" applyFont="1" applyFill="1" applyAlignment="1" applyProtection="1">
      <alignment horizontal="center" vertical="center"/>
      <protection locked="0"/>
    </xf>
    <xf numFmtId="177" fontId="9" fillId="0" borderId="0" xfId="0" applyNumberFormat="1" applyFont="1" applyFill="1" applyAlignment="1" applyProtection="1">
      <alignment horizontal="right" vertical="center"/>
      <protection locked="0"/>
    </xf>
    <xf numFmtId="177" fontId="10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177" fontId="23" fillId="0" borderId="0" xfId="0" applyNumberFormat="1" applyFont="1" applyFill="1" applyBorder="1" applyAlignment="1">
      <alignment vertical="center"/>
    </xf>
    <xf numFmtId="177" fontId="23" fillId="0" borderId="0" xfId="0" applyNumberFormat="1" applyFont="1" applyFill="1" applyAlignment="1">
      <alignment vertical="center"/>
    </xf>
    <xf numFmtId="178" fontId="9" fillId="0" borderId="45" xfId="0" applyNumberFormat="1" applyFont="1" applyFill="1" applyBorder="1" applyAlignment="1">
      <alignment horizontal="center" vertical="center"/>
    </xf>
    <xf numFmtId="178" fontId="9" fillId="0" borderId="34" xfId="0" applyNumberFormat="1" applyFont="1" applyFill="1" applyBorder="1" applyAlignment="1" applyProtection="1">
      <alignment horizontal="center" vertical="center"/>
    </xf>
    <xf numFmtId="178" fontId="9" fillId="0" borderId="32" xfId="0" applyNumberFormat="1" applyFont="1" applyFill="1" applyBorder="1" applyAlignment="1" applyProtection="1">
      <alignment horizontal="center" vertical="center"/>
    </xf>
    <xf numFmtId="178" fontId="9" fillId="0" borderId="33" xfId="0" applyNumberFormat="1" applyFont="1" applyFill="1" applyBorder="1" applyAlignment="1" applyProtection="1">
      <alignment horizontal="center" vertical="center"/>
    </xf>
    <xf numFmtId="178" fontId="9" fillId="0" borderId="46" xfId="0" applyNumberFormat="1" applyFont="1" applyFill="1" applyBorder="1" applyAlignment="1" applyProtection="1">
      <alignment horizontal="center" vertical="center"/>
    </xf>
    <xf numFmtId="178" fontId="9" fillId="0" borderId="47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178" fontId="9" fillId="0" borderId="31" xfId="0" applyNumberFormat="1" applyFont="1" applyFill="1" applyBorder="1" applyAlignment="1" applyProtection="1">
      <alignment horizontal="center" vertical="center"/>
    </xf>
    <xf numFmtId="178" fontId="9" fillId="0" borderId="15" xfId="0" applyNumberFormat="1" applyFont="1" applyFill="1" applyBorder="1" applyAlignment="1">
      <alignment horizontal="center" vertical="center"/>
    </xf>
    <xf numFmtId="178" fontId="9" fillId="0" borderId="12" xfId="0" applyNumberFormat="1" applyFont="1" applyFill="1" applyBorder="1" applyAlignment="1">
      <alignment horizontal="center" vertical="center"/>
    </xf>
    <xf numFmtId="177" fontId="9" fillId="0" borderId="48" xfId="0" applyNumberFormat="1" applyFont="1" applyBorder="1" applyAlignment="1" applyProtection="1">
      <alignment horizontal="center" vertical="center"/>
      <protection locked="0"/>
    </xf>
    <xf numFmtId="178" fontId="9" fillId="0" borderId="62" xfId="0" applyNumberFormat="1" applyFont="1" applyFill="1" applyBorder="1" applyAlignment="1">
      <alignment horizontal="center" vertical="center"/>
    </xf>
    <xf numFmtId="178" fontId="14" fillId="0" borderId="44" xfId="0" applyNumberFormat="1" applyFont="1" applyFill="1" applyBorder="1" applyAlignment="1" applyProtection="1">
      <alignment horizontal="center" vertical="center" wrapText="1" shrinkToFit="1"/>
    </xf>
    <xf numFmtId="178" fontId="9" fillId="0" borderId="21" xfId="0" applyNumberFormat="1" applyFont="1" applyFill="1" applyBorder="1" applyAlignment="1" applyProtection="1">
      <alignment horizontal="center" vertical="center" shrinkToFit="1"/>
    </xf>
    <xf numFmtId="178" fontId="9" fillId="0" borderId="21" xfId="0" applyNumberFormat="1" applyFont="1" applyFill="1" applyBorder="1" applyAlignment="1" applyProtection="1">
      <alignment horizontal="center" vertical="center" wrapText="1" shrinkToFit="1"/>
    </xf>
    <xf numFmtId="178" fontId="9" fillId="0" borderId="23" xfId="0" applyNumberFormat="1" applyFont="1" applyFill="1" applyBorder="1" applyAlignment="1" applyProtection="1">
      <alignment horizontal="center" vertical="center" shrinkToFit="1"/>
    </xf>
    <xf numFmtId="178" fontId="9" fillId="0" borderId="44" xfId="0" applyNumberFormat="1" applyFont="1" applyFill="1" applyBorder="1" applyAlignment="1" applyProtection="1">
      <alignment horizontal="center" vertical="center" shrinkToFit="1"/>
    </xf>
    <xf numFmtId="178" fontId="9" fillId="0" borderId="20" xfId="0" applyNumberFormat="1" applyFont="1" applyFill="1" applyBorder="1" applyAlignment="1">
      <alignment horizontal="center" vertical="center" shrinkToFit="1"/>
    </xf>
    <xf numFmtId="178" fontId="9" fillId="0" borderId="5" xfId="0" applyNumberFormat="1" applyFont="1" applyFill="1" applyBorder="1" applyAlignment="1" applyProtection="1">
      <alignment horizontal="center" vertical="center" wrapText="1"/>
    </xf>
    <xf numFmtId="178" fontId="9" fillId="0" borderId="6" xfId="0" applyNumberFormat="1" applyFont="1" applyFill="1" applyBorder="1" applyAlignment="1" applyProtection="1">
      <alignment horizontal="center" vertical="center" wrapText="1" shrinkToFit="1"/>
    </xf>
    <xf numFmtId="178" fontId="9" fillId="0" borderId="5" xfId="0" applyNumberFormat="1" applyFont="1" applyFill="1" applyBorder="1" applyAlignment="1" applyProtection="1">
      <alignment horizontal="center" vertical="center" shrinkToFit="1"/>
    </xf>
    <xf numFmtId="178" fontId="9" fillId="0" borderId="5" xfId="0" applyNumberFormat="1" applyFont="1" applyFill="1" applyBorder="1" applyAlignment="1">
      <alignment horizontal="center" vertical="center" shrinkToFit="1"/>
    </xf>
    <xf numFmtId="178" fontId="9" fillId="0" borderId="6" xfId="0" applyNumberFormat="1" applyFont="1" applyFill="1" applyBorder="1" applyAlignment="1">
      <alignment horizontal="center" vertical="center" shrinkToFit="1"/>
    </xf>
    <xf numFmtId="178" fontId="13" fillId="0" borderId="8" xfId="0" applyNumberFormat="1" applyFont="1" applyFill="1" applyBorder="1" applyAlignment="1">
      <alignment horizontal="center" vertical="center" wrapText="1" shrinkToFit="1"/>
    </xf>
    <xf numFmtId="178" fontId="9" fillId="0" borderId="62" xfId="0" applyNumberFormat="1" applyFont="1" applyFill="1" applyBorder="1" applyAlignment="1">
      <alignment horizontal="center" vertical="center" wrapText="1"/>
    </xf>
    <xf numFmtId="180" fontId="9" fillId="0" borderId="0" xfId="0" applyNumberFormat="1" applyFont="1" applyAlignment="1" applyProtection="1">
      <alignment horizontal="right" vertical="center"/>
      <protection locked="0"/>
    </xf>
    <xf numFmtId="177" fontId="9" fillId="0" borderId="64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right" vertical="center"/>
    </xf>
    <xf numFmtId="177" fontId="9" fillId="0" borderId="16" xfId="0" applyNumberFormat="1" applyFont="1" applyFill="1" applyBorder="1" applyAlignment="1" applyProtection="1">
      <alignment horizontal="right" vertical="center"/>
      <protection locked="0"/>
    </xf>
    <xf numFmtId="177" fontId="9" fillId="0" borderId="64" xfId="0" applyNumberFormat="1" applyFont="1" applyFill="1" applyBorder="1" applyAlignment="1" applyProtection="1">
      <alignment horizontal="right" vertical="center"/>
    </xf>
    <xf numFmtId="180" fontId="9" fillId="0" borderId="0" xfId="0" applyNumberFormat="1" applyFont="1" applyFill="1" applyAlignment="1" applyProtection="1">
      <alignment horizontal="right" vertical="center"/>
      <protection locked="0"/>
    </xf>
    <xf numFmtId="177" fontId="14" fillId="0" borderId="11" xfId="0" applyNumberFormat="1" applyFont="1" applyFill="1" applyBorder="1" applyAlignment="1" applyProtection="1">
      <alignment horizontal="right" vertical="center"/>
      <protection locked="0"/>
    </xf>
    <xf numFmtId="177" fontId="9" fillId="0" borderId="15" xfId="0" applyNumberFormat="1" applyFont="1" applyFill="1" applyBorder="1" applyAlignment="1">
      <alignment horizontal="right" vertical="center"/>
    </xf>
    <xf numFmtId="177" fontId="9" fillId="0" borderId="12" xfId="0" applyNumberFormat="1" applyFont="1" applyFill="1" applyBorder="1" applyAlignment="1" applyProtection="1">
      <alignment horizontal="right" vertical="center"/>
      <protection locked="0"/>
    </xf>
    <xf numFmtId="177" fontId="9" fillId="0" borderId="30" xfId="0" applyNumberFormat="1" applyFont="1" applyFill="1" applyBorder="1" applyAlignment="1" applyProtection="1">
      <alignment horizontal="right" vertical="center"/>
    </xf>
    <xf numFmtId="177" fontId="9" fillId="0" borderId="61" xfId="0" applyNumberFormat="1" applyFont="1" applyFill="1" applyBorder="1" applyAlignment="1" applyProtection="1">
      <alignment horizontal="right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177" fontId="9" fillId="2" borderId="64" xfId="0" applyNumberFormat="1" applyFont="1" applyFill="1" applyBorder="1" applyAlignment="1">
      <alignment horizontal="center" vertical="center"/>
    </xf>
    <xf numFmtId="177" fontId="1" fillId="2" borderId="18" xfId="0" applyNumberFormat="1" applyFont="1" applyFill="1" applyBorder="1" applyAlignment="1">
      <alignment horizontal="right" vertical="center"/>
    </xf>
    <xf numFmtId="177" fontId="9" fillId="2" borderId="18" xfId="0" applyNumberFormat="1" applyFont="1" applyFill="1" applyBorder="1" applyAlignment="1">
      <alignment horizontal="right" vertical="center"/>
    </xf>
    <xf numFmtId="177" fontId="9" fillId="2" borderId="16" xfId="0" applyNumberFormat="1" applyFont="1" applyFill="1" applyBorder="1" applyAlignment="1" applyProtection="1">
      <alignment horizontal="right" vertical="center"/>
      <protection locked="0"/>
    </xf>
    <xf numFmtId="177" fontId="9" fillId="2" borderId="16" xfId="0" applyNumberFormat="1" applyFont="1" applyFill="1" applyBorder="1" applyAlignment="1">
      <alignment horizontal="right" vertical="center"/>
    </xf>
    <xf numFmtId="177" fontId="9" fillId="2" borderId="14" xfId="0" applyNumberFormat="1" applyFont="1" applyFill="1" applyBorder="1" applyAlignment="1" applyProtection="1">
      <alignment horizontal="right" vertical="center"/>
    </xf>
    <xf numFmtId="177" fontId="9" fillId="2" borderId="64" xfId="0" applyNumberFormat="1" applyFont="1" applyFill="1" applyBorder="1" applyAlignment="1" applyProtection="1">
      <alignment horizontal="right" vertical="center"/>
    </xf>
    <xf numFmtId="177" fontId="9" fillId="2" borderId="11" xfId="0" applyNumberFormat="1" applyFont="1" applyFill="1" applyBorder="1" applyAlignment="1" applyProtection="1">
      <alignment horizontal="right" vertical="center"/>
      <protection locked="0"/>
    </xf>
    <xf numFmtId="177" fontId="9" fillId="2" borderId="42" xfId="0" applyNumberFormat="1" applyFont="1" applyFill="1" applyBorder="1" applyAlignment="1" applyProtection="1">
      <alignment horizontal="right" vertical="center"/>
      <protection locked="0"/>
    </xf>
    <xf numFmtId="177" fontId="9" fillId="0" borderId="62" xfId="0" applyNumberFormat="1" applyFont="1" applyFill="1" applyBorder="1" applyAlignment="1">
      <alignment horizontal="center" vertical="center"/>
    </xf>
    <xf numFmtId="177" fontId="9" fillId="0" borderId="44" xfId="0" applyNumberFormat="1" applyFont="1" applyFill="1" applyBorder="1" applyAlignment="1">
      <alignment horizontal="right" vertical="center"/>
    </xf>
    <xf numFmtId="177" fontId="9" fillId="0" borderId="5" xfId="0" applyNumberFormat="1" applyFont="1" applyFill="1" applyBorder="1" applyAlignment="1">
      <alignment horizontal="right" vertical="center"/>
    </xf>
    <xf numFmtId="177" fontId="9" fillId="0" borderId="7" xfId="0" applyNumberFormat="1" applyFont="1" applyFill="1" applyBorder="1" applyAlignment="1" applyProtection="1">
      <alignment horizontal="right" vertical="center"/>
    </xf>
    <xf numFmtId="177" fontId="9" fillId="0" borderId="44" xfId="0" applyNumberFormat="1" applyFont="1" applyFill="1" applyBorder="1" applyAlignment="1" applyProtection="1">
      <alignment horizontal="right" vertical="center"/>
      <protection locked="0"/>
    </xf>
    <xf numFmtId="177" fontId="9" fillId="0" borderId="5" xfId="0" applyNumberFormat="1" applyFont="1" applyFill="1" applyBorder="1" applyAlignment="1" applyProtection="1">
      <alignment horizontal="right" vertical="center"/>
      <protection locked="0"/>
    </xf>
    <xf numFmtId="177" fontId="9" fillId="0" borderId="63" xfId="0" applyNumberFormat="1" applyFont="1" applyFill="1" applyBorder="1" applyAlignment="1" applyProtection="1">
      <alignment horizontal="right" vertical="center"/>
    </xf>
    <xf numFmtId="177" fontId="9" fillId="0" borderId="37" xfId="0" applyNumberFormat="1" applyFont="1" applyFill="1" applyBorder="1" applyAlignment="1" applyProtection="1">
      <alignment horizontal="right" vertical="center"/>
    </xf>
    <xf numFmtId="177" fontId="9" fillId="0" borderId="56" xfId="0" applyNumberFormat="1" applyFont="1" applyFill="1" applyBorder="1" applyAlignment="1" applyProtection="1">
      <alignment horizontal="right" vertical="center"/>
    </xf>
    <xf numFmtId="177" fontId="9" fillId="0" borderId="0" xfId="0" applyNumberFormat="1" applyFont="1" applyFill="1" applyAlignment="1" applyProtection="1">
      <alignment vertical="center"/>
      <protection locked="0"/>
    </xf>
    <xf numFmtId="177" fontId="9" fillId="0" borderId="0" xfId="0" applyNumberFormat="1" applyFont="1" applyFill="1" applyBorder="1" applyAlignment="1" applyProtection="1">
      <alignment horizontal="right" vertical="center"/>
      <protection locked="0"/>
    </xf>
    <xf numFmtId="177" fontId="8" fillId="0" borderId="0" xfId="0" applyNumberFormat="1" applyFont="1" applyFill="1" applyAlignment="1" applyProtection="1">
      <alignment horizontal="center" vertical="center" shrinkToFit="1"/>
      <protection locked="0"/>
    </xf>
    <xf numFmtId="177" fontId="7" fillId="0" borderId="0" xfId="0" applyNumberFormat="1" applyFont="1" applyFill="1" applyAlignment="1">
      <alignment horizontal="left" vertical="center" shrinkToFit="1"/>
    </xf>
    <xf numFmtId="177" fontId="24" fillId="0" borderId="0" xfId="0" applyNumberFormat="1" applyFont="1" applyFill="1" applyAlignment="1" applyProtection="1">
      <alignment horizontal="center" vertical="center"/>
      <protection locked="0"/>
    </xf>
    <xf numFmtId="177" fontId="24" fillId="0" borderId="22" xfId="0" applyNumberFormat="1" applyFont="1" applyFill="1" applyBorder="1" applyAlignment="1">
      <alignment vertical="center"/>
    </xf>
    <xf numFmtId="177" fontId="24" fillId="0" borderId="22" xfId="0" applyNumberFormat="1" applyFont="1" applyFill="1" applyBorder="1" applyAlignment="1" applyProtection="1">
      <alignment horizontal="center" vertical="center"/>
      <protection locked="0"/>
    </xf>
    <xf numFmtId="177" fontId="24" fillId="0" borderId="0" xfId="0" applyNumberFormat="1" applyFont="1" applyFill="1" applyBorder="1" applyAlignment="1" applyProtection="1">
      <alignment horizontal="center" vertical="center"/>
      <protection locked="0"/>
    </xf>
    <xf numFmtId="178" fontId="1" fillId="0" borderId="19" xfId="0" applyNumberFormat="1" applyFont="1" applyFill="1" applyBorder="1" applyAlignment="1">
      <alignment horizontal="center" vertical="center" shrinkToFit="1"/>
    </xf>
    <xf numFmtId="178" fontId="4" fillId="0" borderId="34" xfId="0" applyNumberFormat="1" applyFont="1" applyFill="1" applyBorder="1" applyAlignment="1" applyProtection="1">
      <alignment horizontal="center" vertical="center"/>
    </xf>
    <xf numFmtId="178" fontId="4" fillId="0" borderId="32" xfId="0" applyNumberFormat="1" applyFont="1" applyFill="1" applyBorder="1" applyAlignment="1" applyProtection="1">
      <alignment horizontal="center" vertical="center"/>
    </xf>
    <xf numFmtId="178" fontId="4" fillId="0" borderId="33" xfId="0" applyNumberFormat="1" applyFont="1" applyFill="1" applyBorder="1" applyAlignment="1" applyProtection="1">
      <alignment horizontal="center" vertical="center"/>
    </xf>
    <xf numFmtId="178" fontId="1" fillId="0" borderId="25" xfId="0" applyNumberFormat="1" applyFont="1" applyFill="1" applyBorder="1" applyAlignment="1" applyProtection="1">
      <alignment horizontal="center" vertical="center" shrinkToFit="1"/>
    </xf>
    <xf numFmtId="177" fontId="0" fillId="0" borderId="13" xfId="0" applyNumberFormat="1" applyFont="1" applyBorder="1" applyAlignment="1" applyProtection="1">
      <alignment horizontal="center" vertical="center"/>
      <protection locked="0"/>
    </xf>
    <xf numFmtId="178" fontId="1" fillId="0" borderId="3" xfId="0" applyNumberFormat="1" applyFont="1" applyFill="1" applyBorder="1" applyAlignment="1">
      <alignment horizontal="center" vertical="center" shrinkToFit="1"/>
    </xf>
    <xf numFmtId="178" fontId="1" fillId="0" borderId="8" xfId="0" applyNumberFormat="1" applyFont="1" applyFill="1" applyBorder="1" applyAlignment="1" applyProtection="1">
      <alignment horizontal="center" vertical="center" shrinkToFit="1"/>
    </xf>
    <xf numFmtId="178" fontId="1" fillId="0" borderId="8" xfId="0" applyNumberFormat="1" applyFont="1" applyFill="1" applyBorder="1" applyAlignment="1" applyProtection="1">
      <alignment horizontal="center" vertical="center" wrapText="1" shrinkToFit="1"/>
    </xf>
    <xf numFmtId="178" fontId="1" fillId="0" borderId="6" xfId="0" applyNumberFormat="1" applyFont="1" applyFill="1" applyBorder="1" applyAlignment="1" applyProtection="1">
      <alignment horizontal="center" vertical="center" shrinkToFit="1"/>
    </xf>
    <xf numFmtId="178" fontId="1" fillId="0" borderId="23" xfId="0" applyNumberFormat="1" applyFont="1" applyFill="1" applyBorder="1" applyAlignment="1" applyProtection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 shrinkToFit="1"/>
    </xf>
    <xf numFmtId="177" fontId="1" fillId="0" borderId="14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 applyProtection="1">
      <alignment horizontal="right" vertical="center"/>
      <protection locked="0"/>
    </xf>
    <xf numFmtId="177" fontId="1" fillId="0" borderId="64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177" fontId="1" fillId="0" borderId="42" xfId="0" applyNumberFormat="1" applyFont="1" applyFill="1" applyBorder="1" applyAlignment="1" applyProtection="1">
      <alignment horizontal="right" vertical="center"/>
    </xf>
    <xf numFmtId="177" fontId="1" fillId="2" borderId="11" xfId="0" applyNumberFormat="1" applyFont="1" applyFill="1" applyBorder="1" applyAlignment="1">
      <alignment horizontal="center" vertical="center" shrinkToFit="1"/>
    </xf>
    <xf numFmtId="177" fontId="1" fillId="2" borderId="10" xfId="0" applyNumberFormat="1" applyFont="1" applyFill="1" applyBorder="1" applyAlignment="1" applyProtection="1">
      <alignment horizontal="right" vertical="center"/>
    </xf>
    <xf numFmtId="177" fontId="1" fillId="2" borderId="1" xfId="0" applyNumberFormat="1" applyFont="1" applyFill="1" applyBorder="1" applyAlignment="1" applyProtection="1">
      <alignment horizontal="right" vertical="center"/>
    </xf>
    <xf numFmtId="177" fontId="8" fillId="2" borderId="0" xfId="0" applyNumberFormat="1" applyFont="1" applyFill="1" applyAlignment="1" applyProtection="1">
      <alignment horizontal="center" vertical="center"/>
      <protection locked="0"/>
    </xf>
    <xf numFmtId="177" fontId="1" fillId="0" borderId="10" xfId="0" applyNumberFormat="1" applyFont="1" applyFill="1" applyBorder="1" applyAlignment="1">
      <alignment horizontal="center" vertical="center" shrinkToFit="1"/>
    </xf>
    <xf numFmtId="177" fontId="1" fillId="0" borderId="37" xfId="0" applyNumberFormat="1" applyFont="1" applyFill="1" applyBorder="1" applyAlignment="1">
      <alignment horizontal="center" vertical="center" shrinkToFit="1"/>
    </xf>
    <xf numFmtId="177" fontId="1" fillId="0" borderId="9" xfId="0" applyNumberFormat="1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177" fontId="1" fillId="0" borderId="23" xfId="0" applyNumberFormat="1" applyFont="1" applyFill="1" applyBorder="1" applyAlignment="1">
      <alignment horizontal="right" vertical="center"/>
    </xf>
    <xf numFmtId="177" fontId="1" fillId="0" borderId="20" xfId="0" applyNumberFormat="1" applyFont="1" applyFill="1" applyBorder="1" applyAlignment="1">
      <alignment horizontal="right" vertical="center"/>
    </xf>
    <xf numFmtId="177" fontId="1" fillId="0" borderId="22" xfId="0" applyNumberFormat="1" applyFont="1" applyFill="1" applyBorder="1" applyAlignment="1" applyProtection="1">
      <alignment horizontal="right" vertical="center"/>
    </xf>
    <xf numFmtId="177" fontId="1" fillId="0" borderId="3" xfId="0" applyNumberFormat="1" applyFont="1" applyFill="1" applyBorder="1" applyAlignment="1" applyProtection="1">
      <alignment horizontal="right" vertical="center"/>
      <protection locked="0"/>
    </xf>
    <xf numFmtId="177" fontId="1" fillId="0" borderId="0" xfId="0" applyNumberFormat="1" applyFont="1" applyFill="1" applyAlignment="1" applyProtection="1">
      <alignment horizontal="center" vertical="center" shrinkToFit="1"/>
      <protection locked="0"/>
    </xf>
    <xf numFmtId="177" fontId="1" fillId="0" borderId="45" xfId="0" applyNumberFormat="1" applyFont="1" applyFill="1" applyBorder="1" applyAlignment="1" applyProtection="1">
      <alignment horizontal="center" vertical="center"/>
      <protection locked="0"/>
    </xf>
    <xf numFmtId="177" fontId="1" fillId="0" borderId="25" xfId="0" applyNumberFormat="1" applyFont="1" applyFill="1" applyBorder="1" applyAlignment="1">
      <alignment horizontal="center" vertical="center"/>
    </xf>
    <xf numFmtId="177" fontId="1" fillId="0" borderId="67" xfId="0" applyNumberFormat="1" applyFont="1" applyFill="1" applyBorder="1" applyAlignment="1">
      <alignment horizontal="center" vertical="center"/>
    </xf>
    <xf numFmtId="177" fontId="1" fillId="0" borderId="68" xfId="0" applyNumberFormat="1" applyFont="1" applyFill="1" applyBorder="1" applyAlignment="1">
      <alignment horizontal="center" vertical="center"/>
    </xf>
    <xf numFmtId="177" fontId="1" fillId="0" borderId="50" xfId="0" applyNumberFormat="1" applyFont="1" applyFill="1" applyBorder="1" applyAlignment="1">
      <alignment vertical="center"/>
    </xf>
    <xf numFmtId="177" fontId="1" fillId="0" borderId="69" xfId="0" applyNumberFormat="1" applyFont="1" applyFill="1" applyBorder="1" applyAlignment="1">
      <alignment horizontal="center" vertical="center"/>
    </xf>
    <xf numFmtId="178" fontId="1" fillId="0" borderId="40" xfId="0" applyNumberFormat="1" applyFont="1" applyFill="1" applyBorder="1" applyAlignment="1">
      <alignment horizontal="center" vertical="center" wrapText="1"/>
    </xf>
    <xf numFmtId="177" fontId="1" fillId="0" borderId="64" xfId="0" applyNumberFormat="1" applyFont="1" applyFill="1" applyBorder="1" applyAlignment="1" applyProtection="1">
      <alignment horizontal="right" vertical="center"/>
    </xf>
    <xf numFmtId="177" fontId="1" fillId="0" borderId="30" xfId="0" applyNumberFormat="1" applyFont="1" applyFill="1" applyBorder="1" applyAlignment="1" applyProtection="1">
      <alignment horizontal="right" vertical="center"/>
    </xf>
    <xf numFmtId="177" fontId="1" fillId="2" borderId="64" xfId="0" applyNumberFormat="1" applyFont="1" applyFill="1" applyBorder="1" applyAlignment="1" applyProtection="1">
      <alignment horizontal="right" vertical="center"/>
    </xf>
    <xf numFmtId="177" fontId="1" fillId="0" borderId="63" xfId="0" applyNumberFormat="1" applyFont="1" applyFill="1" applyBorder="1" applyAlignment="1" applyProtection="1">
      <alignment horizontal="right" vertical="center"/>
    </xf>
    <xf numFmtId="177" fontId="1" fillId="0" borderId="37" xfId="0" applyNumberFormat="1" applyFont="1" applyFill="1" applyBorder="1" applyAlignment="1" applyProtection="1">
      <alignment horizontal="right" vertical="center"/>
      <protection locked="0"/>
    </xf>
    <xf numFmtId="177" fontId="1" fillId="0" borderId="56" xfId="0" applyNumberFormat="1" applyFont="1" applyFill="1" applyBorder="1" applyAlignment="1" applyProtection="1">
      <alignment horizontal="right" vertical="center"/>
      <protection locked="0"/>
    </xf>
    <xf numFmtId="177" fontId="1" fillId="2" borderId="2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Q31"/>
  <sheetViews>
    <sheetView tabSelected="1" showOutlineSymbols="0" view="pageBreakPreview" zoomScale="40" zoomScaleNormal="87" zoomScaleSheetLayoutView="40" workbookViewId="0">
      <selection activeCell="AB2" sqref="AB2"/>
    </sheetView>
  </sheetViews>
  <sheetFormatPr defaultColWidth="10.75" defaultRowHeight="54" customHeight="1"/>
  <cols>
    <col min="1" max="1" width="20.625" style="28" customWidth="1"/>
    <col min="2" max="8" width="10.625" style="28" customWidth="1"/>
    <col min="9" max="9" width="10.375" style="28" customWidth="1"/>
    <col min="10" max="12" width="10.625" style="28" customWidth="1"/>
    <col min="13" max="13" width="10.625" style="28" hidden="1" customWidth="1"/>
    <col min="14" max="39" width="10.625" style="28" customWidth="1"/>
    <col min="40" max="42" width="15.625" style="28" customWidth="1"/>
    <col min="43" max="43" width="1.75" style="28" customWidth="1"/>
    <col min="44" max="16384" width="10.75" style="28"/>
  </cols>
  <sheetData>
    <row r="1" spans="1:42" ht="54" customHeight="1">
      <c r="A1" s="29" t="s">
        <v>43</v>
      </c>
      <c r="C1" s="29"/>
    </row>
    <row r="2" spans="1:42" ht="54" customHeight="1">
      <c r="A2" s="29"/>
      <c r="C2" s="29"/>
    </row>
    <row r="3" spans="1:42" ht="54" customHeight="1" thickBot="1">
      <c r="A3" s="30" t="s">
        <v>66</v>
      </c>
      <c r="C3" s="30"/>
      <c r="AN3" s="31"/>
    </row>
    <row r="4" spans="1:42" ht="54" customHeight="1">
      <c r="A4" s="32"/>
      <c r="B4" s="310" t="s">
        <v>74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1"/>
      <c r="P4" s="315" t="s">
        <v>83</v>
      </c>
      <c r="Q4" s="316"/>
      <c r="R4" s="316"/>
      <c r="S4" s="316"/>
      <c r="T4" s="316"/>
      <c r="U4" s="317"/>
      <c r="V4" s="318" t="s">
        <v>82</v>
      </c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20"/>
      <c r="AN4" s="33" t="s">
        <v>42</v>
      </c>
      <c r="AO4" s="34" t="s">
        <v>41</v>
      </c>
      <c r="AP4" s="35" t="s">
        <v>40</v>
      </c>
    </row>
    <row r="5" spans="1:42" ht="54" customHeight="1">
      <c r="A5" s="36" t="s">
        <v>39</v>
      </c>
      <c r="B5" s="312" t="s">
        <v>75</v>
      </c>
      <c r="C5" s="312"/>
      <c r="D5" s="312"/>
      <c r="E5" s="312"/>
      <c r="F5" s="312"/>
      <c r="G5" s="312"/>
      <c r="H5" s="312"/>
      <c r="I5" s="312"/>
      <c r="J5" s="306" t="s">
        <v>38</v>
      </c>
      <c r="K5" s="307"/>
      <c r="L5" s="313"/>
      <c r="M5" s="37" t="s">
        <v>37</v>
      </c>
      <c r="N5" s="38" t="s">
        <v>73</v>
      </c>
      <c r="O5" s="39"/>
      <c r="P5" s="314" t="s">
        <v>35</v>
      </c>
      <c r="Q5" s="307"/>
      <c r="R5" s="307"/>
      <c r="S5" s="306" t="s">
        <v>80</v>
      </c>
      <c r="T5" s="307"/>
      <c r="U5" s="308"/>
      <c r="V5" s="306" t="s">
        <v>81</v>
      </c>
      <c r="W5" s="307"/>
      <c r="X5" s="307"/>
      <c r="Y5" s="308"/>
      <c r="Z5" s="306" t="s">
        <v>76</v>
      </c>
      <c r="AA5" s="307"/>
      <c r="AB5" s="307"/>
      <c r="AC5" s="308"/>
      <c r="AD5" s="307" t="s">
        <v>77</v>
      </c>
      <c r="AE5" s="307"/>
      <c r="AF5" s="307"/>
      <c r="AG5" s="307"/>
      <c r="AH5" s="307"/>
      <c r="AI5" s="308"/>
      <c r="AJ5" s="309" t="s">
        <v>36</v>
      </c>
      <c r="AK5" s="309"/>
      <c r="AL5" s="309"/>
      <c r="AM5" s="40"/>
      <c r="AN5" s="41" t="s">
        <v>34</v>
      </c>
      <c r="AO5" s="42" t="s">
        <v>34</v>
      </c>
      <c r="AP5" s="43" t="s">
        <v>34</v>
      </c>
    </row>
    <row r="6" spans="1:42" ht="54" customHeight="1" thickBot="1">
      <c r="A6" s="44"/>
      <c r="B6" s="45" t="s">
        <v>33</v>
      </c>
      <c r="C6" s="46" t="s">
        <v>32</v>
      </c>
      <c r="D6" s="46" t="s">
        <v>31</v>
      </c>
      <c r="E6" s="47" t="s">
        <v>30</v>
      </c>
      <c r="F6" s="48" t="s">
        <v>29</v>
      </c>
      <c r="G6" s="48" t="s">
        <v>28</v>
      </c>
      <c r="H6" s="48" t="s">
        <v>27</v>
      </c>
      <c r="I6" s="48" t="s">
        <v>26</v>
      </c>
      <c r="J6" s="49" t="s">
        <v>25</v>
      </c>
      <c r="K6" s="48" t="s">
        <v>24</v>
      </c>
      <c r="L6" s="48" t="s">
        <v>23</v>
      </c>
      <c r="M6" s="48" t="s">
        <v>22</v>
      </c>
      <c r="N6" s="46" t="s">
        <v>21</v>
      </c>
      <c r="O6" s="50" t="s">
        <v>20</v>
      </c>
      <c r="P6" s="51" t="s">
        <v>19</v>
      </c>
      <c r="Q6" s="52" t="s">
        <v>18</v>
      </c>
      <c r="R6" s="53" t="s">
        <v>17</v>
      </c>
      <c r="S6" s="48" t="s">
        <v>16</v>
      </c>
      <c r="T6" s="54" t="s">
        <v>15</v>
      </c>
      <c r="U6" s="130" t="s">
        <v>14</v>
      </c>
      <c r="V6" s="54" t="s">
        <v>13</v>
      </c>
      <c r="W6" s="54" t="s">
        <v>12</v>
      </c>
      <c r="X6" s="54" t="s">
        <v>11</v>
      </c>
      <c r="Y6" s="55" t="s">
        <v>72</v>
      </c>
      <c r="Z6" s="56" t="s">
        <v>10</v>
      </c>
      <c r="AA6" s="56" t="s">
        <v>9</v>
      </c>
      <c r="AB6" s="57" t="s">
        <v>8</v>
      </c>
      <c r="AC6" s="27" t="s">
        <v>70</v>
      </c>
      <c r="AD6" s="54" t="s">
        <v>7</v>
      </c>
      <c r="AE6" s="58" t="s">
        <v>6</v>
      </c>
      <c r="AF6" s="54" t="s">
        <v>5</v>
      </c>
      <c r="AG6" s="54" t="s">
        <v>4</v>
      </c>
      <c r="AH6" s="59" t="s">
        <v>3</v>
      </c>
      <c r="AI6" s="55" t="s">
        <v>72</v>
      </c>
      <c r="AJ6" s="59" t="s">
        <v>2</v>
      </c>
      <c r="AK6" s="59" t="s">
        <v>1</v>
      </c>
      <c r="AL6" s="55" t="s">
        <v>72</v>
      </c>
      <c r="AM6" s="60" t="s">
        <v>0</v>
      </c>
      <c r="AN6" s="61" t="s">
        <v>78</v>
      </c>
      <c r="AO6" s="62" t="s">
        <v>79</v>
      </c>
      <c r="AP6" s="63" t="s">
        <v>79</v>
      </c>
    </row>
    <row r="7" spans="1:42" ht="54" customHeight="1">
      <c r="A7" s="64" t="s">
        <v>46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>
        <f t="shared" ref="O7:O13" si="0">SUM(B7:N7)</f>
        <v>0</v>
      </c>
      <c r="P7" s="67"/>
      <c r="Q7" s="65"/>
      <c r="R7" s="68"/>
      <c r="S7" s="65">
        <v>0.4</v>
      </c>
      <c r="T7" s="68"/>
      <c r="U7" s="68">
        <v>0.3</v>
      </c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>
        <v>0.5</v>
      </c>
      <c r="AG7" s="68"/>
      <c r="AH7" s="68"/>
      <c r="AI7" s="68"/>
      <c r="AJ7" s="68"/>
      <c r="AK7" s="68"/>
      <c r="AL7" s="68"/>
      <c r="AM7" s="69">
        <f t="shared" ref="AM7:AM12" si="1">SUM(P7:AL7)</f>
        <v>1.2</v>
      </c>
      <c r="AN7" s="70">
        <f>O7+AM7</f>
        <v>1.2</v>
      </c>
      <c r="AO7" s="71">
        <v>21.5</v>
      </c>
      <c r="AP7" s="72">
        <v>19.5</v>
      </c>
    </row>
    <row r="8" spans="1:42" ht="54" customHeight="1">
      <c r="A8" s="73" t="s">
        <v>47</v>
      </c>
      <c r="B8" s="74"/>
      <c r="C8" s="74"/>
      <c r="D8" s="74">
        <v>1.1000000000000001</v>
      </c>
      <c r="E8" s="74"/>
      <c r="F8" s="74"/>
      <c r="G8" s="74"/>
      <c r="H8" s="74">
        <v>0.2</v>
      </c>
      <c r="I8" s="74">
        <v>0.1</v>
      </c>
      <c r="J8" s="74"/>
      <c r="K8" s="74"/>
      <c r="L8" s="74">
        <v>0.3</v>
      </c>
      <c r="M8" s="74"/>
      <c r="N8" s="74"/>
      <c r="O8" s="75">
        <f t="shared" si="0"/>
        <v>1.7000000000000002</v>
      </c>
      <c r="P8" s="76"/>
      <c r="Q8" s="74"/>
      <c r="R8" s="77"/>
      <c r="S8" s="74">
        <v>2.2999999999999998</v>
      </c>
      <c r="T8" s="77"/>
      <c r="U8" s="77">
        <v>15</v>
      </c>
      <c r="V8" s="77"/>
      <c r="W8" s="77"/>
      <c r="X8" s="77"/>
      <c r="Y8" s="77"/>
      <c r="Z8" s="77">
        <v>0.4</v>
      </c>
      <c r="AA8" s="77"/>
      <c r="AB8" s="77"/>
      <c r="AC8" s="77"/>
      <c r="AD8" s="77"/>
      <c r="AE8" s="77"/>
      <c r="AF8" s="77"/>
      <c r="AG8" s="77"/>
      <c r="AH8" s="77">
        <v>0.1</v>
      </c>
      <c r="AI8" s="77"/>
      <c r="AJ8" s="77">
        <v>0.1</v>
      </c>
      <c r="AK8" s="77"/>
      <c r="AL8" s="77"/>
      <c r="AM8" s="78">
        <f>SUM(P8:AL8)</f>
        <v>17.900000000000002</v>
      </c>
      <c r="AN8" s="79">
        <f>O8+AM8</f>
        <v>19.600000000000001</v>
      </c>
      <c r="AO8" s="80">
        <v>13.5</v>
      </c>
      <c r="AP8" s="81">
        <v>13.5</v>
      </c>
    </row>
    <row r="9" spans="1:42" ht="54" customHeight="1">
      <c r="A9" s="73" t="s">
        <v>48</v>
      </c>
      <c r="B9" s="74"/>
      <c r="C9" s="74"/>
      <c r="D9" s="74">
        <v>2.5</v>
      </c>
      <c r="E9" s="74"/>
      <c r="F9" s="74">
        <v>2.8</v>
      </c>
      <c r="G9" s="74"/>
      <c r="H9" s="74">
        <v>0.2</v>
      </c>
      <c r="I9" s="74"/>
      <c r="J9" s="74">
        <v>0.1</v>
      </c>
      <c r="K9" s="74"/>
      <c r="L9" s="74">
        <v>1</v>
      </c>
      <c r="M9" s="74"/>
      <c r="N9" s="74"/>
      <c r="O9" s="75">
        <f t="shared" si="0"/>
        <v>6.6</v>
      </c>
      <c r="P9" s="76"/>
      <c r="Q9" s="74"/>
      <c r="R9" s="77"/>
      <c r="S9" s="74">
        <v>6.5</v>
      </c>
      <c r="T9" s="77"/>
      <c r="U9" s="77">
        <v>19</v>
      </c>
      <c r="V9" s="77"/>
      <c r="W9" s="77">
        <v>0.3</v>
      </c>
      <c r="X9" s="77">
        <v>0.4</v>
      </c>
      <c r="Y9" s="77"/>
      <c r="Z9" s="77"/>
      <c r="AA9" s="77"/>
      <c r="AB9" s="77">
        <v>0.2</v>
      </c>
      <c r="AC9" s="77"/>
      <c r="AD9" s="77"/>
      <c r="AE9" s="77"/>
      <c r="AF9" s="77">
        <v>0.1</v>
      </c>
      <c r="AG9" s="77"/>
      <c r="AH9" s="77"/>
      <c r="AI9" s="77"/>
      <c r="AJ9" s="77">
        <v>0.8</v>
      </c>
      <c r="AK9" s="77">
        <v>0.1</v>
      </c>
      <c r="AL9" s="77"/>
      <c r="AM9" s="78">
        <f>SUM(P9:AL9)</f>
        <v>27.400000000000002</v>
      </c>
      <c r="AN9" s="79">
        <f>O9+AM9</f>
        <v>34</v>
      </c>
      <c r="AO9" s="80">
        <v>460</v>
      </c>
      <c r="AP9" s="81">
        <v>460</v>
      </c>
    </row>
    <row r="10" spans="1:42" ht="54" customHeight="1">
      <c r="A10" s="73" t="s">
        <v>49</v>
      </c>
      <c r="B10" s="74"/>
      <c r="C10" s="74"/>
      <c r="D10" s="74">
        <v>0.4</v>
      </c>
      <c r="E10" s="74"/>
      <c r="F10" s="74"/>
      <c r="G10" s="74"/>
      <c r="H10" s="74"/>
      <c r="I10" s="74">
        <v>0.1</v>
      </c>
      <c r="J10" s="74"/>
      <c r="K10" s="74"/>
      <c r="L10" s="74"/>
      <c r="M10" s="74"/>
      <c r="N10" s="74"/>
      <c r="O10" s="75">
        <f t="shared" si="0"/>
        <v>0.5</v>
      </c>
      <c r="P10" s="76"/>
      <c r="Q10" s="74"/>
      <c r="R10" s="77"/>
      <c r="S10" s="74">
        <v>0.2</v>
      </c>
      <c r="T10" s="77"/>
      <c r="U10" s="77">
        <v>2.2000000000000002</v>
      </c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>
        <v>0.1</v>
      </c>
      <c r="AK10" s="77"/>
      <c r="AL10" s="77"/>
      <c r="AM10" s="78">
        <f t="shared" si="1"/>
        <v>2.5000000000000004</v>
      </c>
      <c r="AN10" s="79">
        <f>SUM(AJ10+U10+S10+I10+D10)</f>
        <v>3.0000000000000004</v>
      </c>
      <c r="AO10" s="80">
        <v>5</v>
      </c>
      <c r="AP10" s="81">
        <v>3.1</v>
      </c>
    </row>
    <row r="11" spans="1:42" ht="54" customHeight="1">
      <c r="A11" s="73" t="s">
        <v>50</v>
      </c>
      <c r="B11" s="74"/>
      <c r="C11" s="74"/>
      <c r="D11" s="74">
        <v>10.7</v>
      </c>
      <c r="E11" s="74"/>
      <c r="F11" s="74">
        <v>1.3</v>
      </c>
      <c r="G11" s="74">
        <v>0.1</v>
      </c>
      <c r="H11" s="74"/>
      <c r="I11" s="74"/>
      <c r="J11" s="74">
        <v>4.5</v>
      </c>
      <c r="K11" s="74"/>
      <c r="L11" s="74">
        <v>0.5</v>
      </c>
      <c r="M11" s="74"/>
      <c r="N11" s="74">
        <v>0.9</v>
      </c>
      <c r="O11" s="75">
        <f t="shared" si="0"/>
        <v>18</v>
      </c>
      <c r="P11" s="76"/>
      <c r="Q11" s="74"/>
      <c r="R11" s="77">
        <v>0.6</v>
      </c>
      <c r="S11" s="74"/>
      <c r="T11" s="77"/>
      <c r="U11" s="77">
        <v>14.5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8">
        <f t="shared" si="1"/>
        <v>15.1</v>
      </c>
      <c r="AN11" s="79">
        <f>O11+AM11</f>
        <v>33.1</v>
      </c>
      <c r="AO11" s="82">
        <v>284.8</v>
      </c>
      <c r="AP11" s="83">
        <v>262</v>
      </c>
    </row>
    <row r="12" spans="1:42" ht="54" customHeight="1">
      <c r="A12" s="73" t="s">
        <v>51</v>
      </c>
      <c r="B12" s="74"/>
      <c r="C12" s="74"/>
      <c r="D12" s="74"/>
      <c r="E12" s="74"/>
      <c r="F12" s="74"/>
      <c r="G12" s="74"/>
      <c r="H12" s="74"/>
      <c r="I12" s="74">
        <v>0.2</v>
      </c>
      <c r="J12" s="74"/>
      <c r="K12" s="74"/>
      <c r="L12" s="74"/>
      <c r="M12" s="74"/>
      <c r="N12" s="74"/>
      <c r="O12" s="75">
        <f t="shared" si="0"/>
        <v>0.2</v>
      </c>
      <c r="P12" s="76"/>
      <c r="Q12" s="74"/>
      <c r="R12" s="77"/>
      <c r="S12" s="74"/>
      <c r="T12" s="77"/>
      <c r="U12" s="77"/>
      <c r="V12" s="77"/>
      <c r="W12" s="77"/>
      <c r="X12" s="77"/>
      <c r="Y12" s="77">
        <v>0.5</v>
      </c>
      <c r="Z12" s="77"/>
      <c r="AA12" s="77">
        <v>0.1</v>
      </c>
      <c r="AB12" s="77"/>
      <c r="AC12" s="77">
        <v>0.1</v>
      </c>
      <c r="AD12" s="77"/>
      <c r="AE12" s="77"/>
      <c r="AF12" s="77">
        <v>0.1</v>
      </c>
      <c r="AG12" s="77"/>
      <c r="AH12" s="77"/>
      <c r="AI12" s="77"/>
      <c r="AJ12" s="77"/>
      <c r="AK12" s="77"/>
      <c r="AL12" s="77"/>
      <c r="AM12" s="78">
        <f t="shared" si="1"/>
        <v>0.79999999999999993</v>
      </c>
      <c r="AN12" s="79">
        <f>O12+AM12</f>
        <v>1</v>
      </c>
      <c r="AO12" s="80">
        <v>11.1</v>
      </c>
      <c r="AP12" s="81">
        <v>8.5</v>
      </c>
    </row>
    <row r="13" spans="1:42" ht="54" customHeight="1">
      <c r="A13" s="73" t="s">
        <v>52</v>
      </c>
      <c r="B13" s="74"/>
      <c r="C13" s="74"/>
      <c r="D13" s="74">
        <v>1.1000000000000001</v>
      </c>
      <c r="E13" s="74"/>
      <c r="F13" s="74">
        <v>1.5</v>
      </c>
      <c r="G13" s="74"/>
      <c r="H13" s="74">
        <v>0.3</v>
      </c>
      <c r="I13" s="74"/>
      <c r="J13" s="74">
        <v>0.1</v>
      </c>
      <c r="K13" s="74"/>
      <c r="L13" s="74">
        <v>1.1000000000000001</v>
      </c>
      <c r="M13" s="74"/>
      <c r="N13" s="74"/>
      <c r="O13" s="75">
        <f t="shared" si="0"/>
        <v>4.0999999999999996</v>
      </c>
      <c r="P13" s="76"/>
      <c r="Q13" s="74"/>
      <c r="R13" s="77"/>
      <c r="S13" s="74">
        <v>1.8</v>
      </c>
      <c r="T13" s="77"/>
      <c r="U13" s="77">
        <v>8.5</v>
      </c>
      <c r="V13" s="77"/>
      <c r="W13" s="77"/>
      <c r="X13" s="77">
        <v>0.1</v>
      </c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>
        <v>0.7</v>
      </c>
      <c r="AK13" s="77">
        <v>0.2</v>
      </c>
      <c r="AL13" s="77"/>
      <c r="AM13" s="78">
        <f>SUM(P13:AL13)</f>
        <v>11.299999999999999</v>
      </c>
      <c r="AN13" s="79">
        <f>O13+AM13</f>
        <v>15.399999999999999</v>
      </c>
      <c r="AO13" s="80">
        <v>140</v>
      </c>
      <c r="AP13" s="81">
        <v>130</v>
      </c>
    </row>
    <row r="14" spans="1:42" ht="54" customHeight="1">
      <c r="A14" s="73" t="s">
        <v>60</v>
      </c>
      <c r="B14" s="84">
        <f t="shared" ref="B14:V14" si="2">SUM(B7:B13)</f>
        <v>0</v>
      </c>
      <c r="C14" s="84">
        <f t="shared" si="2"/>
        <v>0</v>
      </c>
      <c r="D14" s="84">
        <f t="shared" si="2"/>
        <v>15.799999999999999</v>
      </c>
      <c r="E14" s="84">
        <f t="shared" si="2"/>
        <v>0</v>
      </c>
      <c r="F14" s="84">
        <f t="shared" si="2"/>
        <v>5.6</v>
      </c>
      <c r="G14" s="84">
        <f t="shared" si="2"/>
        <v>0.1</v>
      </c>
      <c r="H14" s="84">
        <f t="shared" si="2"/>
        <v>0.7</v>
      </c>
      <c r="I14" s="84">
        <f t="shared" si="2"/>
        <v>0.4</v>
      </c>
      <c r="J14" s="84">
        <f t="shared" si="2"/>
        <v>4.6999999999999993</v>
      </c>
      <c r="K14" s="84">
        <f t="shared" si="2"/>
        <v>0</v>
      </c>
      <c r="L14" s="84">
        <f t="shared" si="2"/>
        <v>2.9000000000000004</v>
      </c>
      <c r="M14" s="84">
        <f t="shared" si="2"/>
        <v>0</v>
      </c>
      <c r="N14" s="84">
        <f t="shared" si="2"/>
        <v>0.9</v>
      </c>
      <c r="O14" s="85">
        <f t="shared" si="2"/>
        <v>31.1</v>
      </c>
      <c r="P14" s="86">
        <f t="shared" si="2"/>
        <v>0</v>
      </c>
      <c r="Q14" s="84">
        <f t="shared" si="2"/>
        <v>0</v>
      </c>
      <c r="R14" s="84">
        <f t="shared" si="2"/>
        <v>0.6</v>
      </c>
      <c r="S14" s="84">
        <f t="shared" si="2"/>
        <v>11.2</v>
      </c>
      <c r="T14" s="84">
        <f t="shared" si="2"/>
        <v>0</v>
      </c>
      <c r="U14" s="84">
        <f t="shared" si="2"/>
        <v>59.5</v>
      </c>
      <c r="V14" s="84">
        <f t="shared" si="2"/>
        <v>0</v>
      </c>
      <c r="W14" s="84">
        <f t="shared" ref="W14:AL14" si="3">SUM(W7:W13)</f>
        <v>0.3</v>
      </c>
      <c r="X14" s="84">
        <f t="shared" si="3"/>
        <v>0.5</v>
      </c>
      <c r="Y14" s="84">
        <f t="shared" si="3"/>
        <v>0.5</v>
      </c>
      <c r="Z14" s="84">
        <f t="shared" si="3"/>
        <v>0.4</v>
      </c>
      <c r="AA14" s="84">
        <f t="shared" si="3"/>
        <v>0.1</v>
      </c>
      <c r="AB14" s="84">
        <f t="shared" si="3"/>
        <v>0.2</v>
      </c>
      <c r="AC14" s="84">
        <f t="shared" si="3"/>
        <v>0.1</v>
      </c>
      <c r="AD14" s="84">
        <f t="shared" si="3"/>
        <v>0</v>
      </c>
      <c r="AE14" s="84">
        <f t="shared" si="3"/>
        <v>0</v>
      </c>
      <c r="AF14" s="84">
        <f t="shared" si="3"/>
        <v>0.7</v>
      </c>
      <c r="AG14" s="84">
        <f t="shared" si="3"/>
        <v>0</v>
      </c>
      <c r="AH14" s="84">
        <f t="shared" si="3"/>
        <v>0.1</v>
      </c>
      <c r="AI14" s="84">
        <f t="shared" si="3"/>
        <v>0</v>
      </c>
      <c r="AJ14" s="84">
        <f t="shared" si="3"/>
        <v>1.7</v>
      </c>
      <c r="AK14" s="84">
        <f t="shared" si="3"/>
        <v>0.30000000000000004</v>
      </c>
      <c r="AL14" s="84">
        <f t="shared" si="3"/>
        <v>0</v>
      </c>
      <c r="AM14" s="87">
        <f>SUM(AM7:AM13)</f>
        <v>76.199999999999989</v>
      </c>
      <c r="AN14" s="88">
        <f>SUM(AN7:AN13)</f>
        <v>107.30000000000001</v>
      </c>
      <c r="AO14" s="89">
        <f t="shared" ref="AO14" si="4">SUM(AO7:AO13)</f>
        <v>935.9</v>
      </c>
      <c r="AP14" s="90">
        <f>SUM(AP7:AP13)</f>
        <v>896.6</v>
      </c>
    </row>
    <row r="15" spans="1:42" ht="54" customHeight="1">
      <c r="A15" s="91" t="s">
        <v>53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>
        <f>SUM(B15:N15)</f>
        <v>0</v>
      </c>
      <c r="P15" s="76"/>
      <c r="Q15" s="74"/>
      <c r="R15" s="77"/>
      <c r="S15" s="74">
        <v>0.5</v>
      </c>
      <c r="T15" s="77"/>
      <c r="U15" s="77">
        <v>0.5</v>
      </c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8">
        <f>SUM(P15:AL15)</f>
        <v>1</v>
      </c>
      <c r="AN15" s="79">
        <f>O15+AM15</f>
        <v>1</v>
      </c>
      <c r="AO15" s="80">
        <v>14</v>
      </c>
      <c r="AP15" s="81">
        <v>13.2</v>
      </c>
    </row>
    <row r="16" spans="1:42" ht="54" customHeight="1">
      <c r="A16" s="73" t="s">
        <v>54</v>
      </c>
      <c r="B16" s="74"/>
      <c r="C16" s="74"/>
      <c r="D16" s="74"/>
      <c r="E16" s="74"/>
      <c r="F16" s="74"/>
      <c r="G16" s="74"/>
      <c r="H16" s="74"/>
      <c r="I16" s="74"/>
      <c r="J16" s="92">
        <v>0.5</v>
      </c>
      <c r="K16" s="74"/>
      <c r="L16" s="74"/>
      <c r="M16" s="74"/>
      <c r="N16" s="74"/>
      <c r="O16" s="75">
        <f>SUM(B16:N16)</f>
        <v>0.5</v>
      </c>
      <c r="P16" s="76"/>
      <c r="Q16" s="74"/>
      <c r="R16" s="77"/>
      <c r="S16" s="74"/>
      <c r="T16" s="77"/>
      <c r="U16" s="92">
        <v>2</v>
      </c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8">
        <f>SUM(P16:AL16)</f>
        <v>2</v>
      </c>
      <c r="AN16" s="79">
        <f>O16+AM16</f>
        <v>2.5</v>
      </c>
      <c r="AO16" s="82">
        <v>28</v>
      </c>
      <c r="AP16" s="83">
        <v>20</v>
      </c>
    </row>
    <row r="17" spans="1:43" ht="54" customHeight="1">
      <c r="A17" s="73" t="s">
        <v>55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5">
        <f>SUM(B17:N17)</f>
        <v>0</v>
      </c>
      <c r="P17" s="76"/>
      <c r="Q17" s="74"/>
      <c r="R17" s="77"/>
      <c r="S17" s="74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>
        <v>0.4</v>
      </c>
      <c r="AI17" s="77"/>
      <c r="AJ17" s="77"/>
      <c r="AK17" s="77"/>
      <c r="AL17" s="77"/>
      <c r="AM17" s="78">
        <f>SUM(P17:AL17)</f>
        <v>0.4</v>
      </c>
      <c r="AN17" s="79">
        <f>O17+AM17</f>
        <v>0.4</v>
      </c>
      <c r="AO17" s="80">
        <v>7</v>
      </c>
      <c r="AP17" s="81">
        <v>7</v>
      </c>
    </row>
    <row r="18" spans="1:43" ht="54" customHeight="1">
      <c r="A18" s="73" t="s">
        <v>61</v>
      </c>
      <c r="B18" s="74">
        <f t="shared" ref="B18:V18" si="5">SUM(B15:B17)</f>
        <v>0</v>
      </c>
      <c r="C18" s="74">
        <f t="shared" si="5"/>
        <v>0</v>
      </c>
      <c r="D18" s="74">
        <f t="shared" si="5"/>
        <v>0</v>
      </c>
      <c r="E18" s="74">
        <f t="shared" si="5"/>
        <v>0</v>
      </c>
      <c r="F18" s="74">
        <f t="shared" si="5"/>
        <v>0</v>
      </c>
      <c r="G18" s="74">
        <f t="shared" si="5"/>
        <v>0</v>
      </c>
      <c r="H18" s="74">
        <f t="shared" si="5"/>
        <v>0</v>
      </c>
      <c r="I18" s="74">
        <f t="shared" si="5"/>
        <v>0</v>
      </c>
      <c r="J18" s="74">
        <f t="shared" si="5"/>
        <v>0.5</v>
      </c>
      <c r="K18" s="74">
        <f t="shared" si="5"/>
        <v>0</v>
      </c>
      <c r="L18" s="74">
        <f t="shared" si="5"/>
        <v>0</v>
      </c>
      <c r="M18" s="74">
        <f t="shared" si="5"/>
        <v>0</v>
      </c>
      <c r="N18" s="74">
        <f t="shared" si="5"/>
        <v>0</v>
      </c>
      <c r="O18" s="75">
        <f t="shared" si="5"/>
        <v>0.5</v>
      </c>
      <c r="P18" s="76">
        <f t="shared" si="5"/>
        <v>0</v>
      </c>
      <c r="Q18" s="74">
        <f t="shared" si="5"/>
        <v>0</v>
      </c>
      <c r="R18" s="74">
        <f t="shared" si="5"/>
        <v>0</v>
      </c>
      <c r="S18" s="74">
        <f t="shared" si="5"/>
        <v>0.5</v>
      </c>
      <c r="T18" s="74">
        <f t="shared" si="5"/>
        <v>0</v>
      </c>
      <c r="U18" s="74">
        <f t="shared" si="5"/>
        <v>2.5</v>
      </c>
      <c r="V18" s="74">
        <f t="shared" si="5"/>
        <v>0</v>
      </c>
      <c r="W18" s="74">
        <f t="shared" ref="W18:AL18" si="6">SUM(W15:W17)</f>
        <v>0</v>
      </c>
      <c r="X18" s="74">
        <f t="shared" si="6"/>
        <v>0</v>
      </c>
      <c r="Y18" s="74">
        <f t="shared" si="6"/>
        <v>0</v>
      </c>
      <c r="Z18" s="74">
        <f t="shared" si="6"/>
        <v>0</v>
      </c>
      <c r="AA18" s="74">
        <f t="shared" si="6"/>
        <v>0</v>
      </c>
      <c r="AB18" s="74">
        <f t="shared" si="6"/>
        <v>0</v>
      </c>
      <c r="AC18" s="74">
        <f t="shared" si="6"/>
        <v>0</v>
      </c>
      <c r="AD18" s="74">
        <f t="shared" si="6"/>
        <v>0</v>
      </c>
      <c r="AE18" s="74">
        <f t="shared" si="6"/>
        <v>0</v>
      </c>
      <c r="AF18" s="74">
        <f t="shared" si="6"/>
        <v>0</v>
      </c>
      <c r="AG18" s="74">
        <f t="shared" si="6"/>
        <v>0</v>
      </c>
      <c r="AH18" s="74">
        <f t="shared" si="6"/>
        <v>0.4</v>
      </c>
      <c r="AI18" s="74">
        <f t="shared" si="6"/>
        <v>0</v>
      </c>
      <c r="AJ18" s="74">
        <f t="shared" si="6"/>
        <v>0</v>
      </c>
      <c r="AK18" s="74">
        <f t="shared" si="6"/>
        <v>0</v>
      </c>
      <c r="AL18" s="74">
        <f t="shared" si="6"/>
        <v>0</v>
      </c>
      <c r="AM18" s="78">
        <f>SUM(AM15:AM17)</f>
        <v>3.4</v>
      </c>
      <c r="AN18" s="93">
        <f t="shared" ref="AN18:AO18" si="7">SUM(AN15:AN17)</f>
        <v>3.9</v>
      </c>
      <c r="AO18" s="94">
        <f t="shared" si="7"/>
        <v>49</v>
      </c>
      <c r="AP18" s="78">
        <f>SUM(AP15:AP17)</f>
        <v>40.200000000000003</v>
      </c>
    </row>
    <row r="19" spans="1:43" ht="54" customHeight="1">
      <c r="A19" s="73" t="s">
        <v>56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5">
        <f>SUM(B19:N19)</f>
        <v>0</v>
      </c>
      <c r="P19" s="76"/>
      <c r="Q19" s="74"/>
      <c r="R19" s="77"/>
      <c r="S19" s="74">
        <v>8</v>
      </c>
      <c r="T19" s="77"/>
      <c r="U19" s="77">
        <v>8</v>
      </c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8">
        <f>SUM(P19:AL19)</f>
        <v>16</v>
      </c>
      <c r="AN19" s="79">
        <f>O19+AM19</f>
        <v>16</v>
      </c>
      <c r="AO19" s="80">
        <v>200</v>
      </c>
      <c r="AP19" s="81">
        <v>180</v>
      </c>
    </row>
    <row r="20" spans="1:43" ht="54" customHeight="1">
      <c r="A20" s="73" t="s">
        <v>57</v>
      </c>
      <c r="B20" s="74"/>
      <c r="C20" s="74"/>
      <c r="D20" s="74">
        <v>2.2000000000000002</v>
      </c>
      <c r="E20" s="74"/>
      <c r="F20" s="74">
        <v>0.1</v>
      </c>
      <c r="G20" s="74"/>
      <c r="H20" s="74"/>
      <c r="I20" s="74"/>
      <c r="J20" s="74"/>
      <c r="K20" s="74"/>
      <c r="L20" s="74"/>
      <c r="M20" s="74"/>
      <c r="N20" s="74"/>
      <c r="O20" s="75">
        <f>SUM(B20:N20)</f>
        <v>2.3000000000000003</v>
      </c>
      <c r="P20" s="76"/>
      <c r="Q20" s="74"/>
      <c r="R20" s="77"/>
      <c r="S20" s="74">
        <v>1</v>
      </c>
      <c r="T20" s="77"/>
      <c r="U20" s="77">
        <v>5</v>
      </c>
      <c r="V20" s="77"/>
      <c r="W20" s="77"/>
      <c r="X20" s="77"/>
      <c r="Y20" s="77"/>
      <c r="Z20" s="77">
        <v>0.1</v>
      </c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8">
        <f>SUM(P20:AL20)</f>
        <v>6.1</v>
      </c>
      <c r="AN20" s="79">
        <f>O20+AM20</f>
        <v>8.4</v>
      </c>
      <c r="AO20" s="80">
        <v>52</v>
      </c>
      <c r="AP20" s="81">
        <v>38</v>
      </c>
    </row>
    <row r="21" spans="1:43" ht="54" customHeight="1">
      <c r="A21" s="73" t="s">
        <v>62</v>
      </c>
      <c r="B21" s="74">
        <f t="shared" ref="B21:V21" si="8">SUM(B19:B20)</f>
        <v>0</v>
      </c>
      <c r="C21" s="74">
        <f t="shared" si="8"/>
        <v>0</v>
      </c>
      <c r="D21" s="74">
        <f t="shared" si="8"/>
        <v>2.2000000000000002</v>
      </c>
      <c r="E21" s="74">
        <f t="shared" si="8"/>
        <v>0</v>
      </c>
      <c r="F21" s="74">
        <f t="shared" si="8"/>
        <v>0.1</v>
      </c>
      <c r="G21" s="74">
        <f t="shared" si="8"/>
        <v>0</v>
      </c>
      <c r="H21" s="74">
        <f t="shared" si="8"/>
        <v>0</v>
      </c>
      <c r="I21" s="74">
        <f t="shared" si="8"/>
        <v>0</v>
      </c>
      <c r="J21" s="74">
        <f t="shared" si="8"/>
        <v>0</v>
      </c>
      <c r="K21" s="74">
        <f t="shared" si="8"/>
        <v>0</v>
      </c>
      <c r="L21" s="74">
        <f t="shared" si="8"/>
        <v>0</v>
      </c>
      <c r="M21" s="74">
        <f t="shared" si="8"/>
        <v>0</v>
      </c>
      <c r="N21" s="74">
        <f t="shared" si="8"/>
        <v>0</v>
      </c>
      <c r="O21" s="75">
        <f t="shared" si="8"/>
        <v>2.3000000000000003</v>
      </c>
      <c r="P21" s="76">
        <f t="shared" si="8"/>
        <v>0</v>
      </c>
      <c r="Q21" s="74">
        <f t="shared" si="8"/>
        <v>0</v>
      </c>
      <c r="R21" s="74">
        <f t="shared" si="8"/>
        <v>0</v>
      </c>
      <c r="S21" s="74">
        <f t="shared" si="8"/>
        <v>9</v>
      </c>
      <c r="T21" s="74">
        <f t="shared" si="8"/>
        <v>0</v>
      </c>
      <c r="U21" s="74">
        <f t="shared" si="8"/>
        <v>13</v>
      </c>
      <c r="V21" s="74">
        <f t="shared" si="8"/>
        <v>0</v>
      </c>
      <c r="W21" s="74">
        <f t="shared" ref="W21:AP21" si="9">SUM(W19:W20)</f>
        <v>0</v>
      </c>
      <c r="X21" s="74">
        <f t="shared" si="9"/>
        <v>0</v>
      </c>
      <c r="Y21" s="74">
        <f t="shared" si="9"/>
        <v>0</v>
      </c>
      <c r="Z21" s="74">
        <f t="shared" si="9"/>
        <v>0.1</v>
      </c>
      <c r="AA21" s="74">
        <f t="shared" si="9"/>
        <v>0</v>
      </c>
      <c r="AB21" s="74">
        <f t="shared" si="9"/>
        <v>0</v>
      </c>
      <c r="AC21" s="74">
        <f t="shared" si="9"/>
        <v>0</v>
      </c>
      <c r="AD21" s="74">
        <f t="shared" si="9"/>
        <v>0</v>
      </c>
      <c r="AE21" s="74">
        <f t="shared" si="9"/>
        <v>0</v>
      </c>
      <c r="AF21" s="74">
        <f t="shared" si="9"/>
        <v>0</v>
      </c>
      <c r="AG21" s="74">
        <f t="shared" si="9"/>
        <v>0</v>
      </c>
      <c r="AH21" s="74">
        <f t="shared" si="9"/>
        <v>0</v>
      </c>
      <c r="AI21" s="74">
        <f t="shared" si="9"/>
        <v>0</v>
      </c>
      <c r="AJ21" s="74">
        <f t="shared" si="9"/>
        <v>0</v>
      </c>
      <c r="AK21" s="74">
        <f t="shared" si="9"/>
        <v>0</v>
      </c>
      <c r="AL21" s="74">
        <f t="shared" si="9"/>
        <v>0</v>
      </c>
      <c r="AM21" s="78">
        <f t="shared" si="9"/>
        <v>22.1</v>
      </c>
      <c r="AN21" s="93">
        <f t="shared" si="9"/>
        <v>24.4</v>
      </c>
      <c r="AO21" s="94">
        <f t="shared" si="9"/>
        <v>252</v>
      </c>
      <c r="AP21" s="95">
        <f t="shared" si="9"/>
        <v>218</v>
      </c>
    </row>
    <row r="22" spans="1:43" ht="54" customHeight="1">
      <c r="A22" s="73" t="s">
        <v>58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>
        <f>SUM(B22:N22)</f>
        <v>0</v>
      </c>
      <c r="P22" s="76"/>
      <c r="Q22" s="74"/>
      <c r="R22" s="77"/>
      <c r="S22" s="74"/>
      <c r="T22" s="77"/>
      <c r="U22" s="77"/>
      <c r="V22" s="77"/>
      <c r="W22" s="77"/>
      <c r="X22" s="77"/>
      <c r="Y22" s="77">
        <v>0.2</v>
      </c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8">
        <f>SUM(P22:AL22)</f>
        <v>0.2</v>
      </c>
      <c r="AN22" s="79">
        <f>O22+AM22</f>
        <v>0.2</v>
      </c>
      <c r="AO22" s="80">
        <v>0.3</v>
      </c>
      <c r="AP22" s="81">
        <v>0.3</v>
      </c>
    </row>
    <row r="23" spans="1:43" ht="54" customHeight="1">
      <c r="A23" s="73" t="s">
        <v>63</v>
      </c>
      <c r="B23" s="74">
        <f t="shared" ref="B23:V23" si="10">SUM(B22)</f>
        <v>0</v>
      </c>
      <c r="C23" s="74">
        <f t="shared" si="10"/>
        <v>0</v>
      </c>
      <c r="D23" s="74">
        <f t="shared" si="10"/>
        <v>0</v>
      </c>
      <c r="E23" s="74">
        <f t="shared" si="10"/>
        <v>0</v>
      </c>
      <c r="F23" s="74">
        <f t="shared" si="10"/>
        <v>0</v>
      </c>
      <c r="G23" s="74">
        <f t="shared" si="10"/>
        <v>0</v>
      </c>
      <c r="H23" s="74">
        <f t="shared" si="10"/>
        <v>0</v>
      </c>
      <c r="I23" s="74">
        <f t="shared" si="10"/>
        <v>0</v>
      </c>
      <c r="J23" s="74">
        <f t="shared" si="10"/>
        <v>0</v>
      </c>
      <c r="K23" s="74">
        <f t="shared" si="10"/>
        <v>0</v>
      </c>
      <c r="L23" s="74">
        <f t="shared" si="10"/>
        <v>0</v>
      </c>
      <c r="M23" s="74">
        <f t="shared" si="10"/>
        <v>0</v>
      </c>
      <c r="N23" s="74">
        <f t="shared" si="10"/>
        <v>0</v>
      </c>
      <c r="O23" s="75">
        <f t="shared" si="10"/>
        <v>0</v>
      </c>
      <c r="P23" s="76">
        <f t="shared" si="10"/>
        <v>0</v>
      </c>
      <c r="Q23" s="74">
        <f t="shared" si="10"/>
        <v>0</v>
      </c>
      <c r="R23" s="74">
        <f t="shared" si="10"/>
        <v>0</v>
      </c>
      <c r="S23" s="74">
        <f t="shared" si="10"/>
        <v>0</v>
      </c>
      <c r="T23" s="74">
        <f t="shared" si="10"/>
        <v>0</v>
      </c>
      <c r="U23" s="74">
        <f t="shared" si="10"/>
        <v>0</v>
      </c>
      <c r="V23" s="74">
        <f t="shared" si="10"/>
        <v>0</v>
      </c>
      <c r="W23" s="74">
        <f t="shared" ref="W23:AP23" si="11">SUM(W22)</f>
        <v>0</v>
      </c>
      <c r="X23" s="74">
        <f t="shared" si="11"/>
        <v>0</v>
      </c>
      <c r="Y23" s="74">
        <f t="shared" si="11"/>
        <v>0.2</v>
      </c>
      <c r="Z23" s="74">
        <f t="shared" si="11"/>
        <v>0</v>
      </c>
      <c r="AA23" s="74">
        <f t="shared" si="11"/>
        <v>0</v>
      </c>
      <c r="AB23" s="74">
        <f t="shared" si="11"/>
        <v>0</v>
      </c>
      <c r="AC23" s="74">
        <f t="shared" si="11"/>
        <v>0</v>
      </c>
      <c r="AD23" s="74">
        <f t="shared" si="11"/>
        <v>0</v>
      </c>
      <c r="AE23" s="74">
        <f t="shared" si="11"/>
        <v>0</v>
      </c>
      <c r="AF23" s="74">
        <f t="shared" si="11"/>
        <v>0</v>
      </c>
      <c r="AG23" s="74">
        <f t="shared" si="11"/>
        <v>0</v>
      </c>
      <c r="AH23" s="74">
        <f t="shared" si="11"/>
        <v>0</v>
      </c>
      <c r="AI23" s="74">
        <f t="shared" si="11"/>
        <v>0</v>
      </c>
      <c r="AJ23" s="74">
        <f t="shared" si="11"/>
        <v>0</v>
      </c>
      <c r="AK23" s="74">
        <f t="shared" si="11"/>
        <v>0</v>
      </c>
      <c r="AL23" s="74">
        <f t="shared" si="11"/>
        <v>0</v>
      </c>
      <c r="AM23" s="78">
        <f t="shared" si="11"/>
        <v>0.2</v>
      </c>
      <c r="AN23" s="93">
        <f t="shared" si="11"/>
        <v>0.2</v>
      </c>
      <c r="AO23" s="94">
        <f t="shared" si="11"/>
        <v>0.3</v>
      </c>
      <c r="AP23" s="78">
        <f t="shared" si="11"/>
        <v>0.3</v>
      </c>
    </row>
    <row r="24" spans="1:43" ht="54" customHeight="1">
      <c r="A24" s="73" t="s">
        <v>67</v>
      </c>
      <c r="B24" s="96"/>
      <c r="C24" s="96"/>
      <c r="D24" s="96">
        <v>2.1</v>
      </c>
      <c r="E24" s="96"/>
      <c r="F24" s="96">
        <v>0.8</v>
      </c>
      <c r="G24" s="96"/>
      <c r="H24" s="96"/>
      <c r="I24" s="96"/>
      <c r="J24" s="96"/>
      <c r="K24" s="96"/>
      <c r="L24" s="96">
        <v>1.7</v>
      </c>
      <c r="M24" s="96"/>
      <c r="N24" s="96">
        <v>0.4</v>
      </c>
      <c r="O24" s="97">
        <v>5.0000000000000009</v>
      </c>
      <c r="P24" s="98"/>
      <c r="Q24" s="96"/>
      <c r="R24" s="99">
        <v>5</v>
      </c>
      <c r="S24" s="96">
        <v>1.7</v>
      </c>
      <c r="T24" s="99"/>
      <c r="U24" s="99">
        <v>22.5</v>
      </c>
      <c r="V24" s="99">
        <v>1.2</v>
      </c>
      <c r="W24" s="99">
        <v>0.1</v>
      </c>
      <c r="X24" s="99">
        <v>1.5</v>
      </c>
      <c r="Y24" s="99"/>
      <c r="Z24" s="99"/>
      <c r="AA24" s="99"/>
      <c r="AB24" s="99"/>
      <c r="AC24" s="99"/>
      <c r="AD24" s="99"/>
      <c r="AE24" s="99"/>
      <c r="AF24" s="99">
        <v>0.1</v>
      </c>
      <c r="AG24" s="99">
        <v>0.9</v>
      </c>
      <c r="AH24" s="99"/>
      <c r="AI24" s="99">
        <v>0.4</v>
      </c>
      <c r="AJ24" s="99">
        <v>0.1</v>
      </c>
      <c r="AK24" s="99"/>
      <c r="AL24" s="99">
        <v>0.2</v>
      </c>
      <c r="AM24" s="100">
        <f>SUM(P24:AL24)</f>
        <v>33.700000000000003</v>
      </c>
      <c r="AN24" s="101">
        <f>AM24+O24</f>
        <v>38.700000000000003</v>
      </c>
      <c r="AO24" s="102">
        <v>865.7</v>
      </c>
      <c r="AP24" s="103">
        <v>784.9</v>
      </c>
    </row>
    <row r="25" spans="1:43" ht="54" customHeight="1">
      <c r="A25" s="104" t="s">
        <v>68</v>
      </c>
      <c r="B25" s="105">
        <v>10</v>
      </c>
      <c r="C25" s="105"/>
      <c r="D25" s="105">
        <v>75</v>
      </c>
      <c r="E25" s="105">
        <v>5</v>
      </c>
      <c r="F25" s="105">
        <v>29</v>
      </c>
      <c r="G25" s="105"/>
      <c r="H25" s="105"/>
      <c r="I25" s="105">
        <v>10</v>
      </c>
      <c r="J25" s="105"/>
      <c r="K25" s="105"/>
      <c r="L25" s="105">
        <v>17</v>
      </c>
      <c r="M25" s="105">
        <v>0</v>
      </c>
      <c r="N25" s="105">
        <v>26</v>
      </c>
      <c r="O25" s="106">
        <v>172</v>
      </c>
      <c r="P25" s="107">
        <v>25</v>
      </c>
      <c r="Q25" s="105"/>
      <c r="R25" s="108"/>
      <c r="S25" s="105"/>
      <c r="T25" s="108"/>
      <c r="U25" s="108">
        <v>109</v>
      </c>
      <c r="V25" s="108"/>
      <c r="W25" s="108">
        <v>5</v>
      </c>
      <c r="X25" s="108">
        <v>3</v>
      </c>
      <c r="Y25" s="108"/>
      <c r="Z25" s="108"/>
      <c r="AA25" s="108"/>
      <c r="AB25" s="108"/>
      <c r="AC25" s="108"/>
      <c r="AD25" s="108">
        <v>13</v>
      </c>
      <c r="AE25" s="108">
        <v>6</v>
      </c>
      <c r="AF25" s="108">
        <v>5</v>
      </c>
      <c r="AG25" s="108"/>
      <c r="AH25" s="108"/>
      <c r="AI25" s="108"/>
      <c r="AJ25" s="108">
        <v>121.5</v>
      </c>
      <c r="AK25" s="108">
        <v>1</v>
      </c>
      <c r="AL25" s="108"/>
      <c r="AM25" s="109">
        <v>288.5</v>
      </c>
      <c r="AN25" s="110">
        <v>460.5</v>
      </c>
      <c r="AO25" s="111">
        <v>10440</v>
      </c>
      <c r="AP25" s="112">
        <v>9920</v>
      </c>
    </row>
    <row r="26" spans="1:43" ht="54" customHeight="1">
      <c r="A26" s="113" t="s">
        <v>69</v>
      </c>
      <c r="B26" s="105"/>
      <c r="C26" s="105">
        <v>0.1</v>
      </c>
      <c r="D26" s="105">
        <v>14.1</v>
      </c>
      <c r="E26" s="105">
        <v>0.5</v>
      </c>
      <c r="F26" s="105">
        <v>66.3</v>
      </c>
      <c r="G26" s="105"/>
      <c r="H26" s="105"/>
      <c r="I26" s="105"/>
      <c r="J26" s="105">
        <v>0.3</v>
      </c>
      <c r="K26" s="105"/>
      <c r="L26" s="105">
        <v>37.200000000000003</v>
      </c>
      <c r="M26" s="105"/>
      <c r="N26" s="105">
        <v>8.5</v>
      </c>
      <c r="O26" s="106">
        <f>SUM(B26:N26)</f>
        <v>127</v>
      </c>
      <c r="P26" s="107"/>
      <c r="Q26" s="105"/>
      <c r="R26" s="108">
        <v>3.6</v>
      </c>
      <c r="S26" s="105">
        <v>31.3</v>
      </c>
      <c r="T26" s="108">
        <v>0.9</v>
      </c>
      <c r="U26" s="108">
        <v>95</v>
      </c>
      <c r="V26" s="108">
        <v>66.2</v>
      </c>
      <c r="W26" s="108">
        <v>8.4</v>
      </c>
      <c r="X26" s="108">
        <v>12.6</v>
      </c>
      <c r="Y26" s="108"/>
      <c r="Z26" s="108"/>
      <c r="AA26" s="108"/>
      <c r="AB26" s="108"/>
      <c r="AC26" s="108"/>
      <c r="AD26" s="108"/>
      <c r="AE26" s="108"/>
      <c r="AF26" s="108">
        <v>12.3</v>
      </c>
      <c r="AG26" s="108"/>
      <c r="AH26" s="108"/>
      <c r="AI26" s="108">
        <v>5.0999999999999996</v>
      </c>
      <c r="AJ26" s="108">
        <v>22.3</v>
      </c>
      <c r="AK26" s="108"/>
      <c r="AL26" s="108"/>
      <c r="AM26" s="109">
        <f>SUM(P26:AL26)</f>
        <v>257.7</v>
      </c>
      <c r="AN26" s="110">
        <f>O26+AM26</f>
        <v>384.7</v>
      </c>
      <c r="AO26" s="111">
        <v>7749</v>
      </c>
      <c r="AP26" s="112">
        <v>6628</v>
      </c>
    </row>
    <row r="27" spans="1:43" ht="54" customHeight="1">
      <c r="A27" s="73" t="s">
        <v>64</v>
      </c>
      <c r="B27" s="114">
        <f t="shared" ref="B27:V27" si="12">SUM(B24:B26)</f>
        <v>10</v>
      </c>
      <c r="C27" s="114">
        <f t="shared" si="12"/>
        <v>0.1</v>
      </c>
      <c r="D27" s="114">
        <f t="shared" si="12"/>
        <v>91.199999999999989</v>
      </c>
      <c r="E27" s="114">
        <f t="shared" si="12"/>
        <v>5.5</v>
      </c>
      <c r="F27" s="114">
        <f t="shared" si="12"/>
        <v>96.1</v>
      </c>
      <c r="G27" s="114">
        <f t="shared" si="12"/>
        <v>0</v>
      </c>
      <c r="H27" s="114">
        <f t="shared" si="12"/>
        <v>0</v>
      </c>
      <c r="I27" s="114">
        <f t="shared" si="12"/>
        <v>10</v>
      </c>
      <c r="J27" s="114">
        <f t="shared" si="12"/>
        <v>0.3</v>
      </c>
      <c r="K27" s="114">
        <f t="shared" si="12"/>
        <v>0</v>
      </c>
      <c r="L27" s="114">
        <f t="shared" si="12"/>
        <v>55.900000000000006</v>
      </c>
      <c r="M27" s="114">
        <f t="shared" si="12"/>
        <v>0</v>
      </c>
      <c r="N27" s="114">
        <f t="shared" si="12"/>
        <v>34.9</v>
      </c>
      <c r="O27" s="115">
        <f t="shared" si="12"/>
        <v>304</v>
      </c>
      <c r="P27" s="76">
        <f t="shared" si="12"/>
        <v>25</v>
      </c>
      <c r="Q27" s="114">
        <f t="shared" si="12"/>
        <v>0</v>
      </c>
      <c r="R27" s="114">
        <f t="shared" si="12"/>
        <v>8.6</v>
      </c>
      <c r="S27" s="114">
        <f t="shared" si="12"/>
        <v>33</v>
      </c>
      <c r="T27" s="114">
        <f t="shared" si="12"/>
        <v>0.9</v>
      </c>
      <c r="U27" s="114">
        <f t="shared" si="12"/>
        <v>226.5</v>
      </c>
      <c r="V27" s="74">
        <f t="shared" si="12"/>
        <v>67.400000000000006</v>
      </c>
      <c r="W27" s="114">
        <f t="shared" ref="W27:AN27" si="13">SUM(W24:W26)</f>
        <v>13.5</v>
      </c>
      <c r="X27" s="114">
        <f t="shared" si="13"/>
        <v>17.100000000000001</v>
      </c>
      <c r="Y27" s="114">
        <f t="shared" si="13"/>
        <v>0</v>
      </c>
      <c r="Z27" s="114">
        <f t="shared" si="13"/>
        <v>0</v>
      </c>
      <c r="AA27" s="114">
        <f t="shared" si="13"/>
        <v>0</v>
      </c>
      <c r="AB27" s="114">
        <f t="shared" si="13"/>
        <v>0</v>
      </c>
      <c r="AC27" s="114">
        <f t="shared" si="13"/>
        <v>0</v>
      </c>
      <c r="AD27" s="114">
        <f t="shared" si="13"/>
        <v>13</v>
      </c>
      <c r="AE27" s="114">
        <f t="shared" si="13"/>
        <v>6</v>
      </c>
      <c r="AF27" s="114">
        <f t="shared" si="13"/>
        <v>17.399999999999999</v>
      </c>
      <c r="AG27" s="114">
        <f t="shared" si="13"/>
        <v>0.9</v>
      </c>
      <c r="AH27" s="114">
        <f t="shared" si="13"/>
        <v>0</v>
      </c>
      <c r="AI27" s="114">
        <f t="shared" si="13"/>
        <v>5.5</v>
      </c>
      <c r="AJ27" s="114">
        <f t="shared" si="13"/>
        <v>143.9</v>
      </c>
      <c r="AK27" s="114">
        <f t="shared" si="13"/>
        <v>1</v>
      </c>
      <c r="AL27" s="114">
        <f t="shared" si="13"/>
        <v>0.2</v>
      </c>
      <c r="AM27" s="95">
        <f t="shared" si="13"/>
        <v>579.9</v>
      </c>
      <c r="AN27" s="115">
        <f t="shared" si="13"/>
        <v>883.9</v>
      </c>
      <c r="AO27" s="116">
        <f>SUM(AO24:AO26)</f>
        <v>19054.7</v>
      </c>
      <c r="AP27" s="116">
        <f>SUM(AP24:AP26)</f>
        <v>17332.900000000001</v>
      </c>
      <c r="AQ27" s="117"/>
    </row>
    <row r="28" spans="1:43" ht="54" customHeight="1">
      <c r="A28" s="113" t="s">
        <v>59</v>
      </c>
      <c r="B28" s="105"/>
      <c r="C28" s="105"/>
      <c r="D28" s="105">
        <v>1.2</v>
      </c>
      <c r="E28" s="105"/>
      <c r="F28" s="105">
        <v>1.5</v>
      </c>
      <c r="G28" s="105"/>
      <c r="H28" s="105"/>
      <c r="I28" s="105"/>
      <c r="J28" s="105"/>
      <c r="K28" s="105">
        <v>1</v>
      </c>
      <c r="L28" s="105">
        <v>0.3</v>
      </c>
      <c r="M28" s="105"/>
      <c r="N28" s="105">
        <v>0.5</v>
      </c>
      <c r="O28" s="106">
        <f>SUM(B28:N28)</f>
        <v>4.5</v>
      </c>
      <c r="P28" s="107">
        <v>0.2</v>
      </c>
      <c r="Q28" s="105">
        <v>0.4</v>
      </c>
      <c r="R28" s="108">
        <v>0.2</v>
      </c>
      <c r="S28" s="105">
        <v>6.7</v>
      </c>
      <c r="T28" s="108"/>
      <c r="U28" s="108">
        <v>6.2</v>
      </c>
      <c r="V28" s="108"/>
      <c r="W28" s="108"/>
      <c r="X28" s="108"/>
      <c r="Y28" s="108"/>
      <c r="Z28" s="108"/>
      <c r="AA28" s="108"/>
      <c r="AB28" s="108"/>
      <c r="AC28" s="108"/>
      <c r="AD28" s="108"/>
      <c r="AE28" s="108">
        <v>10.7</v>
      </c>
      <c r="AF28" s="108"/>
      <c r="AG28" s="108"/>
      <c r="AH28" s="108"/>
      <c r="AI28" s="108"/>
      <c r="AJ28" s="108"/>
      <c r="AK28" s="108"/>
      <c r="AL28" s="108"/>
      <c r="AM28" s="109">
        <f>SUM(P28:AL28)</f>
        <v>24.4</v>
      </c>
      <c r="AN28" s="110">
        <f>O28+AM28</f>
        <v>28.9</v>
      </c>
      <c r="AO28" s="111">
        <v>720</v>
      </c>
      <c r="AP28" s="112">
        <v>504</v>
      </c>
    </row>
    <row r="29" spans="1:43" ht="54" customHeight="1">
      <c r="A29" s="73" t="s">
        <v>65</v>
      </c>
      <c r="B29" s="114">
        <f t="shared" ref="B29:V29" si="14">SUM(B28)</f>
        <v>0</v>
      </c>
      <c r="C29" s="114">
        <f t="shared" si="14"/>
        <v>0</v>
      </c>
      <c r="D29" s="114">
        <f t="shared" si="14"/>
        <v>1.2</v>
      </c>
      <c r="E29" s="114">
        <f t="shared" si="14"/>
        <v>0</v>
      </c>
      <c r="F29" s="114">
        <f t="shared" si="14"/>
        <v>1.5</v>
      </c>
      <c r="G29" s="114">
        <f t="shared" si="14"/>
        <v>0</v>
      </c>
      <c r="H29" s="114">
        <f t="shared" si="14"/>
        <v>0</v>
      </c>
      <c r="I29" s="114">
        <f t="shared" si="14"/>
        <v>0</v>
      </c>
      <c r="J29" s="114">
        <f t="shared" si="14"/>
        <v>0</v>
      </c>
      <c r="K29" s="114">
        <f t="shared" si="14"/>
        <v>1</v>
      </c>
      <c r="L29" s="114">
        <f t="shared" si="14"/>
        <v>0.3</v>
      </c>
      <c r="M29" s="114">
        <f t="shared" si="14"/>
        <v>0</v>
      </c>
      <c r="N29" s="114">
        <f t="shared" si="14"/>
        <v>0.5</v>
      </c>
      <c r="O29" s="115">
        <f t="shared" si="14"/>
        <v>4.5</v>
      </c>
      <c r="P29" s="76">
        <f t="shared" si="14"/>
        <v>0.2</v>
      </c>
      <c r="Q29" s="114">
        <f t="shared" si="14"/>
        <v>0.4</v>
      </c>
      <c r="R29" s="114">
        <f t="shared" si="14"/>
        <v>0.2</v>
      </c>
      <c r="S29" s="114">
        <f t="shared" si="14"/>
        <v>6.7</v>
      </c>
      <c r="T29" s="114">
        <f t="shared" si="14"/>
        <v>0</v>
      </c>
      <c r="U29" s="114">
        <f t="shared" si="14"/>
        <v>6.2</v>
      </c>
      <c r="V29" s="74">
        <f t="shared" si="14"/>
        <v>0</v>
      </c>
      <c r="W29" s="114">
        <f t="shared" ref="W29:AP29" si="15">SUM(W28)</f>
        <v>0</v>
      </c>
      <c r="X29" s="114">
        <f t="shared" si="15"/>
        <v>0</v>
      </c>
      <c r="Y29" s="114">
        <f t="shared" si="15"/>
        <v>0</v>
      </c>
      <c r="Z29" s="114">
        <f t="shared" si="15"/>
        <v>0</v>
      </c>
      <c r="AA29" s="114">
        <f t="shared" si="15"/>
        <v>0</v>
      </c>
      <c r="AB29" s="114">
        <f t="shared" si="15"/>
        <v>0</v>
      </c>
      <c r="AC29" s="114">
        <f t="shared" si="15"/>
        <v>0</v>
      </c>
      <c r="AD29" s="114">
        <f t="shared" si="15"/>
        <v>0</v>
      </c>
      <c r="AE29" s="114">
        <f t="shared" si="15"/>
        <v>10.7</v>
      </c>
      <c r="AF29" s="114">
        <f t="shared" si="15"/>
        <v>0</v>
      </c>
      <c r="AG29" s="114">
        <f t="shared" si="15"/>
        <v>0</v>
      </c>
      <c r="AH29" s="114">
        <f t="shared" si="15"/>
        <v>0</v>
      </c>
      <c r="AI29" s="114">
        <f t="shared" si="15"/>
        <v>0</v>
      </c>
      <c r="AJ29" s="114">
        <f t="shared" si="15"/>
        <v>0</v>
      </c>
      <c r="AK29" s="114">
        <f t="shared" si="15"/>
        <v>0</v>
      </c>
      <c r="AL29" s="114">
        <f t="shared" si="15"/>
        <v>0</v>
      </c>
      <c r="AM29" s="95">
        <f t="shared" si="15"/>
        <v>24.4</v>
      </c>
      <c r="AN29" s="115">
        <f t="shared" si="15"/>
        <v>28.9</v>
      </c>
      <c r="AO29" s="116">
        <f t="shared" si="15"/>
        <v>720</v>
      </c>
      <c r="AP29" s="95">
        <f t="shared" si="15"/>
        <v>504</v>
      </c>
    </row>
    <row r="30" spans="1:43" ht="54" customHeight="1" thickBot="1">
      <c r="A30" s="118" t="s">
        <v>71</v>
      </c>
      <c r="B30" s="119">
        <f t="shared" ref="B30:U30" si="16">B14+B18+B21+B23+B27+B29</f>
        <v>10</v>
      </c>
      <c r="C30" s="119">
        <f t="shared" si="16"/>
        <v>0.1</v>
      </c>
      <c r="D30" s="119">
        <f t="shared" si="16"/>
        <v>110.39999999999999</v>
      </c>
      <c r="E30" s="119">
        <f t="shared" si="16"/>
        <v>5.5</v>
      </c>
      <c r="F30" s="119">
        <f t="shared" si="16"/>
        <v>103.3</v>
      </c>
      <c r="G30" s="119">
        <f t="shared" si="16"/>
        <v>0.1</v>
      </c>
      <c r="H30" s="119">
        <f t="shared" si="16"/>
        <v>0.7</v>
      </c>
      <c r="I30" s="119">
        <f t="shared" si="16"/>
        <v>10.4</v>
      </c>
      <c r="J30" s="119">
        <f t="shared" si="16"/>
        <v>5.4999999999999991</v>
      </c>
      <c r="K30" s="119">
        <f t="shared" si="16"/>
        <v>1</v>
      </c>
      <c r="L30" s="119">
        <f t="shared" si="16"/>
        <v>59.1</v>
      </c>
      <c r="M30" s="119">
        <f t="shared" si="16"/>
        <v>0</v>
      </c>
      <c r="N30" s="119">
        <f t="shared" si="16"/>
        <v>36.299999999999997</v>
      </c>
      <c r="O30" s="120">
        <f>O14+O18+O21+O23+O27+O29</f>
        <v>342.4</v>
      </c>
      <c r="P30" s="121">
        <f t="shared" si="16"/>
        <v>25.2</v>
      </c>
      <c r="Q30" s="119">
        <f t="shared" si="16"/>
        <v>0.4</v>
      </c>
      <c r="R30" s="119">
        <f t="shared" si="16"/>
        <v>9.3999999999999986</v>
      </c>
      <c r="S30" s="119">
        <f t="shared" si="16"/>
        <v>60.400000000000006</v>
      </c>
      <c r="T30" s="119">
        <f t="shared" si="16"/>
        <v>0.9</v>
      </c>
      <c r="U30" s="119">
        <f t="shared" si="16"/>
        <v>307.7</v>
      </c>
      <c r="V30" s="131">
        <f t="shared" ref="V30:AL30" si="17">V14+V18+V21+V23+V27+V29</f>
        <v>67.400000000000006</v>
      </c>
      <c r="W30" s="119">
        <f t="shared" si="17"/>
        <v>13.8</v>
      </c>
      <c r="X30" s="119">
        <f t="shared" si="17"/>
        <v>17.600000000000001</v>
      </c>
      <c r="Y30" s="119">
        <f t="shared" si="17"/>
        <v>0.7</v>
      </c>
      <c r="Z30" s="119">
        <f t="shared" si="17"/>
        <v>0.5</v>
      </c>
      <c r="AA30" s="119">
        <f t="shared" si="17"/>
        <v>0.1</v>
      </c>
      <c r="AB30" s="119">
        <f t="shared" si="17"/>
        <v>0.2</v>
      </c>
      <c r="AC30" s="119">
        <f t="shared" si="17"/>
        <v>0.1</v>
      </c>
      <c r="AD30" s="119">
        <f t="shared" si="17"/>
        <v>13</v>
      </c>
      <c r="AE30" s="119">
        <f t="shared" si="17"/>
        <v>16.7</v>
      </c>
      <c r="AF30" s="119">
        <f t="shared" si="17"/>
        <v>18.099999999999998</v>
      </c>
      <c r="AG30" s="119">
        <f t="shared" si="17"/>
        <v>0.9</v>
      </c>
      <c r="AH30" s="119">
        <f t="shared" si="17"/>
        <v>0.5</v>
      </c>
      <c r="AI30" s="119">
        <f t="shared" si="17"/>
        <v>5.5</v>
      </c>
      <c r="AJ30" s="119">
        <f t="shared" si="17"/>
        <v>145.6</v>
      </c>
      <c r="AK30" s="119">
        <f t="shared" si="17"/>
        <v>1.3</v>
      </c>
      <c r="AL30" s="119">
        <f t="shared" si="17"/>
        <v>0.2</v>
      </c>
      <c r="AM30" s="122">
        <f>AM14+AM18+AM21+AM23+AM27+AM29</f>
        <v>706.19999999999993</v>
      </c>
      <c r="AN30" s="120">
        <f>AN14+AN18+AN21+AN23+AN27+AN29</f>
        <v>1048.6000000000001</v>
      </c>
      <c r="AO30" s="123">
        <f>AO14+AO18+AO21+AO23+AO27+AO29</f>
        <v>21011.9</v>
      </c>
      <c r="AP30" s="122">
        <f>AP14+AP18+AP21+AP23+AP27+AP29</f>
        <v>18992</v>
      </c>
    </row>
    <row r="31" spans="1:43" ht="54" customHeight="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6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7"/>
      <c r="AN31" s="128"/>
      <c r="AO31" s="129"/>
      <c r="AP31" s="129"/>
      <c r="AQ31" s="129"/>
    </row>
  </sheetData>
  <mergeCells count="11">
    <mergeCell ref="Z5:AC5"/>
    <mergeCell ref="AD5:AI5"/>
    <mergeCell ref="AJ5:AL5"/>
    <mergeCell ref="B4:O4"/>
    <mergeCell ref="B5:I5"/>
    <mergeCell ref="J5:L5"/>
    <mergeCell ref="P5:R5"/>
    <mergeCell ref="S5:U5"/>
    <mergeCell ref="V5:Y5"/>
    <mergeCell ref="P4:U4"/>
    <mergeCell ref="V4:AM4"/>
  </mergeCells>
  <phoneticPr fontId="2"/>
  <printOptions horizontalCentered="1"/>
  <pageMargins left="0.19685039370078741" right="0.19685039370078741" top="0.78740157480314965" bottom="0.78740157480314965" header="0" footer="0"/>
  <pageSetup paperSize="9" scale="34" fitToWidth="2" orientation="portrait" r:id="rId1"/>
  <headerFooter alignWithMargins="0"/>
  <colBreaks count="1" manualBreakCount="1">
    <brk id="21" max="2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T36"/>
  <sheetViews>
    <sheetView view="pageBreakPreview" zoomScale="60" zoomScaleNormal="100" workbookViewId="0">
      <selection activeCell="X6" sqref="X6"/>
    </sheetView>
  </sheetViews>
  <sheetFormatPr defaultColWidth="10.75" defaultRowHeight="54" customHeight="1"/>
  <cols>
    <col min="1" max="1" width="17.625" style="661" customWidth="1"/>
    <col min="2" max="17" width="10.625" style="135" customWidth="1"/>
    <col min="18" max="20" width="14.625" style="1" customWidth="1"/>
    <col min="21" max="16384" width="10.75" style="135"/>
  </cols>
  <sheetData>
    <row r="1" spans="1:20" ht="54" customHeight="1">
      <c r="S1" s="383"/>
      <c r="T1" s="383"/>
    </row>
    <row r="2" spans="1:20" ht="54" customHeight="1">
      <c r="A2" s="22" t="s">
        <v>43</v>
      </c>
      <c r="I2" s="302"/>
      <c r="J2" s="302"/>
    </row>
    <row r="3" spans="1:20" ht="54" customHeight="1">
      <c r="A3" s="662"/>
      <c r="I3" s="302"/>
      <c r="J3" s="302"/>
    </row>
    <row r="4" spans="1:20" ht="54" customHeight="1" thickBot="1">
      <c r="A4" s="20" t="s">
        <v>297</v>
      </c>
      <c r="B4" s="663"/>
      <c r="C4" s="663"/>
      <c r="D4" s="663"/>
      <c r="E4" s="664"/>
      <c r="F4" s="663"/>
      <c r="G4" s="663"/>
      <c r="H4" s="663"/>
      <c r="I4" s="665"/>
      <c r="J4" s="666"/>
      <c r="K4" s="663"/>
      <c r="L4" s="663"/>
      <c r="M4" s="663"/>
      <c r="N4" s="663"/>
      <c r="O4" s="663"/>
      <c r="P4" s="663"/>
      <c r="R4" s="19"/>
    </row>
    <row r="5" spans="1:20" ht="54" customHeight="1">
      <c r="A5" s="667"/>
      <c r="B5" s="668" t="s">
        <v>85</v>
      </c>
      <c r="C5" s="669"/>
      <c r="D5" s="670"/>
      <c r="E5" s="327" t="s">
        <v>298</v>
      </c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8"/>
      <c r="R5" s="560" t="s">
        <v>42</v>
      </c>
      <c r="S5" s="17" t="s">
        <v>41</v>
      </c>
      <c r="T5" s="17" t="s">
        <v>40</v>
      </c>
    </row>
    <row r="6" spans="1:20" ht="54" customHeight="1">
      <c r="A6" s="671" t="s">
        <v>39</v>
      </c>
      <c r="B6" s="329" t="s">
        <v>261</v>
      </c>
      <c r="C6" s="672"/>
      <c r="D6" s="141"/>
      <c r="E6" s="329" t="s">
        <v>224</v>
      </c>
      <c r="F6" s="330"/>
      <c r="G6" s="360"/>
      <c r="H6" s="359" t="s">
        <v>141</v>
      </c>
      <c r="I6" s="330"/>
      <c r="J6" s="330"/>
      <c r="K6" s="330"/>
      <c r="L6" s="359" t="s">
        <v>192</v>
      </c>
      <c r="M6" s="330"/>
      <c r="N6" s="360"/>
      <c r="O6" s="387"/>
      <c r="P6" s="142"/>
      <c r="Q6" s="141"/>
      <c r="R6" s="568" t="s">
        <v>34</v>
      </c>
      <c r="S6" s="145" t="s">
        <v>34</v>
      </c>
      <c r="T6" s="145" t="s">
        <v>34</v>
      </c>
    </row>
    <row r="7" spans="1:20" ht="54" customHeight="1" thickBot="1">
      <c r="A7" s="673"/>
      <c r="B7" s="569" t="s">
        <v>299</v>
      </c>
      <c r="C7" s="150" t="s">
        <v>300</v>
      </c>
      <c r="D7" s="149" t="s">
        <v>0</v>
      </c>
      <c r="E7" s="150" t="s">
        <v>301</v>
      </c>
      <c r="F7" s="148" t="s">
        <v>302</v>
      </c>
      <c r="G7" s="151" t="s">
        <v>303</v>
      </c>
      <c r="H7" s="148" t="s">
        <v>304</v>
      </c>
      <c r="I7" s="674" t="s">
        <v>305</v>
      </c>
      <c r="J7" s="674" t="s">
        <v>306</v>
      </c>
      <c r="K7" s="675" t="s">
        <v>307</v>
      </c>
      <c r="L7" s="676" t="s">
        <v>308</v>
      </c>
      <c r="M7" s="151" t="s">
        <v>309</v>
      </c>
      <c r="N7" s="10" t="s">
        <v>310</v>
      </c>
      <c r="O7" s="394" t="s">
        <v>311</v>
      </c>
      <c r="P7" s="54" t="s">
        <v>218</v>
      </c>
      <c r="Q7" s="677" t="s">
        <v>0</v>
      </c>
      <c r="R7" s="570" t="s">
        <v>44</v>
      </c>
      <c r="S7" s="153" t="s">
        <v>45</v>
      </c>
      <c r="T7" s="153" t="s">
        <v>45</v>
      </c>
    </row>
    <row r="8" spans="1:20" ht="54" customHeight="1">
      <c r="A8" s="678" t="s">
        <v>48</v>
      </c>
      <c r="B8" s="415"/>
      <c r="C8" s="164"/>
      <c r="D8" s="679">
        <f>SUM(B8:C8)</f>
        <v>0</v>
      </c>
      <c r="E8" s="164"/>
      <c r="F8" s="165"/>
      <c r="G8" s="164">
        <v>0.3</v>
      </c>
      <c r="H8" s="165"/>
      <c r="I8" s="164"/>
      <c r="J8" s="164"/>
      <c r="K8" s="164"/>
      <c r="L8" s="164"/>
      <c r="M8" s="165">
        <v>0.5</v>
      </c>
      <c r="N8" s="165">
        <v>0.5</v>
      </c>
      <c r="O8" s="165"/>
      <c r="P8" s="165"/>
      <c r="Q8" s="166">
        <f>SUM(E8:P8)</f>
        <v>1.3</v>
      </c>
      <c r="R8" s="583">
        <f>SUM(Q8,D8)</f>
        <v>1.3</v>
      </c>
      <c r="S8" s="680">
        <v>1.2</v>
      </c>
      <c r="T8" s="680">
        <v>1.2</v>
      </c>
    </row>
    <row r="9" spans="1:20" ht="54" customHeight="1">
      <c r="A9" s="678" t="s">
        <v>52</v>
      </c>
      <c r="B9" s="415"/>
      <c r="C9" s="164"/>
      <c r="D9" s="679">
        <f>SUM(B9:C9)</f>
        <v>0</v>
      </c>
      <c r="E9" s="164"/>
      <c r="F9" s="165"/>
      <c r="G9" s="164">
        <v>0.4</v>
      </c>
      <c r="H9" s="165"/>
      <c r="I9" s="164"/>
      <c r="J9" s="164"/>
      <c r="K9" s="164"/>
      <c r="L9" s="164"/>
      <c r="M9" s="165">
        <v>0.5</v>
      </c>
      <c r="N9" s="165">
        <v>0.3</v>
      </c>
      <c r="O9" s="165"/>
      <c r="P9" s="165"/>
      <c r="Q9" s="166">
        <f>SUM(E9:P9)</f>
        <v>1.2</v>
      </c>
      <c r="R9" s="583">
        <f t="shared" ref="R9:R33" si="0">SUM(Q9,D9)</f>
        <v>1.2</v>
      </c>
      <c r="S9" s="170">
        <v>1.2</v>
      </c>
      <c r="T9" s="170">
        <v>1</v>
      </c>
    </row>
    <row r="10" spans="1:20" ht="54" customHeight="1">
      <c r="A10" s="678" t="s">
        <v>60</v>
      </c>
      <c r="B10" s="415">
        <f>SUM(B8:B9)</f>
        <v>0</v>
      </c>
      <c r="C10" s="164">
        <f t="shared" ref="C10:T10" si="1">SUM(C8:C9)</f>
        <v>0</v>
      </c>
      <c r="D10" s="679">
        <f t="shared" si="1"/>
        <v>0</v>
      </c>
      <c r="E10" s="164">
        <f t="shared" si="1"/>
        <v>0</v>
      </c>
      <c r="F10" s="165">
        <f t="shared" si="1"/>
        <v>0</v>
      </c>
      <c r="G10" s="164">
        <f t="shared" si="1"/>
        <v>0.7</v>
      </c>
      <c r="H10" s="165">
        <f t="shared" si="1"/>
        <v>0</v>
      </c>
      <c r="I10" s="164">
        <f t="shared" si="1"/>
        <v>0</v>
      </c>
      <c r="J10" s="164">
        <f t="shared" si="1"/>
        <v>0</v>
      </c>
      <c r="K10" s="164">
        <f t="shared" si="1"/>
        <v>0</v>
      </c>
      <c r="L10" s="164">
        <f t="shared" si="1"/>
        <v>0</v>
      </c>
      <c r="M10" s="165">
        <f t="shared" si="1"/>
        <v>1</v>
      </c>
      <c r="N10" s="165">
        <f t="shared" si="1"/>
        <v>0.8</v>
      </c>
      <c r="O10" s="165">
        <f t="shared" si="1"/>
        <v>0</v>
      </c>
      <c r="P10" s="165">
        <f t="shared" si="1"/>
        <v>0</v>
      </c>
      <c r="Q10" s="166">
        <f t="shared" si="1"/>
        <v>2.5</v>
      </c>
      <c r="R10" s="583">
        <f t="shared" si="0"/>
        <v>2.5</v>
      </c>
      <c r="S10" s="170">
        <f t="shared" si="1"/>
        <v>2.4</v>
      </c>
      <c r="T10" s="170">
        <f t="shared" si="1"/>
        <v>2.2000000000000002</v>
      </c>
    </row>
    <row r="11" spans="1:20" ht="54" customHeight="1">
      <c r="A11" s="678" t="s">
        <v>54</v>
      </c>
      <c r="B11" s="415">
        <v>0.5</v>
      </c>
      <c r="C11" s="164"/>
      <c r="D11" s="679">
        <f>SUM(B11:C11)</f>
        <v>0.5</v>
      </c>
      <c r="E11" s="164">
        <v>0.5</v>
      </c>
      <c r="F11" s="165"/>
      <c r="G11" s="164">
        <v>0.5</v>
      </c>
      <c r="H11" s="165">
        <v>8</v>
      </c>
      <c r="I11" s="164"/>
      <c r="J11" s="164">
        <v>0.5</v>
      </c>
      <c r="K11" s="164"/>
      <c r="L11" s="164"/>
      <c r="M11" s="165"/>
      <c r="N11" s="165"/>
      <c r="O11" s="165"/>
      <c r="P11" s="165"/>
      <c r="Q11" s="166">
        <f>SUM(E11:P11)</f>
        <v>9.5</v>
      </c>
      <c r="R11" s="583">
        <f t="shared" si="0"/>
        <v>10</v>
      </c>
      <c r="S11" s="170">
        <v>9</v>
      </c>
      <c r="T11" s="170">
        <v>8.5</v>
      </c>
    </row>
    <row r="12" spans="1:20" ht="54" customHeight="1">
      <c r="A12" s="678" t="s">
        <v>55</v>
      </c>
      <c r="B12" s="192"/>
      <c r="C12" s="168"/>
      <c r="D12" s="191">
        <f>SUM(B12:C12)</f>
        <v>0</v>
      </c>
      <c r="E12" s="168"/>
      <c r="F12" s="24"/>
      <c r="G12" s="168">
        <v>2.2000000000000002</v>
      </c>
      <c r="H12" s="24">
        <v>4.0999999999999996</v>
      </c>
      <c r="I12" s="168"/>
      <c r="J12" s="168">
        <v>4.7</v>
      </c>
      <c r="K12" s="168"/>
      <c r="L12" s="168"/>
      <c r="M12" s="24"/>
      <c r="N12" s="24"/>
      <c r="O12" s="24"/>
      <c r="P12" s="24"/>
      <c r="Q12" s="172">
        <f>SUM(E12:P12)</f>
        <v>11</v>
      </c>
      <c r="R12" s="581">
        <f t="shared" si="0"/>
        <v>11</v>
      </c>
      <c r="S12" s="175">
        <v>11.2</v>
      </c>
      <c r="T12" s="175">
        <v>11.2</v>
      </c>
    </row>
    <row r="13" spans="1:20" ht="54" customHeight="1">
      <c r="A13" s="678" t="s">
        <v>184</v>
      </c>
      <c r="B13" s="415"/>
      <c r="C13" s="164"/>
      <c r="D13" s="679">
        <f>SUM(B13:C13)</f>
        <v>0</v>
      </c>
      <c r="E13" s="164"/>
      <c r="F13" s="165"/>
      <c r="G13" s="164">
        <v>0.1</v>
      </c>
      <c r="H13" s="165">
        <v>1.5</v>
      </c>
      <c r="I13" s="164"/>
      <c r="J13" s="164">
        <v>4.5</v>
      </c>
      <c r="K13" s="164"/>
      <c r="L13" s="164"/>
      <c r="M13" s="165"/>
      <c r="N13" s="165"/>
      <c r="O13" s="165"/>
      <c r="P13" s="165">
        <v>0.1</v>
      </c>
      <c r="Q13" s="166">
        <f>SUM(E13:P13)</f>
        <v>6.1999999999999993</v>
      </c>
      <c r="R13" s="583">
        <f t="shared" si="0"/>
        <v>6.1999999999999993</v>
      </c>
      <c r="S13" s="170">
        <v>5</v>
      </c>
      <c r="T13" s="170">
        <v>3</v>
      </c>
    </row>
    <row r="14" spans="1:20" ht="54" customHeight="1">
      <c r="A14" s="678" t="s">
        <v>312</v>
      </c>
      <c r="B14" s="415">
        <f>SUM(B11:B13)</f>
        <v>0.5</v>
      </c>
      <c r="C14" s="164">
        <f t="shared" ref="C14:T14" si="2">SUM(C11:C13)</f>
        <v>0</v>
      </c>
      <c r="D14" s="679">
        <f t="shared" si="2"/>
        <v>0.5</v>
      </c>
      <c r="E14" s="164">
        <f t="shared" si="2"/>
        <v>0.5</v>
      </c>
      <c r="F14" s="165">
        <f t="shared" si="2"/>
        <v>0</v>
      </c>
      <c r="G14" s="164">
        <f t="shared" si="2"/>
        <v>2.8000000000000003</v>
      </c>
      <c r="H14" s="165">
        <f t="shared" si="2"/>
        <v>13.6</v>
      </c>
      <c r="I14" s="164">
        <f t="shared" si="2"/>
        <v>0</v>
      </c>
      <c r="J14" s="164">
        <f t="shared" si="2"/>
        <v>9.6999999999999993</v>
      </c>
      <c r="K14" s="164">
        <f t="shared" si="2"/>
        <v>0</v>
      </c>
      <c r="L14" s="164">
        <f t="shared" si="2"/>
        <v>0</v>
      </c>
      <c r="M14" s="165">
        <f t="shared" si="2"/>
        <v>0</v>
      </c>
      <c r="N14" s="165">
        <f t="shared" si="2"/>
        <v>0</v>
      </c>
      <c r="O14" s="165">
        <f t="shared" si="2"/>
        <v>0</v>
      </c>
      <c r="P14" s="165">
        <f t="shared" si="2"/>
        <v>0.1</v>
      </c>
      <c r="Q14" s="166">
        <f t="shared" si="2"/>
        <v>26.7</v>
      </c>
      <c r="R14" s="583">
        <f t="shared" si="0"/>
        <v>27.2</v>
      </c>
      <c r="S14" s="170">
        <f t="shared" si="2"/>
        <v>25.2</v>
      </c>
      <c r="T14" s="170">
        <f t="shared" si="2"/>
        <v>22.7</v>
      </c>
    </row>
    <row r="15" spans="1:20" s="1" customFormat="1" ht="54" customHeight="1">
      <c r="A15" s="678" t="s">
        <v>313</v>
      </c>
      <c r="B15" s="415"/>
      <c r="C15" s="164"/>
      <c r="D15" s="679">
        <f>SUM(B15:C15)</f>
        <v>0</v>
      </c>
      <c r="E15" s="164"/>
      <c r="F15" s="165"/>
      <c r="G15" s="164"/>
      <c r="H15" s="165"/>
      <c r="I15" s="164">
        <v>0.2</v>
      </c>
      <c r="J15" s="164"/>
      <c r="K15" s="164"/>
      <c r="L15" s="164"/>
      <c r="M15" s="165"/>
      <c r="N15" s="165"/>
      <c r="O15" s="165"/>
      <c r="P15" s="165">
        <v>0.1</v>
      </c>
      <c r="Q15" s="166">
        <f>SUM(E15:P15)</f>
        <v>0.30000000000000004</v>
      </c>
      <c r="R15" s="583">
        <f t="shared" si="0"/>
        <v>0.30000000000000004</v>
      </c>
      <c r="S15" s="170">
        <v>0.3</v>
      </c>
      <c r="T15" s="170">
        <v>0.3</v>
      </c>
    </row>
    <row r="16" spans="1:20" ht="54" customHeight="1">
      <c r="A16" s="678" t="s">
        <v>57</v>
      </c>
      <c r="B16" s="415"/>
      <c r="C16" s="164"/>
      <c r="D16" s="679">
        <f>SUM(B16:C16)</f>
        <v>0</v>
      </c>
      <c r="E16" s="164"/>
      <c r="F16" s="165"/>
      <c r="G16" s="164">
        <v>0.3</v>
      </c>
      <c r="H16" s="165"/>
      <c r="I16" s="164"/>
      <c r="J16" s="164">
        <v>0.2</v>
      </c>
      <c r="K16" s="164"/>
      <c r="L16" s="164"/>
      <c r="M16" s="165"/>
      <c r="N16" s="165"/>
      <c r="O16" s="165"/>
      <c r="P16" s="165"/>
      <c r="Q16" s="166">
        <f>SUM(E16:P16)</f>
        <v>0.5</v>
      </c>
      <c r="R16" s="583">
        <f t="shared" si="0"/>
        <v>0.5</v>
      </c>
      <c r="S16" s="170" t="s">
        <v>314</v>
      </c>
      <c r="T16" s="170" t="s">
        <v>314</v>
      </c>
    </row>
    <row r="17" spans="1:20" ht="54" customHeight="1">
      <c r="A17" s="678" t="s">
        <v>62</v>
      </c>
      <c r="B17" s="681">
        <f>SUM(B15:B16)</f>
        <v>0</v>
      </c>
      <c r="C17" s="168">
        <f t="shared" ref="C17:P17" si="3">SUM(C15:C16)</f>
        <v>0</v>
      </c>
      <c r="D17" s="682">
        <f t="shared" si="3"/>
        <v>0</v>
      </c>
      <c r="E17" s="164">
        <f t="shared" si="3"/>
        <v>0</v>
      </c>
      <c r="F17" s="165">
        <f t="shared" si="3"/>
        <v>0</v>
      </c>
      <c r="G17" s="164">
        <f t="shared" si="3"/>
        <v>0.3</v>
      </c>
      <c r="H17" s="165">
        <f t="shared" si="3"/>
        <v>0</v>
      </c>
      <c r="I17" s="164">
        <f t="shared" si="3"/>
        <v>0.2</v>
      </c>
      <c r="J17" s="164">
        <f t="shared" si="3"/>
        <v>0.2</v>
      </c>
      <c r="K17" s="164">
        <f t="shared" si="3"/>
        <v>0</v>
      </c>
      <c r="L17" s="164">
        <f t="shared" si="3"/>
        <v>0</v>
      </c>
      <c r="M17" s="165">
        <f t="shared" si="3"/>
        <v>0</v>
      </c>
      <c r="N17" s="165">
        <f t="shared" si="3"/>
        <v>0</v>
      </c>
      <c r="O17" s="165">
        <f t="shared" si="3"/>
        <v>0</v>
      </c>
      <c r="P17" s="165">
        <f t="shared" si="3"/>
        <v>0.1</v>
      </c>
      <c r="Q17" s="166">
        <f>SUM(Q15:Q16)</f>
        <v>0.8</v>
      </c>
      <c r="R17" s="583">
        <f t="shared" si="0"/>
        <v>0.8</v>
      </c>
      <c r="S17" s="170">
        <f t="shared" ref="S17:T17" si="4">SUM(S15:S16)</f>
        <v>0.3</v>
      </c>
      <c r="T17" s="170">
        <f t="shared" si="4"/>
        <v>0.3</v>
      </c>
    </row>
    <row r="18" spans="1:20" ht="54" customHeight="1">
      <c r="A18" s="678" t="s">
        <v>159</v>
      </c>
      <c r="B18" s="415"/>
      <c r="C18" s="164"/>
      <c r="D18" s="679">
        <f>SUM(B18:C18)</f>
        <v>0</v>
      </c>
      <c r="E18" s="164"/>
      <c r="F18" s="165"/>
      <c r="G18" s="164">
        <v>0.4</v>
      </c>
      <c r="H18" s="165">
        <v>0.8</v>
      </c>
      <c r="I18" s="164"/>
      <c r="J18" s="164">
        <v>0.8</v>
      </c>
      <c r="K18" s="164"/>
      <c r="L18" s="164"/>
      <c r="M18" s="165"/>
      <c r="N18" s="165"/>
      <c r="O18" s="165"/>
      <c r="P18" s="165"/>
      <c r="Q18" s="580">
        <f>SUM(E18:P18)</f>
        <v>2</v>
      </c>
      <c r="R18" s="683">
        <f t="shared" si="0"/>
        <v>2</v>
      </c>
      <c r="S18" s="583">
        <f>SUM(R18,D18)</f>
        <v>2</v>
      </c>
      <c r="T18" s="170">
        <v>4</v>
      </c>
    </row>
    <row r="19" spans="1:20" s="687" customFormat="1" ht="54" customHeight="1">
      <c r="A19" s="684" t="s">
        <v>256</v>
      </c>
      <c r="B19" s="642"/>
      <c r="C19" s="183"/>
      <c r="D19" s="296">
        <v>0</v>
      </c>
      <c r="E19" s="183"/>
      <c r="F19" s="184"/>
      <c r="G19" s="183"/>
      <c r="H19" s="184"/>
      <c r="I19" s="183"/>
      <c r="J19" s="183"/>
      <c r="K19" s="183"/>
      <c r="L19" s="183"/>
      <c r="M19" s="184"/>
      <c r="N19" s="184"/>
      <c r="O19" s="184"/>
      <c r="P19" s="184">
        <v>0.8</v>
      </c>
      <c r="Q19" s="185">
        <v>0.8</v>
      </c>
      <c r="R19" s="685">
        <f t="shared" si="0"/>
        <v>0.8</v>
      </c>
      <c r="S19" s="686">
        <v>0</v>
      </c>
      <c r="T19" s="188">
        <v>0</v>
      </c>
    </row>
    <row r="20" spans="1:20" ht="54" customHeight="1">
      <c r="A20" s="678" t="s">
        <v>185</v>
      </c>
      <c r="B20" s="415"/>
      <c r="C20" s="164"/>
      <c r="D20" s="679">
        <f>SUM(B20:C20)</f>
        <v>0</v>
      </c>
      <c r="E20" s="164"/>
      <c r="F20" s="165"/>
      <c r="G20" s="164"/>
      <c r="H20" s="165">
        <v>1</v>
      </c>
      <c r="I20" s="164"/>
      <c r="J20" s="164">
        <v>0.4</v>
      </c>
      <c r="K20" s="164"/>
      <c r="L20" s="164"/>
      <c r="M20" s="165">
        <v>1.8</v>
      </c>
      <c r="N20" s="165"/>
      <c r="O20" s="165"/>
      <c r="P20" s="165"/>
      <c r="Q20" s="582">
        <f>SUM(E20:P20)</f>
        <v>3.2</v>
      </c>
      <c r="R20" s="683">
        <f t="shared" si="0"/>
        <v>3.2</v>
      </c>
      <c r="S20" s="583">
        <f>SUM(R20,D20)</f>
        <v>3.2</v>
      </c>
      <c r="T20" s="170">
        <v>3.1</v>
      </c>
    </row>
    <row r="21" spans="1:20" ht="54" customHeight="1">
      <c r="A21" s="678" t="s">
        <v>129</v>
      </c>
      <c r="B21" s="415"/>
      <c r="C21" s="164">
        <v>0.9</v>
      </c>
      <c r="D21" s="679">
        <f>SUM(B21:C21)</f>
        <v>0.9</v>
      </c>
      <c r="E21" s="164"/>
      <c r="F21" s="165">
        <v>0.9</v>
      </c>
      <c r="G21" s="164">
        <v>2</v>
      </c>
      <c r="H21" s="165"/>
      <c r="I21" s="164"/>
      <c r="J21" s="164">
        <v>4</v>
      </c>
      <c r="K21" s="164">
        <v>3</v>
      </c>
      <c r="L21" s="164"/>
      <c r="M21" s="165"/>
      <c r="N21" s="165"/>
      <c r="O21" s="165"/>
      <c r="P21" s="165"/>
      <c r="Q21" s="582">
        <f>SUM(E21:P21)</f>
        <v>9.9</v>
      </c>
      <c r="R21" s="683">
        <f t="shared" si="0"/>
        <v>10.8</v>
      </c>
      <c r="S21" s="583">
        <f>SUM(R21,D21)</f>
        <v>11.700000000000001</v>
      </c>
      <c r="T21" s="170">
        <v>30</v>
      </c>
    </row>
    <row r="22" spans="1:20" ht="54" customHeight="1">
      <c r="A22" s="678" t="s">
        <v>130</v>
      </c>
      <c r="B22" s="415"/>
      <c r="C22" s="164"/>
      <c r="D22" s="679">
        <f>SUM(B22:C22)</f>
        <v>0</v>
      </c>
      <c r="E22" s="164"/>
      <c r="F22" s="165">
        <v>0.2</v>
      </c>
      <c r="G22" s="164">
        <v>0.2</v>
      </c>
      <c r="H22" s="165">
        <v>0.4</v>
      </c>
      <c r="I22" s="164"/>
      <c r="J22" s="164">
        <v>0.4</v>
      </c>
      <c r="K22" s="164"/>
      <c r="L22" s="164"/>
      <c r="M22" s="165">
        <v>0.3</v>
      </c>
      <c r="N22" s="165"/>
      <c r="O22" s="165"/>
      <c r="P22" s="165"/>
      <c r="Q22" s="582">
        <f>SUM(E22:P22)</f>
        <v>1.5000000000000002</v>
      </c>
      <c r="R22" s="683">
        <f t="shared" si="0"/>
        <v>1.5000000000000002</v>
      </c>
      <c r="S22" s="583">
        <f>SUM(R22,D22)</f>
        <v>1.5000000000000002</v>
      </c>
      <c r="T22" s="170">
        <v>4.5</v>
      </c>
    </row>
    <row r="23" spans="1:20" ht="54" customHeight="1">
      <c r="A23" s="678" t="s">
        <v>257</v>
      </c>
      <c r="B23" s="415"/>
      <c r="C23" s="164"/>
      <c r="D23" s="679">
        <f>SUM(B23:C23)</f>
        <v>0</v>
      </c>
      <c r="E23" s="164"/>
      <c r="F23" s="165"/>
      <c r="G23" s="164"/>
      <c r="H23" s="165"/>
      <c r="I23" s="164"/>
      <c r="J23" s="164">
        <v>3</v>
      </c>
      <c r="K23" s="164"/>
      <c r="L23" s="164"/>
      <c r="M23" s="165">
        <v>7</v>
      </c>
      <c r="N23" s="165"/>
      <c r="O23" s="165"/>
      <c r="P23" s="165"/>
      <c r="Q23" s="582">
        <f>SUM(E23:P23)</f>
        <v>10</v>
      </c>
      <c r="R23" s="683">
        <f t="shared" si="0"/>
        <v>10</v>
      </c>
      <c r="S23" s="583">
        <f>SUM(R23,D23)</f>
        <v>10</v>
      </c>
      <c r="T23" s="170">
        <v>14</v>
      </c>
    </row>
    <row r="24" spans="1:20" s="427" customFormat="1" ht="54" customHeight="1">
      <c r="A24" s="678" t="s">
        <v>131</v>
      </c>
      <c r="B24" s="415"/>
      <c r="C24" s="164"/>
      <c r="D24" s="679">
        <f>SUM(B24:C24)</f>
        <v>0</v>
      </c>
      <c r="E24" s="164"/>
      <c r="F24" s="165"/>
      <c r="G24" s="164"/>
      <c r="H24" s="165"/>
      <c r="I24" s="164"/>
      <c r="J24" s="164"/>
      <c r="K24" s="164"/>
      <c r="L24" s="164"/>
      <c r="M24" s="165"/>
      <c r="N24" s="165"/>
      <c r="O24" s="184">
        <v>8</v>
      </c>
      <c r="Q24" s="580">
        <f>SUM(E24:O24)</f>
        <v>8</v>
      </c>
      <c r="R24" s="683">
        <f t="shared" si="0"/>
        <v>8</v>
      </c>
      <c r="S24" s="583">
        <f>SUM(R24,D24)</f>
        <v>8</v>
      </c>
      <c r="T24" s="170">
        <v>5</v>
      </c>
    </row>
    <row r="25" spans="1:20" ht="54" customHeight="1">
      <c r="A25" s="688" t="s">
        <v>63</v>
      </c>
      <c r="B25" s="192">
        <f>SUM(B18:B24)</f>
        <v>0</v>
      </c>
      <c r="C25" s="168">
        <f t="shared" ref="C25:T25" si="5">SUM(C18:C24)</f>
        <v>0.9</v>
      </c>
      <c r="D25" s="191">
        <f t="shared" si="5"/>
        <v>0.9</v>
      </c>
      <c r="E25" s="168">
        <f t="shared" si="5"/>
        <v>0</v>
      </c>
      <c r="F25" s="24">
        <f t="shared" si="5"/>
        <v>1.1000000000000001</v>
      </c>
      <c r="G25" s="168">
        <f t="shared" si="5"/>
        <v>2.6</v>
      </c>
      <c r="H25" s="24">
        <f t="shared" si="5"/>
        <v>2.2000000000000002</v>
      </c>
      <c r="I25" s="168">
        <f t="shared" si="5"/>
        <v>0</v>
      </c>
      <c r="J25" s="168">
        <f t="shared" si="5"/>
        <v>8.6000000000000014</v>
      </c>
      <c r="K25" s="168">
        <f t="shared" si="5"/>
        <v>3</v>
      </c>
      <c r="L25" s="168">
        <f t="shared" si="5"/>
        <v>0</v>
      </c>
      <c r="M25" s="24">
        <f t="shared" si="5"/>
        <v>9.1</v>
      </c>
      <c r="N25" s="24">
        <f t="shared" si="5"/>
        <v>0</v>
      </c>
      <c r="O25" s="24">
        <f>SUM(O18:O24)</f>
        <v>8</v>
      </c>
      <c r="P25" s="24">
        <f t="shared" si="5"/>
        <v>0.8</v>
      </c>
      <c r="Q25" s="172">
        <f t="shared" si="5"/>
        <v>35.400000000000006</v>
      </c>
      <c r="R25" s="581">
        <f t="shared" si="0"/>
        <v>36.300000000000004</v>
      </c>
      <c r="S25" s="175">
        <f t="shared" si="5"/>
        <v>36.400000000000006</v>
      </c>
      <c r="T25" s="175">
        <f t="shared" si="5"/>
        <v>60.6</v>
      </c>
    </row>
    <row r="26" spans="1:20" ht="54" customHeight="1">
      <c r="A26" s="684" t="s">
        <v>295</v>
      </c>
      <c r="B26" s="642">
        <v>2</v>
      </c>
      <c r="C26" s="183"/>
      <c r="D26" s="296">
        <v>2</v>
      </c>
      <c r="E26" s="183"/>
      <c r="F26" s="184">
        <v>9</v>
      </c>
      <c r="G26" s="183">
        <v>5.7</v>
      </c>
      <c r="H26" s="184">
        <v>51.8</v>
      </c>
      <c r="I26" s="183"/>
      <c r="J26" s="183">
        <v>36</v>
      </c>
      <c r="K26" s="183">
        <v>4</v>
      </c>
      <c r="L26" s="183"/>
      <c r="M26" s="184"/>
      <c r="N26" s="184"/>
      <c r="O26" s="184"/>
      <c r="P26" s="184"/>
      <c r="Q26" s="185">
        <v>106.5</v>
      </c>
      <c r="R26" s="686">
        <f t="shared" si="0"/>
        <v>108.5</v>
      </c>
      <c r="S26" s="188">
        <v>9.5</v>
      </c>
      <c r="T26" s="188">
        <v>9.1</v>
      </c>
    </row>
    <row r="27" spans="1:20" ht="54" customHeight="1">
      <c r="A27" s="678" t="s">
        <v>64</v>
      </c>
      <c r="B27" s="415">
        <f>SUM(B26)</f>
        <v>2</v>
      </c>
      <c r="C27" s="164">
        <f t="shared" ref="C27:T27" si="6">SUM(C26)</f>
        <v>0</v>
      </c>
      <c r="D27" s="679">
        <f t="shared" si="6"/>
        <v>2</v>
      </c>
      <c r="E27" s="164">
        <f t="shared" si="6"/>
        <v>0</v>
      </c>
      <c r="F27" s="165">
        <f t="shared" si="6"/>
        <v>9</v>
      </c>
      <c r="G27" s="164">
        <f t="shared" si="6"/>
        <v>5.7</v>
      </c>
      <c r="H27" s="165">
        <f t="shared" si="6"/>
        <v>51.8</v>
      </c>
      <c r="I27" s="164">
        <f t="shared" si="6"/>
        <v>0</v>
      </c>
      <c r="J27" s="164">
        <f t="shared" si="6"/>
        <v>36</v>
      </c>
      <c r="K27" s="164">
        <f t="shared" si="6"/>
        <v>4</v>
      </c>
      <c r="L27" s="164">
        <f t="shared" si="6"/>
        <v>0</v>
      </c>
      <c r="M27" s="165">
        <f t="shared" si="6"/>
        <v>0</v>
      </c>
      <c r="N27" s="165">
        <f t="shared" si="6"/>
        <v>0</v>
      </c>
      <c r="O27" s="165">
        <f t="shared" si="6"/>
        <v>0</v>
      </c>
      <c r="P27" s="165">
        <f t="shared" si="6"/>
        <v>0</v>
      </c>
      <c r="Q27" s="166">
        <f t="shared" si="6"/>
        <v>106.5</v>
      </c>
      <c r="R27" s="583">
        <f t="shared" si="0"/>
        <v>108.5</v>
      </c>
      <c r="S27" s="170">
        <f t="shared" si="6"/>
        <v>9.5</v>
      </c>
      <c r="T27" s="170">
        <f t="shared" si="6"/>
        <v>9.1</v>
      </c>
    </row>
    <row r="28" spans="1:20" ht="54" customHeight="1">
      <c r="A28" s="678" t="s">
        <v>59</v>
      </c>
      <c r="B28" s="415"/>
      <c r="C28" s="164"/>
      <c r="D28" s="679">
        <f>SUM(B28:C28)</f>
        <v>0</v>
      </c>
      <c r="E28" s="164"/>
      <c r="F28" s="165"/>
      <c r="G28" s="164">
        <v>0.3</v>
      </c>
      <c r="H28" s="165"/>
      <c r="I28" s="164"/>
      <c r="J28" s="164">
        <v>0.5</v>
      </c>
      <c r="K28" s="164"/>
      <c r="L28" s="164">
        <v>0.5</v>
      </c>
      <c r="M28" s="165"/>
      <c r="N28" s="165"/>
      <c r="O28" s="165"/>
      <c r="P28" s="165"/>
      <c r="Q28" s="166">
        <f>SUM(E28:P28)</f>
        <v>1.3</v>
      </c>
      <c r="R28" s="583">
        <f t="shared" si="0"/>
        <v>1.3</v>
      </c>
      <c r="S28" s="170">
        <v>8</v>
      </c>
      <c r="T28" s="170">
        <v>6</v>
      </c>
    </row>
    <row r="29" spans="1:20" ht="54" customHeight="1">
      <c r="A29" s="678" t="s">
        <v>212</v>
      </c>
      <c r="B29" s="415"/>
      <c r="C29" s="164"/>
      <c r="D29" s="679">
        <f>SUM(B29:C29)</f>
        <v>0</v>
      </c>
      <c r="E29" s="164"/>
      <c r="F29" s="165"/>
      <c r="G29" s="164"/>
      <c r="H29" s="165">
        <v>0.2</v>
      </c>
      <c r="I29" s="164"/>
      <c r="J29" s="164"/>
      <c r="K29" s="164"/>
      <c r="L29" s="164"/>
      <c r="M29" s="165"/>
      <c r="N29" s="165"/>
      <c r="O29" s="165"/>
      <c r="P29" s="165"/>
      <c r="Q29" s="166">
        <f>SUM(E29:P29)</f>
        <v>0.2</v>
      </c>
      <c r="R29" s="583">
        <f t="shared" si="0"/>
        <v>0.2</v>
      </c>
      <c r="S29" s="170">
        <v>0.8</v>
      </c>
      <c r="T29" s="170">
        <v>0.6</v>
      </c>
    </row>
    <row r="30" spans="1:20" ht="54" customHeight="1">
      <c r="A30" s="678" t="s">
        <v>138</v>
      </c>
      <c r="B30" s="415"/>
      <c r="C30" s="164"/>
      <c r="D30" s="679">
        <f>SUM(B30:C30)</f>
        <v>0</v>
      </c>
      <c r="E30" s="164"/>
      <c r="F30" s="165"/>
      <c r="G30" s="164">
        <v>1.8</v>
      </c>
      <c r="H30" s="165">
        <v>2</v>
      </c>
      <c r="I30" s="164"/>
      <c r="J30" s="164">
        <v>2.8</v>
      </c>
      <c r="K30" s="164"/>
      <c r="L30" s="164"/>
      <c r="M30" s="165"/>
      <c r="N30" s="165"/>
      <c r="O30" s="165"/>
      <c r="P30" s="165"/>
      <c r="Q30" s="166">
        <f>SUM(E30:P30)</f>
        <v>6.6</v>
      </c>
      <c r="R30" s="583">
        <f t="shared" si="0"/>
        <v>6.6</v>
      </c>
      <c r="S30" s="170">
        <v>5.2</v>
      </c>
      <c r="T30" s="170">
        <v>5</v>
      </c>
    </row>
    <row r="31" spans="1:20" ht="54" customHeight="1">
      <c r="A31" s="678" t="s">
        <v>139</v>
      </c>
      <c r="B31" s="415"/>
      <c r="C31" s="164">
        <v>0.2</v>
      </c>
      <c r="D31" s="679">
        <f>SUM(B31:C31)</f>
        <v>0.2</v>
      </c>
      <c r="E31" s="164"/>
      <c r="F31" s="165"/>
      <c r="G31" s="164"/>
      <c r="H31" s="165">
        <v>0.1</v>
      </c>
      <c r="I31" s="164"/>
      <c r="J31" s="164"/>
      <c r="K31" s="164"/>
      <c r="L31" s="164"/>
      <c r="M31" s="165">
        <v>0.1</v>
      </c>
      <c r="N31" s="165"/>
      <c r="O31" s="165"/>
      <c r="P31" s="165">
        <v>1</v>
      </c>
      <c r="Q31" s="166">
        <f>SUM(E31:P31)</f>
        <v>1.2</v>
      </c>
      <c r="R31" s="583">
        <f t="shared" si="0"/>
        <v>1.4</v>
      </c>
      <c r="S31" s="170">
        <v>1.4</v>
      </c>
      <c r="T31" s="170">
        <v>1</v>
      </c>
    </row>
    <row r="32" spans="1:20" ht="54" customHeight="1">
      <c r="A32" s="684" t="s">
        <v>186</v>
      </c>
      <c r="B32" s="415"/>
      <c r="C32" s="164"/>
      <c r="D32" s="679">
        <f>SUM(B32:C32)</f>
        <v>0</v>
      </c>
      <c r="E32" s="164"/>
      <c r="F32" s="165"/>
      <c r="G32" s="164">
        <v>1.3</v>
      </c>
      <c r="H32" s="165">
        <v>0.5</v>
      </c>
      <c r="I32" s="164"/>
      <c r="J32" s="164">
        <v>0.2</v>
      </c>
      <c r="K32" s="164"/>
      <c r="L32" s="164"/>
      <c r="M32" s="165"/>
      <c r="N32" s="165"/>
      <c r="O32" s="165"/>
      <c r="P32" s="165"/>
      <c r="Q32" s="166">
        <f>SUM(E32:P32)</f>
        <v>2</v>
      </c>
      <c r="R32" s="583">
        <f t="shared" si="0"/>
        <v>2</v>
      </c>
      <c r="S32" s="170">
        <v>1.5</v>
      </c>
      <c r="T32" s="188" t="s">
        <v>219</v>
      </c>
    </row>
    <row r="33" spans="1:20" ht="54" customHeight="1">
      <c r="A33" s="678" t="s">
        <v>65</v>
      </c>
      <c r="B33" s="415">
        <f>SUM(B28:B32)</f>
        <v>0</v>
      </c>
      <c r="C33" s="164">
        <f t="shared" ref="C33:T33" si="7">SUM(C28:C32)</f>
        <v>0.2</v>
      </c>
      <c r="D33" s="679">
        <f t="shared" si="7"/>
        <v>0.2</v>
      </c>
      <c r="E33" s="164">
        <f t="shared" si="7"/>
        <v>0</v>
      </c>
      <c r="F33" s="165">
        <f t="shared" si="7"/>
        <v>0</v>
      </c>
      <c r="G33" s="164">
        <f t="shared" si="7"/>
        <v>3.4000000000000004</v>
      </c>
      <c r="H33" s="165">
        <f t="shared" si="7"/>
        <v>2.8000000000000003</v>
      </c>
      <c r="I33" s="164">
        <f t="shared" si="7"/>
        <v>0</v>
      </c>
      <c r="J33" s="164">
        <f t="shared" si="7"/>
        <v>3.5</v>
      </c>
      <c r="K33" s="164">
        <f t="shared" si="7"/>
        <v>0</v>
      </c>
      <c r="L33" s="164">
        <f t="shared" si="7"/>
        <v>0.5</v>
      </c>
      <c r="M33" s="165">
        <f t="shared" si="7"/>
        <v>0.1</v>
      </c>
      <c r="N33" s="165">
        <f t="shared" si="7"/>
        <v>0</v>
      </c>
      <c r="O33" s="165">
        <f t="shared" si="7"/>
        <v>0</v>
      </c>
      <c r="P33" s="165">
        <f t="shared" si="7"/>
        <v>1</v>
      </c>
      <c r="Q33" s="166">
        <f t="shared" si="7"/>
        <v>11.299999999999999</v>
      </c>
      <c r="R33" s="583">
        <f t="shared" si="0"/>
        <v>11.499999999999998</v>
      </c>
      <c r="S33" s="170">
        <f t="shared" si="7"/>
        <v>16.899999999999999</v>
      </c>
      <c r="T33" s="170">
        <f t="shared" si="7"/>
        <v>12.6</v>
      </c>
    </row>
    <row r="34" spans="1:20" ht="54" customHeight="1" thickBot="1">
      <c r="A34" s="689" t="s">
        <v>71</v>
      </c>
      <c r="B34" s="690">
        <f>SUM(B33,B27,B25,B17,B14,B10)</f>
        <v>2.5</v>
      </c>
      <c r="C34" s="691">
        <f t="shared" ref="C34:T34" si="8">SUM(C33,C27,C25,C17,C14,C10)</f>
        <v>1.1000000000000001</v>
      </c>
      <c r="D34" s="692">
        <f>SUM(D33,D27,D25,D17,D14,D10)</f>
        <v>3.6</v>
      </c>
      <c r="E34" s="693">
        <f t="shared" si="8"/>
        <v>0.5</v>
      </c>
      <c r="F34" s="693">
        <f t="shared" si="8"/>
        <v>10.1</v>
      </c>
      <c r="G34" s="693">
        <f t="shared" si="8"/>
        <v>15.500000000000002</v>
      </c>
      <c r="H34" s="693">
        <f t="shared" si="8"/>
        <v>70.399999999999991</v>
      </c>
      <c r="I34" s="693">
        <f t="shared" si="8"/>
        <v>0.2</v>
      </c>
      <c r="J34" s="693">
        <f t="shared" si="8"/>
        <v>58</v>
      </c>
      <c r="K34" s="693">
        <f t="shared" si="8"/>
        <v>7</v>
      </c>
      <c r="L34" s="693">
        <f t="shared" si="8"/>
        <v>0.5</v>
      </c>
      <c r="M34" s="693">
        <f t="shared" si="8"/>
        <v>10.199999999999999</v>
      </c>
      <c r="N34" s="693">
        <f t="shared" si="8"/>
        <v>0.8</v>
      </c>
      <c r="O34" s="693">
        <f>SUM(O33,O27,O25,O17,O14,O10)</f>
        <v>8</v>
      </c>
      <c r="P34" s="693">
        <f t="shared" si="8"/>
        <v>2</v>
      </c>
      <c r="Q34" s="590">
        <f>SUM(Q33,Q27,Q25,Q17,Q14,Q10)</f>
        <v>183.2</v>
      </c>
      <c r="R34" s="694">
        <f>SUM(R33,R27,R25,R17,R14,R10)</f>
        <v>186.8</v>
      </c>
      <c r="S34" s="695">
        <f t="shared" si="8"/>
        <v>90.7</v>
      </c>
      <c r="T34" s="695">
        <f t="shared" si="8"/>
        <v>107.5</v>
      </c>
    </row>
    <row r="35" spans="1:20" ht="54" customHeight="1">
      <c r="A35" s="696"/>
      <c r="B35" s="4"/>
      <c r="C35" s="1"/>
      <c r="D35" s="13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592"/>
      <c r="R35" s="3"/>
      <c r="S35" s="2"/>
      <c r="T35" s="2"/>
    </row>
    <row r="36" spans="1:20" ht="54" customHeight="1">
      <c r="D36" s="427"/>
    </row>
  </sheetData>
  <mergeCells count="7">
    <mergeCell ref="S1:T1"/>
    <mergeCell ref="B5:D5"/>
    <mergeCell ref="E5:Q5"/>
    <mergeCell ref="B6:C6"/>
    <mergeCell ref="E6:G6"/>
    <mergeCell ref="H6:K6"/>
    <mergeCell ref="L6:N6"/>
  </mergeCells>
  <phoneticPr fontId="2"/>
  <pageMargins left="0.7" right="0.7" top="0.75" bottom="0.75" header="0.3" footer="0.3"/>
  <pageSetup paperSize="9" scale="34" orientation="portrait" r:id="rId1"/>
  <colBreaks count="1" manualBreakCount="1">
    <brk id="20" max="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H32"/>
  <sheetViews>
    <sheetView view="pageBreakPreview" zoomScale="60" zoomScaleNormal="100" workbookViewId="0">
      <selection activeCell="A33" sqref="A33:XFD33"/>
    </sheetView>
  </sheetViews>
  <sheetFormatPr defaultColWidth="10.75" defaultRowHeight="54" customHeight="1"/>
  <cols>
    <col min="1" max="1" width="7.375" style="1" customWidth="1"/>
    <col min="2" max="4" width="20.625" style="1" customWidth="1"/>
    <col min="5" max="5" width="20.625" style="190" customWidth="1"/>
    <col min="6" max="8" width="20.625" style="1" customWidth="1"/>
    <col min="9" max="9" width="1.625" style="1" customWidth="1"/>
    <col min="10" max="16" width="8.75" style="1" customWidth="1"/>
    <col min="17" max="16384" width="10.75" style="1"/>
  </cols>
  <sheetData>
    <row r="1" spans="1:8" ht="54" customHeight="1">
      <c r="G1" s="383"/>
      <c r="H1" s="383"/>
    </row>
    <row r="2" spans="1:8" ht="54" customHeight="1">
      <c r="B2" s="22" t="s">
        <v>43</v>
      </c>
    </row>
    <row r="3" spans="1:8" ht="54" customHeight="1">
      <c r="B3" s="22"/>
    </row>
    <row r="4" spans="1:8" ht="54" customHeight="1" thickBot="1">
      <c r="B4" s="20" t="s">
        <v>315</v>
      </c>
      <c r="F4" s="19"/>
    </row>
    <row r="5" spans="1:8" ht="54" customHeight="1">
      <c r="B5" s="572"/>
      <c r="C5" s="697" t="s">
        <v>86</v>
      </c>
      <c r="D5" s="368"/>
      <c r="E5" s="328"/>
      <c r="F5" s="18" t="s">
        <v>42</v>
      </c>
      <c r="G5" s="17" t="s">
        <v>41</v>
      </c>
      <c r="H5" s="140" t="s">
        <v>40</v>
      </c>
    </row>
    <row r="6" spans="1:8" ht="54" customHeight="1">
      <c r="B6" s="698" t="s">
        <v>39</v>
      </c>
      <c r="C6" s="699" t="s">
        <v>316</v>
      </c>
      <c r="D6" s="700"/>
      <c r="E6" s="701"/>
      <c r="F6" s="16" t="s">
        <v>34</v>
      </c>
      <c r="G6" s="145" t="s">
        <v>34</v>
      </c>
      <c r="H6" s="143" t="s">
        <v>34</v>
      </c>
    </row>
    <row r="7" spans="1:8" ht="54" customHeight="1" thickBot="1">
      <c r="B7" s="5"/>
      <c r="C7" s="702" t="s">
        <v>319</v>
      </c>
      <c r="D7" s="702" t="s">
        <v>320</v>
      </c>
      <c r="E7" s="710" t="s">
        <v>317</v>
      </c>
      <c r="F7" s="703" t="s">
        <v>321</v>
      </c>
      <c r="G7" s="153" t="s">
        <v>322</v>
      </c>
      <c r="H7" s="571" t="s">
        <v>322</v>
      </c>
    </row>
    <row r="8" spans="1:8" ht="54" customHeight="1">
      <c r="A8" s="414"/>
      <c r="B8" s="154" t="s">
        <v>120</v>
      </c>
      <c r="C8" s="164">
        <v>1.6</v>
      </c>
      <c r="D8" s="164"/>
      <c r="E8" s="275"/>
      <c r="F8" s="704">
        <f>SUM(C8:E8)</f>
        <v>1.6</v>
      </c>
      <c r="G8" s="170">
        <v>1</v>
      </c>
      <c r="H8" s="171">
        <v>1</v>
      </c>
    </row>
    <row r="9" spans="1:8" ht="54" customHeight="1">
      <c r="A9" s="6"/>
      <c r="B9" s="154" t="s">
        <v>48</v>
      </c>
      <c r="C9" s="164">
        <v>0.5</v>
      </c>
      <c r="D9" s="164"/>
      <c r="E9" s="296"/>
      <c r="F9" s="704">
        <f>SUM(C9:E9)</f>
        <v>0.5</v>
      </c>
      <c r="G9" s="170">
        <v>6</v>
      </c>
      <c r="H9" s="170">
        <v>6</v>
      </c>
    </row>
    <row r="10" spans="1:8" ht="54" customHeight="1">
      <c r="A10" s="6"/>
      <c r="B10" s="154" t="s">
        <v>121</v>
      </c>
      <c r="C10" s="164">
        <v>0.2</v>
      </c>
      <c r="D10" s="164"/>
      <c r="E10" s="296"/>
      <c r="F10" s="704">
        <f>SUM(C10:E10)</f>
        <v>0.2</v>
      </c>
      <c r="G10" s="170">
        <v>2</v>
      </c>
      <c r="H10" s="171">
        <v>1.1000000000000001</v>
      </c>
    </row>
    <row r="11" spans="1:8" ht="54" customHeight="1">
      <c r="A11" s="414"/>
      <c r="B11" s="26" t="s">
        <v>50</v>
      </c>
      <c r="C11" s="168">
        <v>0.8</v>
      </c>
      <c r="D11" s="168"/>
      <c r="E11" s="284"/>
      <c r="F11" s="705">
        <f>SUM(C11:E11)</f>
        <v>0.8</v>
      </c>
      <c r="G11" s="175">
        <v>10</v>
      </c>
      <c r="H11" s="176">
        <v>9.1999999999999993</v>
      </c>
    </row>
    <row r="12" spans="1:8" ht="54" customHeight="1">
      <c r="A12" s="414"/>
      <c r="B12" s="154" t="s">
        <v>52</v>
      </c>
      <c r="C12" s="164">
        <v>1.2</v>
      </c>
      <c r="D12" s="164"/>
      <c r="E12" s="296"/>
      <c r="F12" s="704">
        <f>SUM(C12:E12)</f>
        <v>1.2</v>
      </c>
      <c r="G12" s="170">
        <v>14</v>
      </c>
      <c r="H12" s="171">
        <v>13</v>
      </c>
    </row>
    <row r="13" spans="1:8" ht="54" customHeight="1">
      <c r="A13" s="414"/>
      <c r="B13" s="154" t="s">
        <v>318</v>
      </c>
      <c r="C13" s="164">
        <f t="shared" ref="C13:H13" si="0">SUM(C8:C12)</f>
        <v>4.3000000000000007</v>
      </c>
      <c r="D13" s="164">
        <f t="shared" si="0"/>
        <v>0</v>
      </c>
      <c r="E13" s="296">
        <f t="shared" si="0"/>
        <v>0</v>
      </c>
      <c r="F13" s="704">
        <f t="shared" si="0"/>
        <v>4.3000000000000007</v>
      </c>
      <c r="G13" s="170">
        <f t="shared" si="0"/>
        <v>33</v>
      </c>
      <c r="H13" s="171">
        <f t="shared" si="0"/>
        <v>30.299999999999997</v>
      </c>
    </row>
    <row r="14" spans="1:8" ht="54" customHeight="1">
      <c r="A14" s="414"/>
      <c r="B14" s="154" t="s">
        <v>54</v>
      </c>
      <c r="C14" s="164">
        <v>7</v>
      </c>
      <c r="D14" s="164"/>
      <c r="E14" s="296"/>
      <c r="F14" s="704">
        <f>SUM(C14:E14)</f>
        <v>7</v>
      </c>
      <c r="G14" s="170">
        <v>63</v>
      </c>
      <c r="H14" s="171">
        <v>63</v>
      </c>
    </row>
    <row r="15" spans="1:8" ht="54" customHeight="1">
      <c r="A15" s="414"/>
      <c r="B15" s="26" t="s">
        <v>55</v>
      </c>
      <c r="C15" s="168">
        <v>4.5999999999999996</v>
      </c>
      <c r="D15" s="168"/>
      <c r="E15" s="284"/>
      <c r="F15" s="705">
        <f>SUM(C15:E15)</f>
        <v>4.5999999999999996</v>
      </c>
      <c r="G15" s="175">
        <v>90.3</v>
      </c>
      <c r="H15" s="176">
        <v>90.3</v>
      </c>
    </row>
    <row r="16" spans="1:8" ht="54" customHeight="1">
      <c r="A16" s="414"/>
      <c r="B16" s="154" t="s">
        <v>61</v>
      </c>
      <c r="C16" s="164">
        <f t="shared" ref="C16:H16" si="1">SUM(C14:C15)</f>
        <v>11.6</v>
      </c>
      <c r="D16" s="164">
        <f t="shared" si="1"/>
        <v>0</v>
      </c>
      <c r="E16" s="296">
        <f t="shared" si="1"/>
        <v>0</v>
      </c>
      <c r="F16" s="704">
        <f t="shared" si="1"/>
        <v>11.6</v>
      </c>
      <c r="G16" s="170">
        <f t="shared" si="1"/>
        <v>153.30000000000001</v>
      </c>
      <c r="H16" s="171">
        <f t="shared" si="1"/>
        <v>153.30000000000001</v>
      </c>
    </row>
    <row r="17" spans="1:8" ht="54" customHeight="1">
      <c r="A17" s="414"/>
      <c r="B17" s="154" t="s">
        <v>57</v>
      </c>
      <c r="C17" s="164">
        <v>0.6</v>
      </c>
      <c r="D17" s="164"/>
      <c r="E17" s="296"/>
      <c r="F17" s="704">
        <f>SUM(C17:E17)</f>
        <v>0.6</v>
      </c>
      <c r="G17" s="170">
        <v>2</v>
      </c>
      <c r="H17" s="171">
        <v>2</v>
      </c>
    </row>
    <row r="18" spans="1:8" ht="54" customHeight="1">
      <c r="A18" s="414"/>
      <c r="B18" s="154" t="s">
        <v>62</v>
      </c>
      <c r="C18" s="164">
        <f t="shared" ref="C18:H18" si="2">SUM(C17)</f>
        <v>0.6</v>
      </c>
      <c r="D18" s="164">
        <f t="shared" si="2"/>
        <v>0</v>
      </c>
      <c r="E18" s="296">
        <f t="shared" si="2"/>
        <v>0</v>
      </c>
      <c r="F18" s="704">
        <f t="shared" si="2"/>
        <v>0.6</v>
      </c>
      <c r="G18" s="170">
        <f t="shared" si="2"/>
        <v>2</v>
      </c>
      <c r="H18" s="171">
        <f t="shared" si="2"/>
        <v>2</v>
      </c>
    </row>
    <row r="19" spans="1:8" ht="54" customHeight="1">
      <c r="A19" s="414"/>
      <c r="B19" s="154" t="s">
        <v>58</v>
      </c>
      <c r="C19" s="164">
        <v>0.6</v>
      </c>
      <c r="D19" s="164"/>
      <c r="E19" s="296"/>
      <c r="F19" s="704">
        <f>SUM(C19:E19)</f>
        <v>0.6</v>
      </c>
      <c r="G19" s="170">
        <v>7</v>
      </c>
      <c r="H19" s="171">
        <v>7</v>
      </c>
    </row>
    <row r="20" spans="1:8" ht="54" customHeight="1">
      <c r="A20" s="414"/>
      <c r="B20" s="154" t="s">
        <v>129</v>
      </c>
      <c r="C20" s="164">
        <v>0.5</v>
      </c>
      <c r="D20" s="164"/>
      <c r="E20" s="296"/>
      <c r="F20" s="704">
        <f>SUM(C20:E20)</f>
        <v>0.5</v>
      </c>
      <c r="G20" s="170">
        <v>2.5</v>
      </c>
      <c r="H20" s="171">
        <v>2</v>
      </c>
    </row>
    <row r="21" spans="1:8" ht="54" customHeight="1">
      <c r="A21" s="414"/>
      <c r="B21" s="154" t="s">
        <v>130</v>
      </c>
      <c r="C21" s="164">
        <v>0.2</v>
      </c>
      <c r="D21" s="164"/>
      <c r="E21" s="296"/>
      <c r="F21" s="704">
        <f>SUM(C21:E21)</f>
        <v>0.2</v>
      </c>
      <c r="G21" s="170">
        <v>1</v>
      </c>
      <c r="H21" s="171">
        <v>0.8</v>
      </c>
    </row>
    <row r="22" spans="1:8" ht="54" customHeight="1">
      <c r="A22" s="414"/>
      <c r="B22" s="154" t="s">
        <v>63</v>
      </c>
      <c r="C22" s="164">
        <f t="shared" ref="C22:H22" si="3">SUM(C19:C21)</f>
        <v>1.3</v>
      </c>
      <c r="D22" s="164">
        <f t="shared" si="3"/>
        <v>0</v>
      </c>
      <c r="E22" s="296">
        <f t="shared" si="3"/>
        <v>0</v>
      </c>
      <c r="F22" s="704">
        <f t="shared" si="3"/>
        <v>1.3</v>
      </c>
      <c r="G22" s="170">
        <f t="shared" si="3"/>
        <v>10.5</v>
      </c>
      <c r="H22" s="171">
        <f t="shared" si="3"/>
        <v>9.8000000000000007</v>
      </c>
    </row>
    <row r="23" spans="1:8" ht="54" customHeight="1">
      <c r="A23" s="414"/>
      <c r="B23" s="26" t="s">
        <v>133</v>
      </c>
      <c r="C23" s="168">
        <v>0.9</v>
      </c>
      <c r="D23" s="168"/>
      <c r="E23" s="284"/>
      <c r="F23" s="705">
        <f>SUM(C23:E23)</f>
        <v>0.9</v>
      </c>
      <c r="G23" s="175">
        <v>16</v>
      </c>
      <c r="H23" s="176">
        <v>15.5</v>
      </c>
    </row>
    <row r="24" spans="1:8" ht="54" customHeight="1">
      <c r="A24" s="414"/>
      <c r="B24" s="182" t="s">
        <v>68</v>
      </c>
      <c r="C24" s="183">
        <v>194.6</v>
      </c>
      <c r="D24" s="183">
        <v>29.799999999999997</v>
      </c>
      <c r="E24" s="296"/>
      <c r="F24" s="706">
        <v>224.4</v>
      </c>
      <c r="G24" s="188">
        <v>4451</v>
      </c>
      <c r="H24" s="189">
        <v>4338</v>
      </c>
    </row>
    <row r="25" spans="1:8" ht="54" customHeight="1">
      <c r="A25" s="414"/>
      <c r="B25" s="154" t="s">
        <v>69</v>
      </c>
      <c r="C25" s="164">
        <v>7.6</v>
      </c>
      <c r="D25" s="164"/>
      <c r="E25" s="296">
        <v>0.6</v>
      </c>
      <c r="F25" s="704">
        <f>SUM(C25:E25)</f>
        <v>8.1999999999999993</v>
      </c>
      <c r="G25" s="170">
        <v>190</v>
      </c>
      <c r="H25" s="171">
        <v>185</v>
      </c>
    </row>
    <row r="26" spans="1:8" ht="54" customHeight="1">
      <c r="A26" s="414"/>
      <c r="B26" s="154" t="s">
        <v>296</v>
      </c>
      <c r="C26" s="164">
        <v>0.2</v>
      </c>
      <c r="D26" s="164">
        <v>0.2</v>
      </c>
      <c r="E26" s="296"/>
      <c r="F26" s="704">
        <f>SUM(C26:E26)</f>
        <v>0.4</v>
      </c>
      <c r="G26" s="170">
        <v>2.2999999999999998</v>
      </c>
      <c r="H26" s="171">
        <v>2</v>
      </c>
    </row>
    <row r="27" spans="1:8" ht="54" customHeight="1">
      <c r="A27" s="414"/>
      <c r="B27" s="154" t="s">
        <v>64</v>
      </c>
      <c r="C27" s="164">
        <f t="shared" ref="C27:H27" si="4">SUM(C23:C26)</f>
        <v>203.29999999999998</v>
      </c>
      <c r="D27" s="164">
        <f t="shared" si="4"/>
        <v>29.999999999999996</v>
      </c>
      <c r="E27" s="296">
        <f t="shared" si="4"/>
        <v>0.6</v>
      </c>
      <c r="F27" s="704">
        <f t="shared" si="4"/>
        <v>233.9</v>
      </c>
      <c r="G27" s="170">
        <f t="shared" si="4"/>
        <v>4659.3</v>
      </c>
      <c r="H27" s="171">
        <f t="shared" si="4"/>
        <v>4540.5</v>
      </c>
    </row>
    <row r="28" spans="1:8" ht="54" customHeight="1">
      <c r="A28" s="414"/>
      <c r="B28" s="154" t="s">
        <v>59</v>
      </c>
      <c r="C28" s="164">
        <v>0.5</v>
      </c>
      <c r="D28" s="164"/>
      <c r="E28" s="296">
        <v>0.2</v>
      </c>
      <c r="F28" s="704">
        <f>SUM(C28:E28)</f>
        <v>0.7</v>
      </c>
      <c r="G28" s="170">
        <v>2.1</v>
      </c>
      <c r="H28" s="171">
        <v>1.5</v>
      </c>
    </row>
    <row r="29" spans="1:8" ht="54" customHeight="1">
      <c r="A29" s="414"/>
      <c r="B29" s="154" t="s">
        <v>139</v>
      </c>
      <c r="C29" s="164">
        <v>0.3</v>
      </c>
      <c r="D29" s="164"/>
      <c r="E29" s="296"/>
      <c r="F29" s="704">
        <f>SUM(C29:E29)</f>
        <v>0.3</v>
      </c>
      <c r="G29" s="170">
        <v>3</v>
      </c>
      <c r="H29" s="171">
        <v>3</v>
      </c>
    </row>
    <row r="30" spans="1:8" ht="54" customHeight="1">
      <c r="A30" s="414"/>
      <c r="B30" s="154" t="s">
        <v>186</v>
      </c>
      <c r="C30" s="164">
        <v>1</v>
      </c>
      <c r="D30" s="164"/>
      <c r="E30" s="296"/>
      <c r="F30" s="704">
        <f>SUM(C30:E30)</f>
        <v>1</v>
      </c>
      <c r="G30" s="170">
        <v>4</v>
      </c>
      <c r="H30" s="171">
        <v>2</v>
      </c>
    </row>
    <row r="31" spans="1:8" ht="54" customHeight="1">
      <c r="A31" s="414"/>
      <c r="B31" s="26" t="s">
        <v>65</v>
      </c>
      <c r="C31" s="168">
        <f t="shared" ref="C31:H31" si="5">SUM(C28:C30)</f>
        <v>1.8</v>
      </c>
      <c r="D31" s="168">
        <f t="shared" si="5"/>
        <v>0</v>
      </c>
      <c r="E31" s="284">
        <f t="shared" si="5"/>
        <v>0.2</v>
      </c>
      <c r="F31" s="705">
        <f t="shared" si="5"/>
        <v>2</v>
      </c>
      <c r="G31" s="175">
        <f t="shared" si="5"/>
        <v>9.1</v>
      </c>
      <c r="H31" s="176">
        <f t="shared" si="5"/>
        <v>6.5</v>
      </c>
    </row>
    <row r="32" spans="1:8" ht="54" customHeight="1" thickBot="1">
      <c r="A32" s="414"/>
      <c r="B32" s="25" t="s">
        <v>71</v>
      </c>
      <c r="C32" s="423">
        <f t="shared" ref="C32:H32" si="6">SUM(C13,C16,C18,C22,C27,C31)</f>
        <v>222.9</v>
      </c>
      <c r="D32" s="423">
        <f t="shared" si="6"/>
        <v>29.999999999999996</v>
      </c>
      <c r="E32" s="234">
        <f t="shared" si="6"/>
        <v>0.8</v>
      </c>
      <c r="F32" s="707">
        <f t="shared" si="6"/>
        <v>253.70000000000002</v>
      </c>
      <c r="G32" s="708">
        <f t="shared" si="6"/>
        <v>4867.2000000000007</v>
      </c>
      <c r="H32" s="709">
        <f t="shared" si="6"/>
        <v>4742.3999999999996</v>
      </c>
    </row>
  </sheetData>
  <mergeCells count="3">
    <mergeCell ref="G1:H1"/>
    <mergeCell ref="C5:E5"/>
    <mergeCell ref="C6:D6"/>
  </mergeCells>
  <phoneticPr fontId="2"/>
  <pageMargins left="0.7" right="0.7" top="0.75" bottom="0.75" header="0.3" footer="0.3"/>
  <pageSetup paperSize="9" scale="45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21"/>
  <sheetViews>
    <sheetView view="pageBreakPreview" zoomScale="40" zoomScaleNormal="100" zoomScaleSheetLayoutView="40" workbookViewId="0">
      <selection activeCell="M26" sqref="M26"/>
    </sheetView>
  </sheetViews>
  <sheetFormatPr defaultColWidth="10.75" defaultRowHeight="54" customHeight="1"/>
  <cols>
    <col min="1" max="1" width="7.5" style="1" customWidth="1"/>
    <col min="2" max="2" width="20.625" style="1" customWidth="1"/>
    <col min="3" max="18" width="10.625" style="1" customWidth="1"/>
    <col min="19" max="21" width="15.625" style="1" customWidth="1"/>
    <col min="22" max="22" width="1.75" style="1" customWidth="1"/>
    <col min="23" max="16384" width="10.75" style="1"/>
  </cols>
  <sheetData>
    <row r="1" spans="1:22" ht="54" customHeight="1">
      <c r="T1" s="321"/>
      <c r="U1" s="321"/>
      <c r="V1" s="4"/>
    </row>
    <row r="2" spans="1:22" ht="54" customHeight="1">
      <c r="B2" s="22" t="s">
        <v>43</v>
      </c>
    </row>
    <row r="3" spans="1:22" ht="54" customHeight="1">
      <c r="B3" s="22"/>
    </row>
    <row r="4" spans="1:22" ht="54" customHeight="1" thickBot="1">
      <c r="B4" s="20" t="s">
        <v>140</v>
      </c>
      <c r="D4" s="21"/>
      <c r="S4" s="19"/>
    </row>
    <row r="5" spans="1:22" ht="54" customHeight="1">
      <c r="B5" s="18"/>
      <c r="C5" s="322" t="s">
        <v>85</v>
      </c>
      <c r="D5" s="323"/>
      <c r="E5" s="323"/>
      <c r="F5" s="323"/>
      <c r="G5" s="323"/>
      <c r="H5" s="324"/>
      <c r="I5" s="324"/>
      <c r="J5" s="325"/>
      <c r="K5" s="326" t="s">
        <v>86</v>
      </c>
      <c r="L5" s="327"/>
      <c r="M5" s="327"/>
      <c r="N5" s="327"/>
      <c r="O5" s="327"/>
      <c r="P5" s="327"/>
      <c r="Q5" s="327"/>
      <c r="R5" s="328"/>
      <c r="S5" s="18" t="s">
        <v>42</v>
      </c>
      <c r="T5" s="205" t="s">
        <v>41</v>
      </c>
      <c r="U5" s="17" t="s">
        <v>40</v>
      </c>
    </row>
    <row r="6" spans="1:22" ht="54" customHeight="1">
      <c r="B6" s="16" t="s">
        <v>39</v>
      </c>
      <c r="C6" s="329" t="s">
        <v>141</v>
      </c>
      <c r="D6" s="330"/>
      <c r="E6" s="330"/>
      <c r="F6" s="330"/>
      <c r="G6" s="330"/>
      <c r="H6" s="331" t="s">
        <v>36</v>
      </c>
      <c r="I6" s="331"/>
      <c r="J6" s="141"/>
      <c r="K6" s="206" t="s">
        <v>142</v>
      </c>
      <c r="L6" s="330" t="s">
        <v>143</v>
      </c>
      <c r="M6" s="330"/>
      <c r="N6" s="330"/>
      <c r="O6" s="330"/>
      <c r="P6" s="332" t="s">
        <v>144</v>
      </c>
      <c r="Q6" s="332"/>
      <c r="R6" s="141"/>
      <c r="S6" s="16" t="s">
        <v>34</v>
      </c>
      <c r="T6" s="208" t="s">
        <v>34</v>
      </c>
      <c r="U6" s="15" t="s">
        <v>34</v>
      </c>
    </row>
    <row r="7" spans="1:22" ht="54" customHeight="1" thickBot="1">
      <c r="B7" s="146"/>
      <c r="C7" s="14" t="s">
        <v>145</v>
      </c>
      <c r="D7" s="13" t="s">
        <v>146</v>
      </c>
      <c r="E7" s="9" t="s">
        <v>147</v>
      </c>
      <c r="F7" s="9" t="s">
        <v>148</v>
      </c>
      <c r="G7" s="209" t="s">
        <v>149</v>
      </c>
      <c r="H7" s="12" t="s">
        <v>150</v>
      </c>
      <c r="I7" s="12" t="s">
        <v>151</v>
      </c>
      <c r="J7" s="11" t="s">
        <v>0</v>
      </c>
      <c r="K7" s="210" t="s">
        <v>152</v>
      </c>
      <c r="L7" s="10" t="s">
        <v>153</v>
      </c>
      <c r="M7" s="211" t="s">
        <v>154</v>
      </c>
      <c r="N7" s="212" t="s">
        <v>155</v>
      </c>
      <c r="O7" s="213" t="s">
        <v>156</v>
      </c>
      <c r="P7" s="12" t="s">
        <v>157</v>
      </c>
      <c r="Q7" s="202" t="s">
        <v>158</v>
      </c>
      <c r="R7" s="214" t="s">
        <v>0</v>
      </c>
      <c r="S7" s="8" t="s">
        <v>44</v>
      </c>
      <c r="T7" s="215" t="s">
        <v>45</v>
      </c>
      <c r="U7" s="7" t="s">
        <v>45</v>
      </c>
    </row>
    <row r="8" spans="1:22" ht="54" customHeight="1">
      <c r="A8" s="6"/>
      <c r="B8" s="216" t="s">
        <v>54</v>
      </c>
      <c r="C8" s="217"/>
      <c r="D8" s="218"/>
      <c r="E8" s="155"/>
      <c r="F8" s="155"/>
      <c r="G8" s="155"/>
      <c r="H8" s="218"/>
      <c r="I8" s="218"/>
      <c r="J8" s="157">
        <f>SUM(C8:I8)</f>
        <v>0</v>
      </c>
      <c r="K8" s="218"/>
      <c r="L8" s="218"/>
      <c r="M8" s="155"/>
      <c r="N8" s="155"/>
      <c r="O8" s="218">
        <v>0.5</v>
      </c>
      <c r="P8" s="218"/>
      <c r="Q8" s="155"/>
      <c r="R8" s="219">
        <f>SUM(K8:Q8)</f>
        <v>0.5</v>
      </c>
      <c r="S8" s="220">
        <f>J8+R8</f>
        <v>0.5</v>
      </c>
      <c r="T8" s="221">
        <v>2.5</v>
      </c>
      <c r="U8" s="162">
        <v>2</v>
      </c>
    </row>
    <row r="9" spans="1:22" ht="54" customHeight="1">
      <c r="A9" s="6"/>
      <c r="B9" s="23" t="s">
        <v>55</v>
      </c>
      <c r="C9" s="222">
        <v>0.2</v>
      </c>
      <c r="D9" s="223">
        <v>0.1</v>
      </c>
      <c r="E9" s="168"/>
      <c r="F9" s="168"/>
      <c r="G9" s="168"/>
      <c r="H9" s="223"/>
      <c r="I9" s="223"/>
      <c r="J9" s="172">
        <f>SUM(C9:I9)</f>
        <v>0.30000000000000004</v>
      </c>
      <c r="K9" s="223">
        <v>1.6</v>
      </c>
      <c r="L9" s="223"/>
      <c r="M9" s="168"/>
      <c r="N9" s="168">
        <v>1</v>
      </c>
      <c r="O9" s="223"/>
      <c r="P9" s="223">
        <v>1</v>
      </c>
      <c r="Q9" s="168">
        <v>0.5</v>
      </c>
      <c r="R9" s="224">
        <f>SUM(K9:Q9)</f>
        <v>4.0999999999999996</v>
      </c>
      <c r="S9" s="225">
        <f>J9+R9</f>
        <v>4.3999999999999995</v>
      </c>
      <c r="T9" s="226">
        <v>41.2</v>
      </c>
      <c r="U9" s="175">
        <v>41.2</v>
      </c>
    </row>
    <row r="10" spans="1:22" ht="54" customHeight="1">
      <c r="A10" s="6"/>
      <c r="B10" s="23" t="s">
        <v>61</v>
      </c>
      <c r="C10" s="192">
        <f t="shared" ref="C10:U10" si="0">SUM(C8:C9)</f>
        <v>0.2</v>
      </c>
      <c r="D10" s="168">
        <f t="shared" si="0"/>
        <v>0.1</v>
      </c>
      <c r="E10" s="168">
        <f t="shared" si="0"/>
        <v>0</v>
      </c>
      <c r="F10" s="168">
        <f t="shared" si="0"/>
        <v>0</v>
      </c>
      <c r="G10" s="168">
        <f t="shared" si="0"/>
        <v>0</v>
      </c>
      <c r="H10" s="168">
        <f t="shared" si="0"/>
        <v>0</v>
      </c>
      <c r="I10" s="168">
        <f t="shared" si="0"/>
        <v>0</v>
      </c>
      <c r="J10" s="191">
        <f t="shared" si="0"/>
        <v>0.30000000000000004</v>
      </c>
      <c r="K10" s="168">
        <f t="shared" si="0"/>
        <v>1.6</v>
      </c>
      <c r="L10" s="168">
        <f t="shared" si="0"/>
        <v>0</v>
      </c>
      <c r="M10" s="168">
        <f t="shared" si="0"/>
        <v>0</v>
      </c>
      <c r="N10" s="168">
        <f t="shared" si="0"/>
        <v>1</v>
      </c>
      <c r="O10" s="168">
        <f t="shared" si="0"/>
        <v>0.5</v>
      </c>
      <c r="P10" s="168">
        <f t="shared" si="0"/>
        <v>1</v>
      </c>
      <c r="Q10" s="168">
        <f t="shared" si="0"/>
        <v>0.5</v>
      </c>
      <c r="R10" s="227">
        <f t="shared" si="0"/>
        <v>4.5999999999999996</v>
      </c>
      <c r="S10" s="193">
        <f t="shared" si="0"/>
        <v>4.8999999999999995</v>
      </c>
      <c r="T10" s="228">
        <f t="shared" si="0"/>
        <v>43.7</v>
      </c>
      <c r="U10" s="193">
        <f t="shared" si="0"/>
        <v>43.2</v>
      </c>
    </row>
    <row r="11" spans="1:22" ht="54" customHeight="1">
      <c r="A11" s="6"/>
      <c r="B11" s="23" t="s">
        <v>56</v>
      </c>
      <c r="C11" s="229"/>
      <c r="D11" s="230"/>
      <c r="E11" s="164">
        <v>0.2</v>
      </c>
      <c r="F11" s="164">
        <v>0.2</v>
      </c>
      <c r="G11" s="164">
        <v>0.3</v>
      </c>
      <c r="H11" s="230">
        <v>0.2</v>
      </c>
      <c r="I11" s="230">
        <v>0.3</v>
      </c>
      <c r="J11" s="166">
        <f>SUM(C11:I11)</f>
        <v>1.2</v>
      </c>
      <c r="K11" s="230">
        <v>0.2</v>
      </c>
      <c r="L11" s="230"/>
      <c r="M11" s="164"/>
      <c r="N11" s="164"/>
      <c r="O11" s="230"/>
      <c r="P11" s="230">
        <v>0.2</v>
      </c>
      <c r="Q11" s="164"/>
      <c r="R11" s="224">
        <f>SUM(K11:Q11)</f>
        <v>0.4</v>
      </c>
      <c r="S11" s="225">
        <f>J11+R11</f>
        <v>1.6</v>
      </c>
      <c r="T11" s="231">
        <v>14.5</v>
      </c>
      <c r="U11" s="170">
        <v>4.5999999999999996</v>
      </c>
    </row>
    <row r="12" spans="1:22" ht="54" customHeight="1">
      <c r="A12" s="6"/>
      <c r="B12" s="23" t="s">
        <v>62</v>
      </c>
      <c r="C12" s="192">
        <f t="shared" ref="C12:U12" si="1">SUM(C11)</f>
        <v>0</v>
      </c>
      <c r="D12" s="168">
        <f t="shared" si="1"/>
        <v>0</v>
      </c>
      <c r="E12" s="168">
        <f t="shared" si="1"/>
        <v>0.2</v>
      </c>
      <c r="F12" s="168">
        <f t="shared" si="1"/>
        <v>0.2</v>
      </c>
      <c r="G12" s="168">
        <f t="shared" si="1"/>
        <v>0.3</v>
      </c>
      <c r="H12" s="168">
        <f t="shared" si="1"/>
        <v>0.2</v>
      </c>
      <c r="I12" s="168">
        <f t="shared" si="1"/>
        <v>0.3</v>
      </c>
      <c r="J12" s="191">
        <f t="shared" si="1"/>
        <v>1.2</v>
      </c>
      <c r="K12" s="168">
        <f t="shared" si="1"/>
        <v>0.2</v>
      </c>
      <c r="L12" s="168">
        <f t="shared" si="1"/>
        <v>0</v>
      </c>
      <c r="M12" s="168">
        <f t="shared" si="1"/>
        <v>0</v>
      </c>
      <c r="N12" s="168">
        <f t="shared" si="1"/>
        <v>0</v>
      </c>
      <c r="O12" s="168">
        <f t="shared" si="1"/>
        <v>0</v>
      </c>
      <c r="P12" s="168">
        <f t="shared" si="1"/>
        <v>0.2</v>
      </c>
      <c r="Q12" s="168">
        <f t="shared" si="1"/>
        <v>0</v>
      </c>
      <c r="R12" s="227">
        <f t="shared" si="1"/>
        <v>0.4</v>
      </c>
      <c r="S12" s="193">
        <f t="shared" si="1"/>
        <v>1.6</v>
      </c>
      <c r="T12" s="228">
        <f t="shared" si="1"/>
        <v>14.5</v>
      </c>
      <c r="U12" s="193">
        <f t="shared" si="1"/>
        <v>4.5999999999999996</v>
      </c>
    </row>
    <row r="13" spans="1:22" ht="54" customHeight="1">
      <c r="A13" s="6"/>
      <c r="B13" s="23" t="s">
        <v>159</v>
      </c>
      <c r="C13" s="229">
        <v>0.3</v>
      </c>
      <c r="D13" s="230">
        <v>0.2</v>
      </c>
      <c r="E13" s="164"/>
      <c r="F13" s="164"/>
      <c r="G13" s="164"/>
      <c r="H13" s="230">
        <v>0.2</v>
      </c>
      <c r="I13" s="230">
        <v>0.1</v>
      </c>
      <c r="J13" s="166">
        <f>SUM(C13:I13)</f>
        <v>0.79999999999999993</v>
      </c>
      <c r="K13" s="230">
        <v>1.4</v>
      </c>
      <c r="L13" s="230">
        <v>0.8</v>
      </c>
      <c r="M13" s="164"/>
      <c r="N13" s="164"/>
      <c r="O13" s="230"/>
      <c r="P13" s="230">
        <v>2.9</v>
      </c>
      <c r="Q13" s="164">
        <v>0.2</v>
      </c>
      <c r="R13" s="224">
        <f>SUM(K13:Q13)</f>
        <v>5.3</v>
      </c>
      <c r="S13" s="225">
        <f>J13+R13</f>
        <v>6.1</v>
      </c>
      <c r="T13" s="231">
        <v>52.5</v>
      </c>
      <c r="U13" s="170">
        <v>45</v>
      </c>
    </row>
    <row r="14" spans="1:22" ht="54" customHeight="1">
      <c r="A14" s="6"/>
      <c r="B14" s="23" t="s">
        <v>129</v>
      </c>
      <c r="C14" s="229">
        <v>0.2</v>
      </c>
      <c r="D14" s="230">
        <v>0.1</v>
      </c>
      <c r="E14" s="164">
        <v>0.1</v>
      </c>
      <c r="F14" s="164"/>
      <c r="G14" s="164"/>
      <c r="H14" s="230"/>
      <c r="I14" s="230"/>
      <c r="J14" s="166">
        <f>SUM(C14:I14)</f>
        <v>0.4</v>
      </c>
      <c r="K14" s="230">
        <v>0.3</v>
      </c>
      <c r="L14" s="230"/>
      <c r="M14" s="164">
        <v>0.3</v>
      </c>
      <c r="N14" s="164">
        <v>0.2</v>
      </c>
      <c r="O14" s="230"/>
      <c r="P14" s="230"/>
      <c r="Q14" s="164"/>
      <c r="R14" s="224">
        <f>SUM(K14:Q14)</f>
        <v>0.8</v>
      </c>
      <c r="S14" s="225">
        <f>J14+R14</f>
        <v>1.2000000000000002</v>
      </c>
      <c r="T14" s="231">
        <v>7</v>
      </c>
      <c r="U14" s="170">
        <v>7</v>
      </c>
    </row>
    <row r="15" spans="1:22" ht="54" customHeight="1">
      <c r="A15" s="6"/>
      <c r="B15" s="23" t="s">
        <v>130</v>
      </c>
      <c r="C15" s="229"/>
      <c r="D15" s="230"/>
      <c r="E15" s="164"/>
      <c r="F15" s="164"/>
      <c r="G15" s="164"/>
      <c r="H15" s="230"/>
      <c r="I15" s="230"/>
      <c r="J15" s="166">
        <f>SUM(C15:I15)</f>
        <v>0</v>
      </c>
      <c r="K15" s="230">
        <v>0.5</v>
      </c>
      <c r="L15" s="230"/>
      <c r="M15" s="164"/>
      <c r="N15" s="164"/>
      <c r="O15" s="230"/>
      <c r="P15" s="230">
        <v>0.5</v>
      </c>
      <c r="Q15" s="164"/>
      <c r="R15" s="224">
        <f>SUM(K15:Q15)</f>
        <v>1</v>
      </c>
      <c r="S15" s="225">
        <f>J15+R15</f>
        <v>1</v>
      </c>
      <c r="T15" s="231">
        <v>6</v>
      </c>
      <c r="U15" s="170">
        <v>5</v>
      </c>
    </row>
    <row r="16" spans="1:22" ht="54" customHeight="1">
      <c r="A16" s="6"/>
      <c r="B16" s="23" t="s">
        <v>63</v>
      </c>
      <c r="C16" s="192">
        <f t="shared" ref="C16:U16" si="2">SUM(C13:C15)</f>
        <v>0.5</v>
      </c>
      <c r="D16" s="168">
        <f t="shared" si="2"/>
        <v>0.30000000000000004</v>
      </c>
      <c r="E16" s="168">
        <f t="shared" si="2"/>
        <v>0.1</v>
      </c>
      <c r="F16" s="168">
        <f t="shared" si="2"/>
        <v>0</v>
      </c>
      <c r="G16" s="168">
        <f t="shared" si="2"/>
        <v>0</v>
      </c>
      <c r="H16" s="168">
        <f t="shared" si="2"/>
        <v>0.2</v>
      </c>
      <c r="I16" s="168">
        <f t="shared" si="2"/>
        <v>0.1</v>
      </c>
      <c r="J16" s="191">
        <f t="shared" si="2"/>
        <v>1.2</v>
      </c>
      <c r="K16" s="168">
        <f t="shared" si="2"/>
        <v>2.2000000000000002</v>
      </c>
      <c r="L16" s="168">
        <f t="shared" si="2"/>
        <v>0.8</v>
      </c>
      <c r="M16" s="168">
        <f t="shared" si="2"/>
        <v>0.3</v>
      </c>
      <c r="N16" s="168">
        <f t="shared" si="2"/>
        <v>0.2</v>
      </c>
      <c r="O16" s="168">
        <f t="shared" si="2"/>
        <v>0</v>
      </c>
      <c r="P16" s="168">
        <f t="shared" si="2"/>
        <v>3.4</v>
      </c>
      <c r="Q16" s="168">
        <f t="shared" si="2"/>
        <v>0.2</v>
      </c>
      <c r="R16" s="227">
        <f t="shared" si="2"/>
        <v>7.1</v>
      </c>
      <c r="S16" s="193">
        <f t="shared" si="2"/>
        <v>8.3000000000000007</v>
      </c>
      <c r="T16" s="228">
        <f t="shared" si="2"/>
        <v>65.5</v>
      </c>
      <c r="U16" s="193">
        <f t="shared" si="2"/>
        <v>57</v>
      </c>
    </row>
    <row r="17" spans="1:21" ht="54" customHeight="1">
      <c r="A17" s="6"/>
      <c r="B17" s="23" t="s">
        <v>59</v>
      </c>
      <c r="C17" s="229"/>
      <c r="D17" s="230"/>
      <c r="E17" s="164"/>
      <c r="F17" s="164"/>
      <c r="G17" s="164"/>
      <c r="H17" s="230"/>
      <c r="I17" s="230"/>
      <c r="J17" s="166">
        <f>SUM(C17:I17)</f>
        <v>0</v>
      </c>
      <c r="K17" s="230">
        <v>0.1</v>
      </c>
      <c r="L17" s="230"/>
      <c r="M17" s="164"/>
      <c r="N17" s="164"/>
      <c r="O17" s="230"/>
      <c r="P17" s="230">
        <v>0.1</v>
      </c>
      <c r="Q17" s="164">
        <v>0.1</v>
      </c>
      <c r="R17" s="224">
        <f>SUM(K17:Q17)</f>
        <v>0.30000000000000004</v>
      </c>
      <c r="S17" s="225">
        <f>J17+R17</f>
        <v>0.30000000000000004</v>
      </c>
      <c r="T17" s="231">
        <v>3</v>
      </c>
      <c r="U17" s="170">
        <v>1</v>
      </c>
    </row>
    <row r="18" spans="1:21" ht="54" customHeight="1">
      <c r="A18" s="6"/>
      <c r="B18" s="23" t="s">
        <v>138</v>
      </c>
      <c r="C18" s="229"/>
      <c r="D18" s="230"/>
      <c r="E18" s="164"/>
      <c r="F18" s="164"/>
      <c r="G18" s="164"/>
      <c r="H18" s="230"/>
      <c r="I18" s="230"/>
      <c r="J18" s="166">
        <f>SUM(C18:I18)</f>
        <v>0</v>
      </c>
      <c r="K18" s="230">
        <v>0.1</v>
      </c>
      <c r="L18" s="230"/>
      <c r="M18" s="164"/>
      <c r="N18" s="164"/>
      <c r="O18" s="230"/>
      <c r="P18" s="230">
        <v>0.1</v>
      </c>
      <c r="Q18" s="164">
        <v>0.1</v>
      </c>
      <c r="R18" s="224">
        <f>SUM(K18:Q18)</f>
        <v>0.30000000000000004</v>
      </c>
      <c r="S18" s="225">
        <f>J18+R18</f>
        <v>0.30000000000000004</v>
      </c>
      <c r="T18" s="231">
        <v>3</v>
      </c>
      <c r="U18" s="170">
        <v>3</v>
      </c>
    </row>
    <row r="19" spans="1:21" ht="54" customHeight="1">
      <c r="A19" s="6"/>
      <c r="B19" s="23" t="s">
        <v>65</v>
      </c>
      <c r="C19" s="192">
        <f t="shared" ref="C19:U19" si="3">SUM(C17:C18)</f>
        <v>0</v>
      </c>
      <c r="D19" s="168">
        <f t="shared" si="3"/>
        <v>0</v>
      </c>
      <c r="E19" s="168">
        <f t="shared" si="3"/>
        <v>0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91">
        <f t="shared" si="3"/>
        <v>0</v>
      </c>
      <c r="K19" s="168">
        <f t="shared" si="3"/>
        <v>0.2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0.2</v>
      </c>
      <c r="Q19" s="168">
        <f t="shared" si="3"/>
        <v>0.2</v>
      </c>
      <c r="R19" s="227">
        <f>SUM(R17:R18)</f>
        <v>0.60000000000000009</v>
      </c>
      <c r="S19" s="193">
        <f t="shared" si="3"/>
        <v>0.60000000000000009</v>
      </c>
      <c r="T19" s="228">
        <f t="shared" si="3"/>
        <v>6</v>
      </c>
      <c r="U19" s="193">
        <f t="shared" si="3"/>
        <v>4</v>
      </c>
    </row>
    <row r="20" spans="1:21" ht="54" customHeight="1" thickBot="1">
      <c r="B20" s="5" t="s">
        <v>71</v>
      </c>
      <c r="C20" s="232">
        <f t="shared" ref="C20:U20" si="4">SUM(C19,C16,C12,C10)</f>
        <v>0.7</v>
      </c>
      <c r="D20" s="233">
        <f t="shared" si="4"/>
        <v>0.4</v>
      </c>
      <c r="E20" s="233">
        <f t="shared" si="4"/>
        <v>0.30000000000000004</v>
      </c>
      <c r="F20" s="233">
        <f t="shared" si="4"/>
        <v>0.2</v>
      </c>
      <c r="G20" s="233">
        <f t="shared" si="4"/>
        <v>0.3</v>
      </c>
      <c r="H20" s="233">
        <f t="shared" si="4"/>
        <v>0.4</v>
      </c>
      <c r="I20" s="233">
        <f t="shared" si="4"/>
        <v>0.4</v>
      </c>
      <c r="J20" s="234">
        <f>SUM(J19,J16,J12,J10)</f>
        <v>2.7</v>
      </c>
      <c r="K20" s="233">
        <f t="shared" si="4"/>
        <v>4.2000000000000011</v>
      </c>
      <c r="L20" s="233">
        <f t="shared" si="4"/>
        <v>0.8</v>
      </c>
      <c r="M20" s="233">
        <f t="shared" si="4"/>
        <v>0.3</v>
      </c>
      <c r="N20" s="233">
        <f t="shared" si="4"/>
        <v>1.2</v>
      </c>
      <c r="O20" s="233">
        <f t="shared" si="4"/>
        <v>0.5</v>
      </c>
      <c r="P20" s="233">
        <f t="shared" si="4"/>
        <v>4.8000000000000007</v>
      </c>
      <c r="Q20" s="233">
        <f t="shared" si="4"/>
        <v>0.9</v>
      </c>
      <c r="R20" s="235">
        <f t="shared" si="4"/>
        <v>12.7</v>
      </c>
      <c r="S20" s="236">
        <f t="shared" si="4"/>
        <v>15.399999999999999</v>
      </c>
      <c r="T20" s="237">
        <f t="shared" si="4"/>
        <v>129.69999999999999</v>
      </c>
      <c r="U20" s="236">
        <f t="shared" si="4"/>
        <v>108.8</v>
      </c>
    </row>
    <row r="21" spans="1:21" ht="54" customHeight="1">
      <c r="J21" s="200"/>
      <c r="R21" s="238"/>
      <c r="S21" s="3"/>
      <c r="T21" s="2"/>
      <c r="U21" s="2"/>
    </row>
  </sheetData>
  <mergeCells count="7">
    <mergeCell ref="T1:U1"/>
    <mergeCell ref="C5:J5"/>
    <mergeCell ref="K5:R5"/>
    <mergeCell ref="C6:G6"/>
    <mergeCell ref="H6:I6"/>
    <mergeCell ref="L6:O6"/>
    <mergeCell ref="P6:Q6"/>
  </mergeCells>
  <phoneticPr fontId="2"/>
  <pageMargins left="0.7" right="0.7" top="0.75" bottom="0.75" header="0.3" footer="0.3"/>
  <pageSetup paperSize="9" scale="62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G51"/>
  <sheetViews>
    <sheetView view="pageBreakPreview" zoomScale="40" zoomScaleNormal="100" zoomScaleSheetLayoutView="40" workbookViewId="0">
      <selection activeCell="Y11" sqref="Y11"/>
    </sheetView>
  </sheetViews>
  <sheetFormatPr defaultColWidth="10.75" defaultRowHeight="54" customHeight="1"/>
  <cols>
    <col min="1" max="1" width="20.625" style="1" customWidth="1"/>
    <col min="2" max="29" width="12.625" style="1" customWidth="1"/>
    <col min="30" max="32" width="15.625" style="1" customWidth="1"/>
    <col min="33" max="33" width="1.75" style="1" customWidth="1"/>
    <col min="34" max="16384" width="10.75" style="1"/>
  </cols>
  <sheetData>
    <row r="1" spans="1:32" ht="54" customHeight="1">
      <c r="A1" s="22" t="s">
        <v>43</v>
      </c>
    </row>
    <row r="2" spans="1:32" ht="54" customHeight="1" thickBot="1">
      <c r="A2" s="20" t="s">
        <v>84</v>
      </c>
      <c r="O2" s="2"/>
      <c r="R2" s="138"/>
      <c r="S2" s="139"/>
      <c r="AD2" s="19"/>
    </row>
    <row r="3" spans="1:32" ht="54" customHeight="1">
      <c r="A3" s="18"/>
      <c r="B3" s="363" t="s">
        <v>85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5"/>
      <c r="O3" s="364" t="s">
        <v>86</v>
      </c>
      <c r="P3" s="365"/>
      <c r="Q3" s="366"/>
      <c r="R3" s="367" t="s">
        <v>86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28"/>
      <c r="AD3" s="18" t="s">
        <v>42</v>
      </c>
      <c r="AE3" s="17" t="s">
        <v>41</v>
      </c>
      <c r="AF3" s="140" t="s">
        <v>40</v>
      </c>
    </row>
    <row r="4" spans="1:32" ht="54" customHeight="1">
      <c r="A4" s="16" t="s">
        <v>39</v>
      </c>
      <c r="B4" s="329" t="s">
        <v>87</v>
      </c>
      <c r="C4" s="360"/>
      <c r="D4" s="359" t="s">
        <v>88</v>
      </c>
      <c r="E4" s="330"/>
      <c r="F4" s="360"/>
      <c r="G4" s="359" t="s">
        <v>89</v>
      </c>
      <c r="H4" s="330"/>
      <c r="I4" s="330"/>
      <c r="J4" s="330"/>
      <c r="K4" s="360"/>
      <c r="L4" s="359" t="s">
        <v>90</v>
      </c>
      <c r="M4" s="360"/>
      <c r="N4" s="141"/>
      <c r="O4" s="329" t="s">
        <v>87</v>
      </c>
      <c r="P4" s="330"/>
      <c r="Q4" s="360"/>
      <c r="R4" s="359" t="s">
        <v>88</v>
      </c>
      <c r="S4" s="330"/>
      <c r="T4" s="360"/>
      <c r="U4" s="132" t="s">
        <v>89</v>
      </c>
      <c r="V4" s="359" t="s">
        <v>91</v>
      </c>
      <c r="W4" s="330"/>
      <c r="X4" s="330"/>
      <c r="Y4" s="360"/>
      <c r="Z4" s="359" t="s">
        <v>92</v>
      </c>
      <c r="AA4" s="360"/>
      <c r="AB4" s="142"/>
      <c r="AC4" s="141"/>
      <c r="AD4" s="16" t="s">
        <v>34</v>
      </c>
      <c r="AE4" s="15" t="s">
        <v>34</v>
      </c>
      <c r="AF4" s="143" t="s">
        <v>34</v>
      </c>
    </row>
    <row r="5" spans="1:32" ht="54" customHeight="1">
      <c r="A5" s="144"/>
      <c r="B5" s="361" t="s">
        <v>93</v>
      </c>
      <c r="C5" s="351" t="s">
        <v>94</v>
      </c>
      <c r="D5" s="345" t="s">
        <v>95</v>
      </c>
      <c r="E5" s="337" t="s">
        <v>96</v>
      </c>
      <c r="F5" s="353" t="s">
        <v>97</v>
      </c>
      <c r="G5" s="351" t="s">
        <v>98</v>
      </c>
      <c r="H5" s="351" t="s">
        <v>99</v>
      </c>
      <c r="I5" s="353" t="s">
        <v>100</v>
      </c>
      <c r="J5" s="353" t="s">
        <v>101</v>
      </c>
      <c r="K5" s="351" t="s">
        <v>102</v>
      </c>
      <c r="L5" s="353" t="s">
        <v>103</v>
      </c>
      <c r="M5" s="355" t="s">
        <v>104</v>
      </c>
      <c r="N5" s="341" t="s">
        <v>0</v>
      </c>
      <c r="O5" s="357" t="s">
        <v>105</v>
      </c>
      <c r="P5" s="345" t="s">
        <v>106</v>
      </c>
      <c r="Q5" s="339" t="s">
        <v>107</v>
      </c>
      <c r="R5" s="335" t="s">
        <v>108</v>
      </c>
      <c r="S5" s="336"/>
      <c r="T5" s="345" t="s">
        <v>109</v>
      </c>
      <c r="U5" s="347" t="s">
        <v>110</v>
      </c>
      <c r="V5" s="349" t="s">
        <v>111</v>
      </c>
      <c r="W5" s="349" t="s">
        <v>112</v>
      </c>
      <c r="X5" s="335" t="s">
        <v>113</v>
      </c>
      <c r="Y5" s="336"/>
      <c r="Z5" s="337" t="s">
        <v>114</v>
      </c>
      <c r="AA5" s="339" t="s">
        <v>115</v>
      </c>
      <c r="AB5" s="203" t="s">
        <v>116</v>
      </c>
      <c r="AC5" s="341" t="s">
        <v>0</v>
      </c>
      <c r="AD5" s="343" t="s">
        <v>44</v>
      </c>
      <c r="AE5" s="333" t="s">
        <v>45</v>
      </c>
      <c r="AF5" s="333" t="s">
        <v>45</v>
      </c>
    </row>
    <row r="6" spans="1:32" ht="54" customHeight="1" thickBot="1">
      <c r="A6" s="146"/>
      <c r="B6" s="362"/>
      <c r="C6" s="352"/>
      <c r="D6" s="346"/>
      <c r="E6" s="338"/>
      <c r="F6" s="354"/>
      <c r="G6" s="352"/>
      <c r="H6" s="352"/>
      <c r="I6" s="354"/>
      <c r="J6" s="354"/>
      <c r="K6" s="352"/>
      <c r="L6" s="354"/>
      <c r="M6" s="356"/>
      <c r="N6" s="342"/>
      <c r="O6" s="358"/>
      <c r="P6" s="346"/>
      <c r="Q6" s="340"/>
      <c r="R6" s="150"/>
      <c r="S6" s="151" t="s">
        <v>117</v>
      </c>
      <c r="T6" s="346"/>
      <c r="U6" s="348"/>
      <c r="V6" s="350"/>
      <c r="W6" s="350"/>
      <c r="X6" s="150"/>
      <c r="Y6" s="151" t="s">
        <v>118</v>
      </c>
      <c r="Z6" s="338"/>
      <c r="AA6" s="340"/>
      <c r="AB6" s="204" t="s">
        <v>116</v>
      </c>
      <c r="AC6" s="342"/>
      <c r="AD6" s="344"/>
      <c r="AE6" s="334"/>
      <c r="AF6" s="334"/>
    </row>
    <row r="7" spans="1:32" ht="54" customHeight="1">
      <c r="A7" s="154" t="s">
        <v>46</v>
      </c>
      <c r="B7" s="155"/>
      <c r="C7" s="155"/>
      <c r="D7" s="156"/>
      <c r="E7" s="155"/>
      <c r="F7" s="155"/>
      <c r="G7" s="155"/>
      <c r="H7" s="155">
        <v>0.2</v>
      </c>
      <c r="I7" s="155">
        <v>0.1</v>
      </c>
      <c r="J7" s="155"/>
      <c r="K7" s="155">
        <v>0.1</v>
      </c>
      <c r="L7" s="155"/>
      <c r="M7" s="156"/>
      <c r="N7" s="157">
        <f t="shared" ref="N7:N13" si="0">SUM(B7:M7)</f>
        <v>0.4</v>
      </c>
      <c r="O7" s="158"/>
      <c r="P7" s="156"/>
      <c r="Q7" s="156"/>
      <c r="R7" s="159">
        <v>4.8</v>
      </c>
      <c r="S7" s="159">
        <v>0.3</v>
      </c>
      <c r="T7" s="160">
        <v>1.6</v>
      </c>
      <c r="U7" s="156">
        <v>0.6</v>
      </c>
      <c r="V7" s="156"/>
      <c r="W7" s="156">
        <v>0.3</v>
      </c>
      <c r="X7" s="156"/>
      <c r="Y7" s="156"/>
      <c r="Z7" s="156">
        <v>0.1</v>
      </c>
      <c r="AA7" s="156">
        <v>0.4</v>
      </c>
      <c r="AB7" s="156"/>
      <c r="AC7" s="157">
        <f>SUM(O7:R7,T7:AB7)</f>
        <v>7.8</v>
      </c>
      <c r="AD7" s="161">
        <f>N7+AC7</f>
        <v>8.1999999999999993</v>
      </c>
      <c r="AE7" s="162">
        <v>66</v>
      </c>
      <c r="AF7" s="163">
        <v>42.9</v>
      </c>
    </row>
    <row r="8" spans="1:32" ht="54" customHeight="1">
      <c r="A8" s="154" t="s">
        <v>119</v>
      </c>
      <c r="B8" s="164"/>
      <c r="C8" s="164"/>
      <c r="D8" s="165"/>
      <c r="E8" s="164"/>
      <c r="F8" s="164"/>
      <c r="G8" s="164"/>
      <c r="H8" s="164"/>
      <c r="I8" s="164"/>
      <c r="J8" s="164"/>
      <c r="K8" s="164"/>
      <c r="L8" s="164"/>
      <c r="M8" s="165"/>
      <c r="N8" s="166">
        <f t="shared" si="0"/>
        <v>0</v>
      </c>
      <c r="O8" s="167"/>
      <c r="P8" s="165"/>
      <c r="Q8" s="165"/>
      <c r="R8" s="168">
        <v>1.4</v>
      </c>
      <c r="S8" s="168">
        <v>0.2</v>
      </c>
      <c r="T8" s="24">
        <v>0</v>
      </c>
      <c r="U8" s="165"/>
      <c r="V8" s="165"/>
      <c r="W8" s="165"/>
      <c r="X8" s="165"/>
      <c r="Y8" s="165"/>
      <c r="Z8" s="165"/>
      <c r="AA8" s="165"/>
      <c r="AB8" s="165"/>
      <c r="AC8" s="166">
        <f>SUM(O8:R8,T8:AB8)</f>
        <v>1.4</v>
      </c>
      <c r="AD8" s="169">
        <f>N8+AC8</f>
        <v>1.4</v>
      </c>
      <c r="AE8" s="170">
        <v>9</v>
      </c>
      <c r="AF8" s="171">
        <v>9</v>
      </c>
    </row>
    <row r="9" spans="1:32" ht="54" customHeight="1">
      <c r="A9" s="154" t="s">
        <v>120</v>
      </c>
      <c r="B9" s="164"/>
      <c r="C9" s="164"/>
      <c r="D9" s="165"/>
      <c r="E9" s="164"/>
      <c r="F9" s="164"/>
      <c r="G9" s="164"/>
      <c r="H9" s="164"/>
      <c r="I9" s="164"/>
      <c r="J9" s="164"/>
      <c r="K9" s="164"/>
      <c r="L9" s="164"/>
      <c r="M9" s="165"/>
      <c r="N9" s="166">
        <f t="shared" si="0"/>
        <v>0</v>
      </c>
      <c r="O9" s="167"/>
      <c r="P9" s="165"/>
      <c r="Q9" s="165"/>
      <c r="R9" s="164">
        <v>0.1</v>
      </c>
      <c r="S9" s="164"/>
      <c r="T9" s="165"/>
      <c r="U9" s="165"/>
      <c r="V9" s="165"/>
      <c r="W9" s="165"/>
      <c r="X9" s="165"/>
      <c r="Y9" s="165"/>
      <c r="Z9" s="165"/>
      <c r="AA9" s="165"/>
      <c r="AB9" s="165">
        <v>0.1</v>
      </c>
      <c r="AC9" s="166">
        <f>SUM(O9:AB9)</f>
        <v>0.2</v>
      </c>
      <c r="AD9" s="169">
        <f>N9+AC9</f>
        <v>0.2</v>
      </c>
      <c r="AE9" s="170">
        <v>0</v>
      </c>
      <c r="AF9" s="171">
        <v>0</v>
      </c>
    </row>
    <row r="10" spans="1:32" ht="54" customHeight="1">
      <c r="A10" s="154" t="s">
        <v>121</v>
      </c>
      <c r="B10" s="164"/>
      <c r="C10" s="164"/>
      <c r="D10" s="165"/>
      <c r="E10" s="164"/>
      <c r="F10" s="164"/>
      <c r="G10" s="164"/>
      <c r="H10" s="164"/>
      <c r="I10" s="164"/>
      <c r="J10" s="164"/>
      <c r="K10" s="164"/>
      <c r="L10" s="164"/>
      <c r="M10" s="165"/>
      <c r="N10" s="166">
        <f t="shared" si="0"/>
        <v>0</v>
      </c>
      <c r="O10" s="167"/>
      <c r="P10" s="165"/>
      <c r="Q10" s="165"/>
      <c r="R10" s="164">
        <v>0.6</v>
      </c>
      <c r="S10" s="164"/>
      <c r="T10" s="165"/>
      <c r="U10" s="165"/>
      <c r="V10" s="165"/>
      <c r="W10" s="165"/>
      <c r="X10" s="165"/>
      <c r="Y10" s="165"/>
      <c r="Z10" s="165"/>
      <c r="AA10" s="165"/>
      <c r="AB10" s="165"/>
      <c r="AC10" s="166">
        <f>SUM(O10:AB10)</f>
        <v>0.6</v>
      </c>
      <c r="AD10" s="169">
        <f>N10+AC10</f>
        <v>0.6</v>
      </c>
      <c r="AE10" s="170">
        <v>2</v>
      </c>
      <c r="AF10" s="171">
        <v>1.2</v>
      </c>
    </row>
    <row r="11" spans="1:32" ht="54" customHeight="1">
      <c r="A11" s="26" t="s">
        <v>50</v>
      </c>
      <c r="B11" s="168"/>
      <c r="C11" s="168"/>
      <c r="D11" s="24"/>
      <c r="E11" s="168"/>
      <c r="F11" s="168"/>
      <c r="G11" s="168"/>
      <c r="H11" s="168"/>
      <c r="I11" s="168">
        <v>0.1</v>
      </c>
      <c r="J11" s="168"/>
      <c r="K11" s="168"/>
      <c r="L11" s="168"/>
      <c r="M11" s="24"/>
      <c r="N11" s="172">
        <f t="shared" si="0"/>
        <v>0.1</v>
      </c>
      <c r="O11" s="173"/>
      <c r="P11" s="24"/>
      <c r="Q11" s="24"/>
      <c r="R11" s="168"/>
      <c r="S11" s="168"/>
      <c r="T11" s="24"/>
      <c r="U11" s="24"/>
      <c r="V11" s="24">
        <v>0.1</v>
      </c>
      <c r="W11" s="24"/>
      <c r="X11" s="24"/>
      <c r="Y11" s="24"/>
      <c r="Z11" s="24">
        <v>0.3</v>
      </c>
      <c r="AA11" s="24"/>
      <c r="AB11" s="24"/>
      <c r="AC11" s="172">
        <f>SUM(O11:AB11)</f>
        <v>0.4</v>
      </c>
      <c r="AD11" s="174">
        <f>N11+AC11</f>
        <v>0.5</v>
      </c>
      <c r="AE11" s="175">
        <v>5</v>
      </c>
      <c r="AF11" s="176">
        <v>3</v>
      </c>
    </row>
    <row r="12" spans="1:32" ht="54" customHeight="1">
      <c r="A12" s="154" t="s">
        <v>51</v>
      </c>
      <c r="B12" s="164"/>
      <c r="C12" s="164"/>
      <c r="D12" s="165"/>
      <c r="E12" s="164"/>
      <c r="F12" s="164"/>
      <c r="G12" s="164"/>
      <c r="H12" s="164"/>
      <c r="I12" s="164"/>
      <c r="J12" s="164"/>
      <c r="K12" s="164"/>
      <c r="L12" s="164"/>
      <c r="M12" s="165"/>
      <c r="N12" s="166">
        <f t="shared" si="0"/>
        <v>0</v>
      </c>
      <c r="O12" s="167"/>
      <c r="P12" s="165"/>
      <c r="Q12" s="165"/>
      <c r="R12" s="164"/>
      <c r="S12" s="164"/>
      <c r="T12" s="165">
        <v>0.1</v>
      </c>
      <c r="U12" s="165"/>
      <c r="V12" s="165"/>
      <c r="W12" s="165"/>
      <c r="X12" s="165"/>
      <c r="Y12" s="165"/>
      <c r="Z12" s="165"/>
      <c r="AA12" s="165"/>
      <c r="AB12" s="165"/>
      <c r="AC12" s="166">
        <f>SUM(O12:AB12)</f>
        <v>0.1</v>
      </c>
      <c r="AD12" s="169">
        <v>0.1</v>
      </c>
      <c r="AE12" s="170">
        <v>0.5</v>
      </c>
      <c r="AF12" s="171">
        <v>0.2</v>
      </c>
    </row>
    <row r="13" spans="1:32" ht="54" customHeight="1">
      <c r="A13" s="154" t="s">
        <v>52</v>
      </c>
      <c r="B13" s="164"/>
      <c r="C13" s="164"/>
      <c r="D13" s="165"/>
      <c r="E13" s="164"/>
      <c r="F13" s="164"/>
      <c r="G13" s="164"/>
      <c r="H13" s="164"/>
      <c r="I13" s="164"/>
      <c r="J13" s="164"/>
      <c r="K13" s="164"/>
      <c r="L13" s="164"/>
      <c r="M13" s="165"/>
      <c r="N13" s="166">
        <f t="shared" si="0"/>
        <v>0</v>
      </c>
      <c r="O13" s="167"/>
      <c r="P13" s="165"/>
      <c r="Q13" s="165"/>
      <c r="R13" s="164">
        <v>0.2</v>
      </c>
      <c r="S13" s="164"/>
      <c r="T13" s="165"/>
      <c r="U13" s="165"/>
      <c r="V13" s="165"/>
      <c r="W13" s="165"/>
      <c r="X13" s="165"/>
      <c r="Y13" s="165"/>
      <c r="Z13" s="165"/>
      <c r="AA13" s="165"/>
      <c r="AB13" s="165"/>
      <c r="AC13" s="166">
        <f>SUM(O13:AB13)</f>
        <v>0.2</v>
      </c>
      <c r="AD13" s="169">
        <f>N13+AC13</f>
        <v>0.2</v>
      </c>
      <c r="AE13" s="170">
        <v>1</v>
      </c>
      <c r="AF13" s="171">
        <v>0.7</v>
      </c>
    </row>
    <row r="14" spans="1:32" ht="54" customHeight="1">
      <c r="A14" s="23" t="s">
        <v>60</v>
      </c>
      <c r="B14" s="177">
        <f t="shared" ref="B14:AA14" si="1">SUM(B7:B13)</f>
        <v>0</v>
      </c>
      <c r="C14" s="177">
        <f t="shared" si="1"/>
        <v>0</v>
      </c>
      <c r="D14" s="177">
        <f t="shared" si="1"/>
        <v>0</v>
      </c>
      <c r="E14" s="177">
        <f t="shared" si="1"/>
        <v>0</v>
      </c>
      <c r="F14" s="177">
        <f t="shared" si="1"/>
        <v>0</v>
      </c>
      <c r="G14" s="177">
        <f t="shared" si="1"/>
        <v>0</v>
      </c>
      <c r="H14" s="177">
        <f t="shared" si="1"/>
        <v>0.2</v>
      </c>
      <c r="I14" s="177">
        <f t="shared" si="1"/>
        <v>0.2</v>
      </c>
      <c r="J14" s="177">
        <f t="shared" si="1"/>
        <v>0</v>
      </c>
      <c r="K14" s="177">
        <f t="shared" si="1"/>
        <v>0.1</v>
      </c>
      <c r="L14" s="177">
        <f t="shared" si="1"/>
        <v>0</v>
      </c>
      <c r="M14" s="177">
        <f t="shared" si="1"/>
        <v>0</v>
      </c>
      <c r="N14" s="178">
        <f>SUM(N7:N13)</f>
        <v>0.5</v>
      </c>
      <c r="O14" s="179">
        <f t="shared" si="1"/>
        <v>0</v>
      </c>
      <c r="P14" s="177">
        <f t="shared" si="1"/>
        <v>0</v>
      </c>
      <c r="Q14" s="177">
        <f t="shared" si="1"/>
        <v>0</v>
      </c>
      <c r="R14" s="177">
        <f t="shared" si="1"/>
        <v>7.0999999999999988</v>
      </c>
      <c r="S14" s="177">
        <f t="shared" si="1"/>
        <v>0.5</v>
      </c>
      <c r="T14" s="177">
        <f t="shared" si="1"/>
        <v>1.7000000000000002</v>
      </c>
      <c r="U14" s="177">
        <f t="shared" si="1"/>
        <v>0.6</v>
      </c>
      <c r="V14" s="177">
        <f t="shared" si="1"/>
        <v>0.1</v>
      </c>
      <c r="W14" s="177">
        <f t="shared" si="1"/>
        <v>0.3</v>
      </c>
      <c r="X14" s="177">
        <f t="shared" si="1"/>
        <v>0</v>
      </c>
      <c r="Y14" s="177">
        <f t="shared" si="1"/>
        <v>0</v>
      </c>
      <c r="Z14" s="177">
        <f t="shared" si="1"/>
        <v>0.4</v>
      </c>
      <c r="AA14" s="177">
        <f t="shared" si="1"/>
        <v>0.4</v>
      </c>
      <c r="AB14" s="177">
        <f>SUM(AB7:AB13)</f>
        <v>0.1</v>
      </c>
      <c r="AC14" s="178">
        <f>SUM(AC7:AC13)</f>
        <v>10.699999999999998</v>
      </c>
      <c r="AD14" s="180">
        <f>SUM(AD7:AD13)</f>
        <v>11.199999999999998</v>
      </c>
      <c r="AE14" s="180">
        <f>SUM(AE7:AE13)</f>
        <v>83.5</v>
      </c>
      <c r="AF14" s="181">
        <f>SUM(AF7:AF13)</f>
        <v>57.000000000000007</v>
      </c>
    </row>
    <row r="15" spans="1:32" ht="54" customHeight="1">
      <c r="A15" s="154" t="s">
        <v>53</v>
      </c>
      <c r="B15" s="164"/>
      <c r="C15" s="164"/>
      <c r="D15" s="165"/>
      <c r="E15" s="164"/>
      <c r="F15" s="164"/>
      <c r="G15" s="164">
        <v>0.3</v>
      </c>
      <c r="H15" s="164">
        <v>1</v>
      </c>
      <c r="I15" s="164"/>
      <c r="J15" s="164"/>
      <c r="K15" s="164">
        <v>0.4</v>
      </c>
      <c r="L15" s="164"/>
      <c r="M15" s="165"/>
      <c r="N15" s="166">
        <f>SUM(B15:M15)</f>
        <v>1.7000000000000002</v>
      </c>
      <c r="O15" s="167">
        <v>0.2</v>
      </c>
      <c r="P15" s="165"/>
      <c r="Q15" s="165"/>
      <c r="R15" s="164">
        <v>88.1</v>
      </c>
      <c r="S15" s="164">
        <v>6.1</v>
      </c>
      <c r="T15" s="165">
        <v>8.6999999999999993</v>
      </c>
      <c r="U15" s="165"/>
      <c r="V15" s="165"/>
      <c r="W15" s="165"/>
      <c r="X15" s="165">
        <v>0.5</v>
      </c>
      <c r="Y15" s="165">
        <v>0.5</v>
      </c>
      <c r="Z15" s="165">
        <v>8.1999999999999993</v>
      </c>
      <c r="AA15" s="165"/>
      <c r="AB15" s="165"/>
      <c r="AC15" s="166">
        <f>SUM(O15:R15)+SUM(T15:X15)+SUM(Z15:AB15)</f>
        <v>105.7</v>
      </c>
      <c r="AD15" s="169">
        <v>107.38</v>
      </c>
      <c r="AE15" s="170">
        <v>890.3</v>
      </c>
      <c r="AF15" s="171">
        <v>830.3</v>
      </c>
    </row>
    <row r="16" spans="1:32" ht="54" customHeight="1">
      <c r="A16" s="26" t="s">
        <v>54</v>
      </c>
      <c r="B16" s="168"/>
      <c r="C16" s="168"/>
      <c r="D16" s="24"/>
      <c r="E16" s="168"/>
      <c r="F16" s="168"/>
      <c r="G16" s="168"/>
      <c r="H16" s="168"/>
      <c r="I16" s="168">
        <v>0.1</v>
      </c>
      <c r="J16" s="168"/>
      <c r="K16" s="168"/>
      <c r="L16" s="168"/>
      <c r="M16" s="24"/>
      <c r="N16" s="172">
        <f>SUM(B16:M16)</f>
        <v>0.1</v>
      </c>
      <c r="O16" s="173"/>
      <c r="P16" s="24"/>
      <c r="Q16" s="24"/>
      <c r="R16" s="168">
        <v>163.80000000000001</v>
      </c>
      <c r="S16" s="168">
        <v>2.1</v>
      </c>
      <c r="T16" s="24">
        <v>17.100000000000001</v>
      </c>
      <c r="U16" s="24"/>
      <c r="V16" s="24">
        <v>0.8</v>
      </c>
      <c r="W16" s="24">
        <v>1.5</v>
      </c>
      <c r="X16" s="24">
        <v>0.7</v>
      </c>
      <c r="Y16" s="24">
        <v>0.7</v>
      </c>
      <c r="Z16" s="24"/>
      <c r="AA16" s="24"/>
      <c r="AB16" s="24"/>
      <c r="AC16" s="172">
        <f>SUM(O16:R16)+SUM(T16:X16)+SUM(Z16:AB16)</f>
        <v>183.9</v>
      </c>
      <c r="AD16" s="174">
        <f>N16+AC16</f>
        <v>184</v>
      </c>
      <c r="AE16" s="175">
        <v>1886</v>
      </c>
      <c r="AF16" s="176">
        <v>1703</v>
      </c>
    </row>
    <row r="17" spans="1:32" ht="54" customHeight="1">
      <c r="A17" s="154" t="s">
        <v>55</v>
      </c>
      <c r="B17" s="164"/>
      <c r="C17" s="164"/>
      <c r="D17" s="165"/>
      <c r="E17" s="164"/>
      <c r="F17" s="164"/>
      <c r="G17" s="164"/>
      <c r="H17" s="164">
        <v>0.1</v>
      </c>
      <c r="I17" s="164"/>
      <c r="J17" s="164"/>
      <c r="K17" s="164">
        <v>0.4</v>
      </c>
      <c r="L17" s="164"/>
      <c r="M17" s="165"/>
      <c r="N17" s="166">
        <f>SUM(B17:M17)</f>
        <v>0.5</v>
      </c>
      <c r="O17" s="167"/>
      <c r="P17" s="165"/>
      <c r="Q17" s="165"/>
      <c r="R17" s="164">
        <v>25.7</v>
      </c>
      <c r="S17" s="164">
        <v>5.0999999999999996</v>
      </c>
      <c r="T17" s="165">
        <v>4</v>
      </c>
      <c r="U17" s="165"/>
      <c r="V17" s="165">
        <v>0.1</v>
      </c>
      <c r="W17" s="165">
        <v>0.4</v>
      </c>
      <c r="X17" s="165">
        <v>9.5</v>
      </c>
      <c r="Y17" s="165">
        <v>9.5</v>
      </c>
      <c r="Z17" s="165"/>
      <c r="AA17" s="165"/>
      <c r="AB17" s="165"/>
      <c r="AC17" s="166">
        <f>SUM(O17:R17)+SUM(T17:X17)+SUM(Z17:AB17)</f>
        <v>39.700000000000003</v>
      </c>
      <c r="AD17" s="169">
        <f>N17+AC17</f>
        <v>40.200000000000003</v>
      </c>
      <c r="AE17" s="170">
        <v>398.8</v>
      </c>
      <c r="AF17" s="171">
        <v>398.8</v>
      </c>
    </row>
    <row r="18" spans="1:32" ht="54" customHeight="1">
      <c r="A18" s="154" t="s">
        <v>122</v>
      </c>
      <c r="B18" s="164"/>
      <c r="C18" s="164"/>
      <c r="D18" s="165"/>
      <c r="E18" s="164"/>
      <c r="F18" s="164"/>
      <c r="G18" s="164"/>
      <c r="H18" s="164"/>
      <c r="I18" s="164"/>
      <c r="J18" s="164"/>
      <c r="K18" s="164">
        <v>0.2</v>
      </c>
      <c r="L18" s="164"/>
      <c r="M18" s="165"/>
      <c r="N18" s="166">
        <f>SUM(B18:M18)</f>
        <v>0.2</v>
      </c>
      <c r="O18" s="167"/>
      <c r="P18" s="165"/>
      <c r="Q18" s="165"/>
      <c r="R18" s="164">
        <v>0.4</v>
      </c>
      <c r="S18" s="164">
        <v>0.4</v>
      </c>
      <c r="T18" s="165">
        <v>0.4</v>
      </c>
      <c r="U18" s="165"/>
      <c r="V18" s="165"/>
      <c r="W18" s="165">
        <v>0.2</v>
      </c>
      <c r="X18" s="165">
        <v>1.8</v>
      </c>
      <c r="Y18" s="165">
        <v>1.8</v>
      </c>
      <c r="Z18" s="165"/>
      <c r="AA18" s="165"/>
      <c r="AB18" s="165"/>
      <c r="AC18" s="166">
        <f>SUM(O18:R18)+SUM(T18:X18)+SUM(Z18:AB18)</f>
        <v>2.8000000000000003</v>
      </c>
      <c r="AD18" s="169">
        <f>N18+AC18</f>
        <v>3.0000000000000004</v>
      </c>
      <c r="AE18" s="170">
        <v>38.1</v>
      </c>
      <c r="AF18" s="171">
        <v>38.1</v>
      </c>
    </row>
    <row r="19" spans="1:32" ht="54" customHeight="1">
      <c r="A19" s="23" t="s">
        <v>61</v>
      </c>
      <c r="B19" s="177">
        <f t="shared" ref="B19:AF19" si="2">SUM(B15:B18)</f>
        <v>0</v>
      </c>
      <c r="C19" s="177">
        <f t="shared" si="2"/>
        <v>0</v>
      </c>
      <c r="D19" s="177">
        <f t="shared" si="2"/>
        <v>0</v>
      </c>
      <c r="E19" s="177">
        <f t="shared" si="2"/>
        <v>0</v>
      </c>
      <c r="F19" s="177">
        <f t="shared" si="2"/>
        <v>0</v>
      </c>
      <c r="G19" s="177">
        <f t="shared" si="2"/>
        <v>0.3</v>
      </c>
      <c r="H19" s="177">
        <f t="shared" si="2"/>
        <v>1.1000000000000001</v>
      </c>
      <c r="I19" s="177">
        <f t="shared" si="2"/>
        <v>0.1</v>
      </c>
      <c r="J19" s="177">
        <f t="shared" si="2"/>
        <v>0</v>
      </c>
      <c r="K19" s="177">
        <f t="shared" si="2"/>
        <v>1</v>
      </c>
      <c r="L19" s="177">
        <f t="shared" si="2"/>
        <v>0</v>
      </c>
      <c r="M19" s="177">
        <f t="shared" si="2"/>
        <v>0</v>
      </c>
      <c r="N19" s="178">
        <f t="shared" si="2"/>
        <v>2.5000000000000004</v>
      </c>
      <c r="O19" s="179">
        <f t="shared" si="2"/>
        <v>0.2</v>
      </c>
      <c r="P19" s="177">
        <f t="shared" si="2"/>
        <v>0</v>
      </c>
      <c r="Q19" s="177">
        <f t="shared" si="2"/>
        <v>0</v>
      </c>
      <c r="R19" s="177">
        <f t="shared" si="2"/>
        <v>278</v>
      </c>
      <c r="S19" s="177">
        <f t="shared" si="2"/>
        <v>13.7</v>
      </c>
      <c r="T19" s="177">
        <f t="shared" si="2"/>
        <v>30.2</v>
      </c>
      <c r="U19" s="177">
        <f t="shared" si="2"/>
        <v>0</v>
      </c>
      <c r="V19" s="177">
        <f t="shared" si="2"/>
        <v>0.9</v>
      </c>
      <c r="W19" s="177">
        <f t="shared" si="2"/>
        <v>2.1</v>
      </c>
      <c r="X19" s="177">
        <f t="shared" si="2"/>
        <v>12.5</v>
      </c>
      <c r="Y19" s="177">
        <f t="shared" si="2"/>
        <v>12.5</v>
      </c>
      <c r="Z19" s="177">
        <f t="shared" si="2"/>
        <v>8.1999999999999993</v>
      </c>
      <c r="AA19" s="177">
        <f t="shared" si="2"/>
        <v>0</v>
      </c>
      <c r="AB19" s="177">
        <f t="shared" si="2"/>
        <v>0</v>
      </c>
      <c r="AC19" s="178">
        <f t="shared" si="2"/>
        <v>332.1</v>
      </c>
      <c r="AD19" s="180">
        <f t="shared" si="2"/>
        <v>334.58</v>
      </c>
      <c r="AE19" s="180">
        <f t="shared" si="2"/>
        <v>3213.2000000000003</v>
      </c>
      <c r="AF19" s="181">
        <f t="shared" si="2"/>
        <v>2970.2000000000003</v>
      </c>
    </row>
    <row r="20" spans="1:32" ht="54" customHeight="1">
      <c r="A20" s="154" t="s">
        <v>56</v>
      </c>
      <c r="B20" s="164"/>
      <c r="C20" s="164"/>
      <c r="D20" s="165"/>
      <c r="E20" s="164"/>
      <c r="F20" s="164"/>
      <c r="G20" s="164"/>
      <c r="H20" s="164"/>
      <c r="I20" s="164"/>
      <c r="J20" s="164"/>
      <c r="K20" s="164"/>
      <c r="L20" s="164"/>
      <c r="M20" s="165"/>
      <c r="N20" s="166">
        <f>SUM(B20:M20)</f>
        <v>0</v>
      </c>
      <c r="O20" s="167"/>
      <c r="P20" s="165"/>
      <c r="Q20" s="165"/>
      <c r="R20" s="164">
        <v>2.6</v>
      </c>
      <c r="S20" s="164"/>
      <c r="T20" s="165">
        <v>0.2</v>
      </c>
      <c r="U20" s="165"/>
      <c r="V20" s="165">
        <v>1.7</v>
      </c>
      <c r="W20" s="165"/>
      <c r="X20" s="165">
        <v>0.7</v>
      </c>
      <c r="Y20" s="165"/>
      <c r="Z20" s="165"/>
      <c r="AA20" s="165"/>
      <c r="AB20" s="165"/>
      <c r="AC20" s="166">
        <f>SUM(O20:AB20)</f>
        <v>5.2</v>
      </c>
      <c r="AD20" s="169">
        <f>N20+AC20</f>
        <v>5.2</v>
      </c>
      <c r="AE20" s="170">
        <v>55.3</v>
      </c>
      <c r="AF20" s="171">
        <v>50.3</v>
      </c>
    </row>
    <row r="21" spans="1:32" ht="54" customHeight="1">
      <c r="A21" s="154" t="s">
        <v>123</v>
      </c>
      <c r="B21" s="164"/>
      <c r="C21" s="164"/>
      <c r="D21" s="165">
        <v>0.2</v>
      </c>
      <c r="E21" s="164"/>
      <c r="F21" s="164"/>
      <c r="G21" s="164"/>
      <c r="H21" s="164"/>
      <c r="I21" s="164"/>
      <c r="J21" s="164"/>
      <c r="K21" s="164"/>
      <c r="L21" s="164"/>
      <c r="M21" s="165"/>
      <c r="N21" s="166">
        <f>SUM(B21:M21)</f>
        <v>0.2</v>
      </c>
      <c r="O21" s="167"/>
      <c r="P21" s="165">
        <v>0.8</v>
      </c>
      <c r="Q21" s="165"/>
      <c r="R21" s="164">
        <v>0.2</v>
      </c>
      <c r="S21" s="164"/>
      <c r="T21" s="165">
        <v>0.2</v>
      </c>
      <c r="U21" s="165"/>
      <c r="V21" s="165"/>
      <c r="W21" s="165"/>
      <c r="X21" s="165"/>
      <c r="Y21" s="165"/>
      <c r="Z21" s="165"/>
      <c r="AA21" s="165"/>
      <c r="AB21" s="165"/>
      <c r="AC21" s="166">
        <f>SUM(O21:AB21)</f>
        <v>1.2</v>
      </c>
      <c r="AD21" s="169">
        <f>N21+AC21</f>
        <v>1.4</v>
      </c>
      <c r="AE21" s="170">
        <v>16</v>
      </c>
      <c r="AF21" s="171">
        <v>15</v>
      </c>
    </row>
    <row r="22" spans="1:32" ht="54" customHeight="1">
      <c r="A22" s="26" t="s">
        <v>57</v>
      </c>
      <c r="B22" s="168"/>
      <c r="C22" s="168"/>
      <c r="D22" s="24"/>
      <c r="E22" s="168"/>
      <c r="F22" s="168"/>
      <c r="G22" s="168"/>
      <c r="H22" s="168"/>
      <c r="I22" s="168"/>
      <c r="J22" s="168"/>
      <c r="K22" s="168"/>
      <c r="L22" s="168"/>
      <c r="M22" s="24"/>
      <c r="N22" s="172">
        <f>SUM(B22:M22)</f>
        <v>0</v>
      </c>
      <c r="O22" s="173"/>
      <c r="P22" s="24"/>
      <c r="Q22" s="24"/>
      <c r="R22" s="168">
        <v>4.5</v>
      </c>
      <c r="S22" s="168"/>
      <c r="T22" s="24"/>
      <c r="U22" s="24"/>
      <c r="V22" s="24"/>
      <c r="W22" s="24"/>
      <c r="X22" s="24"/>
      <c r="Y22" s="24"/>
      <c r="Z22" s="24"/>
      <c r="AA22" s="24"/>
      <c r="AB22" s="24"/>
      <c r="AC22" s="172">
        <f>SUM(O22:AB22)</f>
        <v>4.5</v>
      </c>
      <c r="AD22" s="174">
        <f>N22+AC22</f>
        <v>4.5</v>
      </c>
      <c r="AE22" s="175">
        <v>22</v>
      </c>
      <c r="AF22" s="176">
        <v>18</v>
      </c>
    </row>
    <row r="23" spans="1:32" ht="54" customHeight="1">
      <c r="A23" s="23" t="s">
        <v>62</v>
      </c>
      <c r="B23" s="177">
        <f t="shared" ref="B23:AF23" si="3">SUM(B20:B22)</f>
        <v>0</v>
      </c>
      <c r="C23" s="177">
        <f t="shared" si="3"/>
        <v>0</v>
      </c>
      <c r="D23" s="177">
        <f t="shared" si="3"/>
        <v>0.2</v>
      </c>
      <c r="E23" s="177">
        <f t="shared" si="3"/>
        <v>0</v>
      </c>
      <c r="F23" s="177">
        <f t="shared" si="3"/>
        <v>0</v>
      </c>
      <c r="G23" s="177">
        <f t="shared" si="3"/>
        <v>0</v>
      </c>
      <c r="H23" s="177">
        <f t="shared" si="3"/>
        <v>0</v>
      </c>
      <c r="I23" s="177">
        <f t="shared" si="3"/>
        <v>0</v>
      </c>
      <c r="J23" s="177">
        <f t="shared" si="3"/>
        <v>0</v>
      </c>
      <c r="K23" s="177">
        <f t="shared" si="3"/>
        <v>0</v>
      </c>
      <c r="L23" s="177">
        <f t="shared" si="3"/>
        <v>0</v>
      </c>
      <c r="M23" s="177">
        <f t="shared" si="3"/>
        <v>0</v>
      </c>
      <c r="N23" s="178">
        <f t="shared" si="3"/>
        <v>0.2</v>
      </c>
      <c r="O23" s="179">
        <f t="shared" si="3"/>
        <v>0</v>
      </c>
      <c r="P23" s="177">
        <f t="shared" si="3"/>
        <v>0.8</v>
      </c>
      <c r="Q23" s="177">
        <f t="shared" si="3"/>
        <v>0</v>
      </c>
      <c r="R23" s="177">
        <f t="shared" si="3"/>
        <v>7.3000000000000007</v>
      </c>
      <c r="S23" s="177">
        <f t="shared" si="3"/>
        <v>0</v>
      </c>
      <c r="T23" s="177">
        <f t="shared" si="3"/>
        <v>0.4</v>
      </c>
      <c r="U23" s="177">
        <f t="shared" si="3"/>
        <v>0</v>
      </c>
      <c r="V23" s="177">
        <f t="shared" si="3"/>
        <v>1.7</v>
      </c>
      <c r="W23" s="177">
        <f t="shared" si="3"/>
        <v>0</v>
      </c>
      <c r="X23" s="177">
        <f t="shared" si="3"/>
        <v>0.7</v>
      </c>
      <c r="Y23" s="177">
        <f t="shared" si="3"/>
        <v>0</v>
      </c>
      <c r="Z23" s="177">
        <f t="shared" si="3"/>
        <v>0</v>
      </c>
      <c r="AA23" s="177">
        <f t="shared" si="3"/>
        <v>0</v>
      </c>
      <c r="AB23" s="177">
        <f t="shared" si="3"/>
        <v>0</v>
      </c>
      <c r="AC23" s="178">
        <f t="shared" si="3"/>
        <v>10.9</v>
      </c>
      <c r="AD23" s="180">
        <f t="shared" si="3"/>
        <v>11.1</v>
      </c>
      <c r="AE23" s="180">
        <f t="shared" si="3"/>
        <v>93.3</v>
      </c>
      <c r="AF23" s="181">
        <f t="shared" si="3"/>
        <v>83.3</v>
      </c>
    </row>
    <row r="24" spans="1:32" ht="54" customHeight="1">
      <c r="A24" s="154" t="s">
        <v>124</v>
      </c>
      <c r="B24" s="164"/>
      <c r="C24" s="164"/>
      <c r="D24" s="165">
        <v>0.2</v>
      </c>
      <c r="E24" s="164"/>
      <c r="F24" s="164"/>
      <c r="G24" s="164">
        <v>0.1</v>
      </c>
      <c r="H24" s="164">
        <v>0.1</v>
      </c>
      <c r="I24" s="164"/>
      <c r="J24" s="164"/>
      <c r="K24" s="164">
        <v>0.2</v>
      </c>
      <c r="L24" s="164"/>
      <c r="M24" s="165"/>
      <c r="N24" s="166">
        <f t="shared" ref="N24:N33" si="4">SUM(B24:M24)</f>
        <v>0.60000000000000009</v>
      </c>
      <c r="O24" s="167"/>
      <c r="P24" s="165"/>
      <c r="Q24" s="165"/>
      <c r="R24" s="164">
        <v>14.8</v>
      </c>
      <c r="S24" s="164">
        <v>7</v>
      </c>
      <c r="T24" s="165">
        <v>1.3</v>
      </c>
      <c r="U24" s="165"/>
      <c r="V24" s="165"/>
      <c r="W24" s="165"/>
      <c r="X24" s="165"/>
      <c r="Y24" s="165"/>
      <c r="Z24" s="165"/>
      <c r="AA24" s="165"/>
      <c r="AB24" s="165"/>
      <c r="AC24" s="166">
        <v>16.100000000000001</v>
      </c>
      <c r="AD24" s="169">
        <f t="shared" ref="AD24:AD33" si="5">N24+AC24</f>
        <v>16.700000000000003</v>
      </c>
      <c r="AE24" s="170">
        <v>183.8</v>
      </c>
      <c r="AF24" s="171">
        <v>150.19999999999999</v>
      </c>
    </row>
    <row r="25" spans="1:32" ht="54" customHeight="1">
      <c r="A25" s="154" t="s">
        <v>125</v>
      </c>
      <c r="B25" s="164"/>
      <c r="C25" s="164"/>
      <c r="D25" s="165">
        <v>0.2</v>
      </c>
      <c r="E25" s="164"/>
      <c r="F25" s="164"/>
      <c r="G25" s="164">
        <v>0.1</v>
      </c>
      <c r="H25" s="164"/>
      <c r="I25" s="164"/>
      <c r="J25" s="164"/>
      <c r="K25" s="164">
        <v>0.2</v>
      </c>
      <c r="L25" s="164"/>
      <c r="M25" s="165"/>
      <c r="N25" s="166">
        <f t="shared" si="4"/>
        <v>0.5</v>
      </c>
      <c r="O25" s="167"/>
      <c r="P25" s="165"/>
      <c r="Q25" s="165"/>
      <c r="R25" s="164">
        <v>3.4</v>
      </c>
      <c r="S25" s="164">
        <v>2.8</v>
      </c>
      <c r="T25" s="165">
        <v>2.2000000000000002</v>
      </c>
      <c r="U25" s="165"/>
      <c r="V25" s="165">
        <v>0.5</v>
      </c>
      <c r="W25" s="165"/>
      <c r="X25" s="165">
        <v>0.7</v>
      </c>
      <c r="Y25" s="165">
        <v>0.7</v>
      </c>
      <c r="Z25" s="165">
        <v>0.2</v>
      </c>
      <c r="AA25" s="165"/>
      <c r="AB25" s="165"/>
      <c r="AC25" s="166">
        <v>7</v>
      </c>
      <c r="AD25" s="169">
        <f t="shared" si="5"/>
        <v>7.5</v>
      </c>
      <c r="AE25" s="170">
        <v>60.6</v>
      </c>
      <c r="AF25" s="171">
        <v>60.6</v>
      </c>
    </row>
    <row r="26" spans="1:32" ht="54" customHeight="1">
      <c r="A26" s="154" t="s">
        <v>126</v>
      </c>
      <c r="B26" s="164"/>
      <c r="C26" s="164"/>
      <c r="D26" s="165"/>
      <c r="E26" s="164"/>
      <c r="F26" s="164"/>
      <c r="G26" s="164">
        <v>0.2</v>
      </c>
      <c r="H26" s="164"/>
      <c r="I26" s="164"/>
      <c r="J26" s="164"/>
      <c r="K26" s="164">
        <v>0.1</v>
      </c>
      <c r="L26" s="164"/>
      <c r="M26" s="165"/>
      <c r="N26" s="166">
        <f t="shared" si="4"/>
        <v>0.30000000000000004</v>
      </c>
      <c r="O26" s="167"/>
      <c r="P26" s="165"/>
      <c r="Q26" s="165"/>
      <c r="R26" s="164">
        <v>2</v>
      </c>
      <c r="S26" s="164">
        <v>0.1</v>
      </c>
      <c r="T26" s="165">
        <v>0.4</v>
      </c>
      <c r="U26" s="165"/>
      <c r="V26" s="165"/>
      <c r="W26" s="165"/>
      <c r="X26" s="165"/>
      <c r="Y26" s="165"/>
      <c r="Z26" s="165"/>
      <c r="AA26" s="165"/>
      <c r="AB26" s="165"/>
      <c r="AC26" s="166">
        <v>2.4</v>
      </c>
      <c r="AD26" s="169">
        <f t="shared" si="5"/>
        <v>2.7</v>
      </c>
      <c r="AE26" s="170">
        <v>27</v>
      </c>
      <c r="AF26" s="171">
        <v>22</v>
      </c>
    </row>
    <row r="27" spans="1:32" ht="54" customHeight="1">
      <c r="A27" s="154" t="s">
        <v>58</v>
      </c>
      <c r="B27" s="164"/>
      <c r="C27" s="164"/>
      <c r="D27" s="165"/>
      <c r="E27" s="164"/>
      <c r="F27" s="164"/>
      <c r="G27" s="164"/>
      <c r="H27" s="164"/>
      <c r="I27" s="164">
        <v>0.6</v>
      </c>
      <c r="J27" s="164"/>
      <c r="K27" s="164">
        <v>0.4</v>
      </c>
      <c r="L27" s="164"/>
      <c r="M27" s="165"/>
      <c r="N27" s="166">
        <f t="shared" si="4"/>
        <v>1</v>
      </c>
      <c r="O27" s="167"/>
      <c r="P27" s="165"/>
      <c r="Q27" s="165"/>
      <c r="R27" s="164">
        <v>26</v>
      </c>
      <c r="S27" s="164">
        <v>0.1</v>
      </c>
      <c r="T27" s="165">
        <v>0.7</v>
      </c>
      <c r="U27" s="165"/>
      <c r="V27" s="165"/>
      <c r="W27" s="165"/>
      <c r="X27" s="165">
        <v>0.4</v>
      </c>
      <c r="Y27" s="165">
        <v>0.4</v>
      </c>
      <c r="Z27" s="165">
        <v>0.3</v>
      </c>
      <c r="AA27" s="165"/>
      <c r="AB27" s="165">
        <v>2</v>
      </c>
      <c r="AC27" s="166">
        <f>SUM(O27:AB27)-S27-X27</f>
        <v>29.4</v>
      </c>
      <c r="AD27" s="169">
        <f t="shared" si="5"/>
        <v>30.4</v>
      </c>
      <c r="AE27" s="170">
        <v>364.8</v>
      </c>
      <c r="AF27" s="171">
        <v>364.8</v>
      </c>
    </row>
    <row r="28" spans="1:32" ht="54" customHeight="1">
      <c r="A28" s="154" t="s">
        <v>127</v>
      </c>
      <c r="B28" s="164"/>
      <c r="C28" s="164"/>
      <c r="D28" s="165"/>
      <c r="E28" s="164"/>
      <c r="F28" s="164"/>
      <c r="G28" s="164"/>
      <c r="H28" s="164"/>
      <c r="I28" s="164"/>
      <c r="J28" s="164"/>
      <c r="K28" s="164">
        <v>0.1</v>
      </c>
      <c r="L28" s="164"/>
      <c r="M28" s="165"/>
      <c r="N28" s="166">
        <f t="shared" si="4"/>
        <v>0.1</v>
      </c>
      <c r="O28" s="167"/>
      <c r="P28" s="165"/>
      <c r="Q28" s="165"/>
      <c r="R28" s="164">
        <v>2.2000000000000002</v>
      </c>
      <c r="S28" s="164">
        <v>2.2000000000000002</v>
      </c>
      <c r="T28" s="165">
        <v>1.4</v>
      </c>
      <c r="U28" s="165"/>
      <c r="V28" s="165"/>
      <c r="W28" s="165"/>
      <c r="X28" s="165"/>
      <c r="Y28" s="165"/>
      <c r="Z28" s="165"/>
      <c r="AA28" s="165"/>
      <c r="AB28" s="165"/>
      <c r="AC28" s="166">
        <f>SUM(O28:AB28)-S28</f>
        <v>3.6000000000000005</v>
      </c>
      <c r="AD28" s="169">
        <f t="shared" si="5"/>
        <v>3.7000000000000006</v>
      </c>
      <c r="AE28" s="170">
        <v>23.4</v>
      </c>
      <c r="AF28" s="171">
        <v>23.4</v>
      </c>
    </row>
    <row r="29" spans="1:32" ht="54" customHeight="1">
      <c r="A29" s="154" t="s">
        <v>128</v>
      </c>
      <c r="B29" s="164"/>
      <c r="C29" s="164"/>
      <c r="D29" s="165"/>
      <c r="E29" s="164"/>
      <c r="F29" s="164"/>
      <c r="G29" s="164"/>
      <c r="H29" s="164"/>
      <c r="I29" s="164"/>
      <c r="J29" s="164"/>
      <c r="K29" s="164"/>
      <c r="L29" s="164"/>
      <c r="M29" s="165"/>
      <c r="N29" s="166">
        <f t="shared" si="4"/>
        <v>0</v>
      </c>
      <c r="O29" s="167"/>
      <c r="P29" s="165"/>
      <c r="Q29" s="165"/>
      <c r="R29" s="164">
        <v>39</v>
      </c>
      <c r="S29" s="164">
        <v>0.8</v>
      </c>
      <c r="T29" s="165"/>
      <c r="U29" s="165"/>
      <c r="V29" s="165"/>
      <c r="W29" s="165"/>
      <c r="X29" s="165"/>
      <c r="Y29" s="165"/>
      <c r="Z29" s="165"/>
      <c r="AA29" s="165"/>
      <c r="AB29" s="165">
        <v>1</v>
      </c>
      <c r="AC29" s="166">
        <f>SUM(T29:AB29,O29:R29)</f>
        <v>40</v>
      </c>
      <c r="AD29" s="169">
        <f t="shared" si="5"/>
        <v>40</v>
      </c>
      <c r="AE29" s="170">
        <v>440</v>
      </c>
      <c r="AF29" s="171">
        <v>440</v>
      </c>
    </row>
    <row r="30" spans="1:32" ht="54" customHeight="1">
      <c r="A30" s="154" t="s">
        <v>129</v>
      </c>
      <c r="B30" s="164"/>
      <c r="C30" s="164"/>
      <c r="D30" s="165"/>
      <c r="E30" s="164"/>
      <c r="F30" s="164"/>
      <c r="G30" s="164"/>
      <c r="H30" s="164"/>
      <c r="I30" s="164"/>
      <c r="J30" s="164"/>
      <c r="K30" s="164"/>
      <c r="L30" s="164"/>
      <c r="M30" s="165"/>
      <c r="N30" s="166">
        <f t="shared" si="4"/>
        <v>0</v>
      </c>
      <c r="O30" s="167"/>
      <c r="P30" s="165"/>
      <c r="Q30" s="165"/>
      <c r="R30" s="164">
        <v>0.2</v>
      </c>
      <c r="S30" s="164"/>
      <c r="T30" s="165"/>
      <c r="U30" s="165"/>
      <c r="V30" s="165"/>
      <c r="W30" s="165"/>
      <c r="X30" s="165"/>
      <c r="Y30" s="165"/>
      <c r="Z30" s="165"/>
      <c r="AA30" s="165"/>
      <c r="AB30" s="165"/>
      <c r="AC30" s="166">
        <f>SUM(O30:AB30)</f>
        <v>0.2</v>
      </c>
      <c r="AD30" s="169">
        <f t="shared" si="5"/>
        <v>0.2</v>
      </c>
      <c r="AE30" s="170">
        <v>2</v>
      </c>
      <c r="AF30" s="171">
        <v>2</v>
      </c>
    </row>
    <row r="31" spans="1:32" ht="54" customHeight="1">
      <c r="A31" s="154" t="s">
        <v>130</v>
      </c>
      <c r="B31" s="164"/>
      <c r="C31" s="164"/>
      <c r="D31" s="165"/>
      <c r="E31" s="164"/>
      <c r="F31" s="164"/>
      <c r="G31" s="164"/>
      <c r="H31" s="164"/>
      <c r="I31" s="164"/>
      <c r="J31" s="164"/>
      <c r="K31" s="164"/>
      <c r="L31" s="164"/>
      <c r="M31" s="165">
        <v>0.2</v>
      </c>
      <c r="N31" s="166">
        <f t="shared" si="4"/>
        <v>0.2</v>
      </c>
      <c r="O31" s="167"/>
      <c r="P31" s="165"/>
      <c r="Q31" s="165"/>
      <c r="R31" s="164">
        <v>7</v>
      </c>
      <c r="S31" s="164">
        <v>5</v>
      </c>
      <c r="T31" s="165"/>
      <c r="U31" s="165"/>
      <c r="V31" s="165"/>
      <c r="W31" s="165"/>
      <c r="X31" s="165">
        <v>8</v>
      </c>
      <c r="Y31" s="165">
        <v>4</v>
      </c>
      <c r="Z31" s="165"/>
      <c r="AA31" s="165"/>
      <c r="AB31" s="165">
        <v>0.3</v>
      </c>
      <c r="AC31" s="166">
        <v>15.3</v>
      </c>
      <c r="AD31" s="169">
        <f t="shared" si="5"/>
        <v>15.5</v>
      </c>
      <c r="AE31" s="170">
        <v>186</v>
      </c>
      <c r="AF31" s="171">
        <v>167</v>
      </c>
    </row>
    <row r="32" spans="1:32" ht="54" customHeight="1">
      <c r="A32" s="154" t="s">
        <v>131</v>
      </c>
      <c r="B32" s="164"/>
      <c r="C32" s="164"/>
      <c r="D32" s="165"/>
      <c r="E32" s="164"/>
      <c r="F32" s="164"/>
      <c r="G32" s="164"/>
      <c r="H32" s="164"/>
      <c r="I32" s="164"/>
      <c r="J32" s="164"/>
      <c r="K32" s="164"/>
      <c r="L32" s="164"/>
      <c r="M32" s="165"/>
      <c r="N32" s="166">
        <f t="shared" si="4"/>
        <v>0</v>
      </c>
      <c r="O32" s="167"/>
      <c r="P32" s="165"/>
      <c r="Q32" s="165"/>
      <c r="R32" s="164">
        <v>0.2</v>
      </c>
      <c r="S32" s="164"/>
      <c r="T32" s="165"/>
      <c r="U32" s="165"/>
      <c r="V32" s="165"/>
      <c r="W32" s="165"/>
      <c r="X32" s="165"/>
      <c r="Y32" s="165"/>
      <c r="Z32" s="165"/>
      <c r="AA32" s="165"/>
      <c r="AB32" s="165"/>
      <c r="AC32" s="166">
        <f>SUM(O32:AB32)</f>
        <v>0.2</v>
      </c>
      <c r="AD32" s="169">
        <f t="shared" si="5"/>
        <v>0.2</v>
      </c>
      <c r="AE32" s="170">
        <v>2</v>
      </c>
      <c r="AF32" s="171">
        <v>1.5</v>
      </c>
    </row>
    <row r="33" spans="1:33" ht="47.1" customHeight="1">
      <c r="A33" s="154" t="s">
        <v>132</v>
      </c>
      <c r="B33" s="164"/>
      <c r="C33" s="164"/>
      <c r="D33" s="165"/>
      <c r="E33" s="164"/>
      <c r="F33" s="164"/>
      <c r="G33" s="164"/>
      <c r="H33" s="164"/>
      <c r="I33" s="164"/>
      <c r="J33" s="164"/>
      <c r="K33" s="164"/>
      <c r="L33" s="164"/>
      <c r="M33" s="165"/>
      <c r="N33" s="166">
        <f t="shared" si="4"/>
        <v>0</v>
      </c>
      <c r="O33" s="167"/>
      <c r="P33" s="165"/>
      <c r="Q33" s="165"/>
      <c r="R33" s="164">
        <v>1</v>
      </c>
      <c r="S33" s="164"/>
      <c r="T33" s="165"/>
      <c r="U33" s="165"/>
      <c r="V33" s="165"/>
      <c r="W33" s="165"/>
      <c r="X33" s="165"/>
      <c r="Y33" s="165"/>
      <c r="Z33" s="165"/>
      <c r="AA33" s="165"/>
      <c r="AB33" s="165"/>
      <c r="AC33" s="166">
        <f>SUM(O33:AB33)</f>
        <v>1</v>
      </c>
      <c r="AD33" s="169">
        <f t="shared" si="5"/>
        <v>1</v>
      </c>
      <c r="AE33" s="170">
        <v>11</v>
      </c>
      <c r="AF33" s="171">
        <v>9.9</v>
      </c>
    </row>
    <row r="34" spans="1:33" ht="47.1" customHeight="1">
      <c r="A34" s="23" t="s">
        <v>63</v>
      </c>
      <c r="B34" s="177">
        <f t="shared" ref="B34:AF34" si="6">SUM(B24:B33)</f>
        <v>0</v>
      </c>
      <c r="C34" s="177">
        <f t="shared" si="6"/>
        <v>0</v>
      </c>
      <c r="D34" s="177">
        <f t="shared" si="6"/>
        <v>0.4</v>
      </c>
      <c r="E34" s="177">
        <f t="shared" si="6"/>
        <v>0</v>
      </c>
      <c r="F34" s="177">
        <f t="shared" si="6"/>
        <v>0</v>
      </c>
      <c r="G34" s="177">
        <f t="shared" si="6"/>
        <v>0.4</v>
      </c>
      <c r="H34" s="177">
        <f t="shared" si="6"/>
        <v>0.1</v>
      </c>
      <c r="I34" s="177">
        <f t="shared" si="6"/>
        <v>0.6</v>
      </c>
      <c r="J34" s="177">
        <f t="shared" si="6"/>
        <v>0</v>
      </c>
      <c r="K34" s="177">
        <f t="shared" si="6"/>
        <v>1</v>
      </c>
      <c r="L34" s="177">
        <f t="shared" si="6"/>
        <v>0</v>
      </c>
      <c r="M34" s="177">
        <f t="shared" si="6"/>
        <v>0.2</v>
      </c>
      <c r="N34" s="178">
        <f t="shared" si="6"/>
        <v>2.7000000000000006</v>
      </c>
      <c r="O34" s="179">
        <f t="shared" si="6"/>
        <v>0</v>
      </c>
      <c r="P34" s="177">
        <f t="shared" si="6"/>
        <v>0</v>
      </c>
      <c r="Q34" s="177">
        <f t="shared" si="6"/>
        <v>0</v>
      </c>
      <c r="R34" s="177">
        <f t="shared" si="6"/>
        <v>95.800000000000011</v>
      </c>
      <c r="S34" s="177">
        <f t="shared" si="6"/>
        <v>18</v>
      </c>
      <c r="T34" s="177">
        <f t="shared" si="6"/>
        <v>6</v>
      </c>
      <c r="U34" s="177">
        <f t="shared" si="6"/>
        <v>0</v>
      </c>
      <c r="V34" s="177">
        <f t="shared" si="6"/>
        <v>0.5</v>
      </c>
      <c r="W34" s="177">
        <f t="shared" si="6"/>
        <v>0</v>
      </c>
      <c r="X34" s="177">
        <f t="shared" si="6"/>
        <v>9.1</v>
      </c>
      <c r="Y34" s="177">
        <f t="shared" si="6"/>
        <v>5.0999999999999996</v>
      </c>
      <c r="Z34" s="177">
        <f t="shared" si="6"/>
        <v>0.5</v>
      </c>
      <c r="AA34" s="177">
        <f t="shared" si="6"/>
        <v>0</v>
      </c>
      <c r="AB34" s="177">
        <f t="shared" si="6"/>
        <v>3.3</v>
      </c>
      <c r="AC34" s="178">
        <f t="shared" si="6"/>
        <v>115.2</v>
      </c>
      <c r="AD34" s="180">
        <f t="shared" si="6"/>
        <v>117.9</v>
      </c>
      <c r="AE34" s="180">
        <f t="shared" si="6"/>
        <v>1300.5999999999999</v>
      </c>
      <c r="AF34" s="181">
        <f t="shared" si="6"/>
        <v>1241.4000000000001</v>
      </c>
    </row>
    <row r="35" spans="1:33" ht="47.1" customHeight="1">
      <c r="A35" s="26" t="s">
        <v>133</v>
      </c>
      <c r="B35" s="168"/>
      <c r="C35" s="168"/>
      <c r="D35" s="24">
        <v>0.3</v>
      </c>
      <c r="E35" s="168"/>
      <c r="F35" s="168"/>
      <c r="G35" s="168"/>
      <c r="H35" s="168"/>
      <c r="I35" s="168"/>
      <c r="J35" s="168"/>
      <c r="K35" s="168">
        <v>0.1</v>
      </c>
      <c r="L35" s="168"/>
      <c r="M35" s="24"/>
      <c r="N35" s="172">
        <v>0.4</v>
      </c>
      <c r="O35" s="173"/>
      <c r="P35" s="24"/>
      <c r="Q35" s="24"/>
      <c r="R35" s="168">
        <v>16.399999999999999</v>
      </c>
      <c r="S35" s="168">
        <v>2</v>
      </c>
      <c r="T35" s="24">
        <v>0.5</v>
      </c>
      <c r="U35" s="24"/>
      <c r="V35" s="24"/>
      <c r="W35" s="24"/>
      <c r="X35" s="24"/>
      <c r="Y35" s="24"/>
      <c r="Z35" s="24"/>
      <c r="AA35" s="24"/>
      <c r="AB35" s="24"/>
      <c r="AC35" s="166">
        <v>16.899999999999999</v>
      </c>
      <c r="AD35" s="174">
        <v>17.299999999999997</v>
      </c>
      <c r="AE35" s="175">
        <v>142</v>
      </c>
      <c r="AF35" s="176">
        <v>131</v>
      </c>
    </row>
    <row r="36" spans="1:33" ht="47.1" customHeight="1">
      <c r="A36" s="26" t="s">
        <v>134</v>
      </c>
      <c r="B36" s="168"/>
      <c r="C36" s="168"/>
      <c r="D36" s="24"/>
      <c r="E36" s="168"/>
      <c r="F36" s="168"/>
      <c r="G36" s="168"/>
      <c r="H36" s="168"/>
      <c r="I36" s="168"/>
      <c r="J36" s="168"/>
      <c r="K36" s="168"/>
      <c r="L36" s="168"/>
      <c r="M36" s="24"/>
      <c r="N36" s="172">
        <v>0</v>
      </c>
      <c r="O36" s="173"/>
      <c r="P36" s="24"/>
      <c r="Q36" s="24"/>
      <c r="R36" s="168">
        <v>15</v>
      </c>
      <c r="S36" s="168">
        <v>0</v>
      </c>
      <c r="T36" s="24"/>
      <c r="U36" s="24"/>
      <c r="V36" s="24"/>
      <c r="W36" s="24"/>
      <c r="X36" s="24"/>
      <c r="Y36" s="24"/>
      <c r="Z36" s="24"/>
      <c r="AA36" s="24"/>
      <c r="AB36" s="24"/>
      <c r="AC36" s="172">
        <v>15</v>
      </c>
      <c r="AD36" s="174">
        <v>15</v>
      </c>
      <c r="AE36" s="175">
        <v>120</v>
      </c>
      <c r="AF36" s="176">
        <v>107</v>
      </c>
    </row>
    <row r="37" spans="1:33" s="190" customFormat="1" ht="47.1" customHeight="1">
      <c r="A37" s="182" t="s">
        <v>68</v>
      </c>
      <c r="B37" s="183"/>
      <c r="C37" s="183">
        <v>0.1</v>
      </c>
      <c r="D37" s="184"/>
      <c r="E37" s="183"/>
      <c r="F37" s="183"/>
      <c r="G37" s="183">
        <v>0.1</v>
      </c>
      <c r="H37" s="183"/>
      <c r="I37" s="183">
        <v>0.9</v>
      </c>
      <c r="J37" s="183"/>
      <c r="K37" s="183">
        <v>0.30000000000000004</v>
      </c>
      <c r="L37" s="183"/>
      <c r="M37" s="184"/>
      <c r="N37" s="185">
        <v>1.4200000000000002</v>
      </c>
      <c r="O37" s="186"/>
      <c r="P37" s="184"/>
      <c r="Q37" s="184"/>
      <c r="R37" s="183">
        <v>78.100000000000009</v>
      </c>
      <c r="S37" s="183">
        <v>14.600000000000001</v>
      </c>
      <c r="T37" s="184">
        <v>11.3</v>
      </c>
      <c r="U37" s="184"/>
      <c r="V37" s="184">
        <v>0.4</v>
      </c>
      <c r="W37" s="184"/>
      <c r="X37" s="184">
        <v>1.4000000000000001</v>
      </c>
      <c r="Y37" s="184">
        <v>1.4000000000000001</v>
      </c>
      <c r="Z37" s="184">
        <v>1.8</v>
      </c>
      <c r="AA37" s="184"/>
      <c r="AB37" s="184"/>
      <c r="AC37" s="185">
        <f>SUM(O37:R37,T37:X37,Z37:AB37)</f>
        <v>93.000000000000014</v>
      </c>
      <c r="AD37" s="187">
        <f>N37+AC37</f>
        <v>94.420000000000016</v>
      </c>
      <c r="AE37" s="188">
        <v>1124.5</v>
      </c>
      <c r="AF37" s="189">
        <v>1094.8999999999999</v>
      </c>
    </row>
    <row r="38" spans="1:33" ht="47.1" customHeight="1">
      <c r="A38" s="154" t="s">
        <v>135</v>
      </c>
      <c r="B38" s="164"/>
      <c r="C38" s="164"/>
      <c r="D38" s="165"/>
      <c r="E38" s="164"/>
      <c r="F38" s="164"/>
      <c r="G38" s="164"/>
      <c r="H38" s="164">
        <v>0.1</v>
      </c>
      <c r="I38" s="164">
        <v>1.5</v>
      </c>
      <c r="J38" s="164"/>
      <c r="K38" s="164">
        <v>0.4</v>
      </c>
      <c r="L38" s="164"/>
      <c r="M38" s="165"/>
      <c r="N38" s="166">
        <v>1.9500000000000002</v>
      </c>
      <c r="O38" s="167"/>
      <c r="P38" s="165"/>
      <c r="Q38" s="165"/>
      <c r="R38" s="164">
        <v>23.4</v>
      </c>
      <c r="S38" s="164">
        <v>19.600000000000001</v>
      </c>
      <c r="T38" s="165">
        <v>4.4000000000000004</v>
      </c>
      <c r="U38" s="165"/>
      <c r="V38" s="165">
        <v>1.9</v>
      </c>
      <c r="W38" s="165">
        <v>0.2</v>
      </c>
      <c r="X38" s="165">
        <v>3.7</v>
      </c>
      <c r="Y38" s="184">
        <v>3.6</v>
      </c>
      <c r="Z38" s="165">
        <v>5.2</v>
      </c>
      <c r="AA38" s="165"/>
      <c r="AB38" s="165"/>
      <c r="AC38" s="166">
        <v>38.82</v>
      </c>
      <c r="AD38" s="169">
        <v>40.770000000000003</v>
      </c>
      <c r="AE38" s="170">
        <v>571.29999999999995</v>
      </c>
      <c r="AF38" s="171">
        <v>544.1</v>
      </c>
    </row>
    <row r="39" spans="1:33" s="190" customFormat="1" ht="47.1" customHeight="1">
      <c r="A39" s="182" t="s">
        <v>69</v>
      </c>
      <c r="B39" s="183"/>
      <c r="C39" s="183"/>
      <c r="D39" s="184">
        <v>1.6</v>
      </c>
      <c r="E39" s="183">
        <v>0.1</v>
      </c>
      <c r="F39" s="183"/>
      <c r="G39" s="183">
        <v>0.1</v>
      </c>
      <c r="H39" s="183"/>
      <c r="I39" s="183"/>
      <c r="J39" s="183">
        <v>1.5</v>
      </c>
      <c r="K39" s="183"/>
      <c r="L39" s="183">
        <v>0.2</v>
      </c>
      <c r="M39" s="184"/>
      <c r="N39" s="185">
        <f>SUM(B39:M39)</f>
        <v>3.5000000000000004</v>
      </c>
      <c r="O39" s="186"/>
      <c r="P39" s="184"/>
      <c r="Q39" s="184"/>
      <c r="R39" s="183">
        <v>0.8</v>
      </c>
      <c r="S39" s="183">
        <v>0.7</v>
      </c>
      <c r="T39" s="184">
        <v>1.4</v>
      </c>
      <c r="U39" s="184"/>
      <c r="V39" s="184"/>
      <c r="W39" s="184"/>
      <c r="X39" s="184">
        <v>3.6</v>
      </c>
      <c r="Y39" s="184">
        <v>3.6</v>
      </c>
      <c r="Z39" s="184">
        <v>11</v>
      </c>
      <c r="AA39" s="184"/>
      <c r="AB39" s="184"/>
      <c r="AC39" s="185">
        <f>SUM(O39:R39,T39:X39,Z39:AB39)</f>
        <v>16.8</v>
      </c>
      <c r="AD39" s="187">
        <f>N39+AC39</f>
        <v>20.3</v>
      </c>
      <c r="AE39" s="188">
        <v>270</v>
      </c>
      <c r="AF39" s="189">
        <v>255</v>
      </c>
    </row>
    <row r="40" spans="1:33" ht="47.1" customHeight="1">
      <c r="A40" s="154" t="s">
        <v>136</v>
      </c>
      <c r="B40" s="164">
        <v>0.1</v>
      </c>
      <c r="C40" s="164">
        <v>0.1</v>
      </c>
      <c r="D40" s="165"/>
      <c r="E40" s="164"/>
      <c r="F40" s="164">
        <v>0.4</v>
      </c>
      <c r="G40" s="164">
        <v>0.2</v>
      </c>
      <c r="H40" s="164"/>
      <c r="I40" s="164">
        <v>1.7</v>
      </c>
      <c r="J40" s="164"/>
      <c r="K40" s="164">
        <v>0.4</v>
      </c>
      <c r="L40" s="164"/>
      <c r="M40" s="165"/>
      <c r="N40" s="166">
        <v>2.9</v>
      </c>
      <c r="O40" s="167"/>
      <c r="P40" s="165"/>
      <c r="Q40" s="165"/>
      <c r="R40" s="164">
        <v>27.7</v>
      </c>
      <c r="S40" s="164">
        <v>18.7</v>
      </c>
      <c r="T40" s="165">
        <v>10.6</v>
      </c>
      <c r="U40" s="165"/>
      <c r="V40" s="165">
        <v>0.7</v>
      </c>
      <c r="W40" s="165"/>
      <c r="X40" s="165">
        <v>1.9</v>
      </c>
      <c r="Y40" s="184">
        <v>1.9</v>
      </c>
      <c r="Z40" s="165">
        <v>0.7</v>
      </c>
      <c r="AA40" s="165"/>
      <c r="AB40" s="165"/>
      <c r="AC40" s="166">
        <v>41.6</v>
      </c>
      <c r="AD40" s="169">
        <v>44.5</v>
      </c>
      <c r="AE40" s="170">
        <v>565.29999999999995</v>
      </c>
      <c r="AF40" s="171">
        <v>548.9</v>
      </c>
    </row>
    <row r="41" spans="1:33" ht="47.1" customHeight="1">
      <c r="A41" s="23" t="s">
        <v>64</v>
      </c>
      <c r="B41" s="177">
        <f t="shared" ref="B41:AF41" si="7">SUM(B35:B40)</f>
        <v>0.1</v>
      </c>
      <c r="C41" s="177">
        <f t="shared" si="7"/>
        <v>0.2</v>
      </c>
      <c r="D41" s="177">
        <f t="shared" si="7"/>
        <v>1.9000000000000001</v>
      </c>
      <c r="E41" s="177">
        <f t="shared" si="7"/>
        <v>0.1</v>
      </c>
      <c r="F41" s="177">
        <f t="shared" si="7"/>
        <v>0.4</v>
      </c>
      <c r="G41" s="177">
        <f t="shared" si="7"/>
        <v>0.4</v>
      </c>
      <c r="H41" s="177">
        <f t="shared" si="7"/>
        <v>0.1</v>
      </c>
      <c r="I41" s="177">
        <f t="shared" si="7"/>
        <v>4.0999999999999996</v>
      </c>
      <c r="J41" s="177">
        <f t="shared" si="7"/>
        <v>1.5</v>
      </c>
      <c r="K41" s="177">
        <f t="shared" si="7"/>
        <v>1.2000000000000002</v>
      </c>
      <c r="L41" s="177">
        <f t="shared" si="7"/>
        <v>0.2</v>
      </c>
      <c r="M41" s="177">
        <f t="shared" si="7"/>
        <v>0</v>
      </c>
      <c r="N41" s="178">
        <f t="shared" si="7"/>
        <v>10.170000000000002</v>
      </c>
      <c r="O41" s="179">
        <f t="shared" si="7"/>
        <v>0</v>
      </c>
      <c r="P41" s="177">
        <f t="shared" si="7"/>
        <v>0</v>
      </c>
      <c r="Q41" s="177">
        <f t="shared" si="7"/>
        <v>0</v>
      </c>
      <c r="R41" s="177">
        <f t="shared" si="7"/>
        <v>161.4</v>
      </c>
      <c r="S41" s="177">
        <f t="shared" si="7"/>
        <v>55.600000000000009</v>
      </c>
      <c r="T41" s="177">
        <f t="shared" si="7"/>
        <v>28.200000000000003</v>
      </c>
      <c r="U41" s="177">
        <f t="shared" si="7"/>
        <v>0</v>
      </c>
      <c r="V41" s="177">
        <f t="shared" si="7"/>
        <v>3</v>
      </c>
      <c r="W41" s="177">
        <f t="shared" si="7"/>
        <v>0.2</v>
      </c>
      <c r="X41" s="177">
        <f t="shared" si="7"/>
        <v>10.600000000000001</v>
      </c>
      <c r="Y41" s="177">
        <f t="shared" si="7"/>
        <v>10.5</v>
      </c>
      <c r="Z41" s="177">
        <f t="shared" si="7"/>
        <v>18.7</v>
      </c>
      <c r="AA41" s="177">
        <f t="shared" si="7"/>
        <v>0</v>
      </c>
      <c r="AB41" s="177">
        <f t="shared" si="7"/>
        <v>0</v>
      </c>
      <c r="AC41" s="178">
        <f t="shared" si="7"/>
        <v>222.12</v>
      </c>
      <c r="AD41" s="180">
        <f>SUM(AD35:AD40)</f>
        <v>232.29000000000002</v>
      </c>
      <c r="AE41" s="180">
        <f t="shared" si="7"/>
        <v>2793.1000000000004</v>
      </c>
      <c r="AF41" s="181">
        <f t="shared" si="7"/>
        <v>2680.9</v>
      </c>
    </row>
    <row r="42" spans="1:33" ht="47.1" customHeight="1">
      <c r="A42" s="154" t="s">
        <v>137</v>
      </c>
      <c r="B42" s="164"/>
      <c r="C42" s="164"/>
      <c r="D42" s="165"/>
      <c r="E42" s="164"/>
      <c r="F42" s="164"/>
      <c r="G42" s="164"/>
      <c r="H42" s="164"/>
      <c r="I42" s="164"/>
      <c r="J42" s="164"/>
      <c r="K42" s="164"/>
      <c r="L42" s="164"/>
      <c r="M42" s="165"/>
      <c r="N42" s="166">
        <f>SUM(B42:M42)</f>
        <v>0</v>
      </c>
      <c r="O42" s="167"/>
      <c r="P42" s="165"/>
      <c r="Q42" s="165"/>
      <c r="R42" s="164">
        <v>0.5</v>
      </c>
      <c r="S42" s="164"/>
      <c r="T42" s="165">
        <v>0.1</v>
      </c>
      <c r="U42" s="165"/>
      <c r="V42" s="165">
        <v>0.1</v>
      </c>
      <c r="W42" s="165"/>
      <c r="X42" s="165"/>
      <c r="Y42" s="165"/>
      <c r="Z42" s="165"/>
      <c r="AA42" s="165"/>
      <c r="AB42" s="165"/>
      <c r="AC42" s="166">
        <f>SUM(O42:AB42)</f>
        <v>0.7</v>
      </c>
      <c r="AD42" s="169">
        <f>N42+AC42</f>
        <v>0.7</v>
      </c>
      <c r="AE42" s="170">
        <v>7</v>
      </c>
      <c r="AF42" s="171">
        <v>0</v>
      </c>
    </row>
    <row r="43" spans="1:33" ht="47.1" customHeight="1">
      <c r="A43" s="154" t="s">
        <v>59</v>
      </c>
      <c r="B43" s="164"/>
      <c r="C43" s="164"/>
      <c r="D43" s="165"/>
      <c r="E43" s="164"/>
      <c r="F43" s="164"/>
      <c r="G43" s="164"/>
      <c r="H43" s="164"/>
      <c r="I43" s="164"/>
      <c r="J43" s="164"/>
      <c r="K43" s="164"/>
      <c r="L43" s="164"/>
      <c r="M43" s="165"/>
      <c r="N43" s="166">
        <f>SUM(B43:M43)</f>
        <v>0</v>
      </c>
      <c r="O43" s="167"/>
      <c r="P43" s="165"/>
      <c r="Q43" s="165"/>
      <c r="R43" s="164">
        <v>0.5</v>
      </c>
      <c r="S43" s="164"/>
      <c r="T43" s="165"/>
      <c r="U43" s="165"/>
      <c r="V43" s="165">
        <v>0.1</v>
      </c>
      <c r="W43" s="165"/>
      <c r="X43" s="165"/>
      <c r="Y43" s="165"/>
      <c r="Z43" s="165"/>
      <c r="AA43" s="165"/>
      <c r="AB43" s="165"/>
      <c r="AC43" s="166">
        <f>SUM(O43:AB43)</f>
        <v>0.6</v>
      </c>
      <c r="AD43" s="169">
        <f>N43+AC43</f>
        <v>0.6</v>
      </c>
      <c r="AE43" s="170">
        <v>6</v>
      </c>
      <c r="AF43" s="171">
        <v>5</v>
      </c>
    </row>
    <row r="44" spans="1:33" ht="47.1" customHeight="1">
      <c r="A44" s="154" t="s">
        <v>138</v>
      </c>
      <c r="B44" s="164"/>
      <c r="C44" s="164"/>
      <c r="D44" s="165"/>
      <c r="E44" s="164"/>
      <c r="F44" s="164"/>
      <c r="G44" s="164"/>
      <c r="H44" s="164"/>
      <c r="I44" s="164"/>
      <c r="J44" s="164"/>
      <c r="K44" s="164"/>
      <c r="L44" s="164"/>
      <c r="M44" s="165"/>
      <c r="N44" s="166">
        <f>SUM(B44:M44)</f>
        <v>0</v>
      </c>
      <c r="O44" s="167"/>
      <c r="P44" s="165"/>
      <c r="Q44" s="165"/>
      <c r="R44" s="164">
        <v>0.8</v>
      </c>
      <c r="S44" s="164"/>
      <c r="T44" s="165">
        <v>0.1</v>
      </c>
      <c r="U44" s="165"/>
      <c r="V44" s="165"/>
      <c r="W44" s="165"/>
      <c r="X44" s="165"/>
      <c r="Y44" s="165"/>
      <c r="Z44" s="165"/>
      <c r="AA44" s="165"/>
      <c r="AB44" s="165"/>
      <c r="AC44" s="166">
        <f>SUM(O44:AB44)</f>
        <v>0.9</v>
      </c>
      <c r="AD44" s="169">
        <f>N44+AC44</f>
        <v>0.9</v>
      </c>
      <c r="AE44" s="170">
        <v>1.3</v>
      </c>
      <c r="AF44" s="171">
        <v>1.3</v>
      </c>
    </row>
    <row r="45" spans="1:33" ht="47.1" customHeight="1">
      <c r="A45" s="154" t="s">
        <v>139</v>
      </c>
      <c r="B45" s="164"/>
      <c r="C45" s="164"/>
      <c r="D45" s="165"/>
      <c r="E45" s="164"/>
      <c r="F45" s="164"/>
      <c r="G45" s="164"/>
      <c r="H45" s="164"/>
      <c r="I45" s="164"/>
      <c r="J45" s="164"/>
      <c r="K45" s="164"/>
      <c r="L45" s="164"/>
      <c r="M45" s="165"/>
      <c r="N45" s="166">
        <f>SUM(B45:M45)</f>
        <v>0</v>
      </c>
      <c r="O45" s="167"/>
      <c r="P45" s="165"/>
      <c r="Q45" s="165">
        <v>0.1</v>
      </c>
      <c r="R45" s="164"/>
      <c r="S45" s="164"/>
      <c r="T45" s="165"/>
      <c r="U45" s="165"/>
      <c r="V45" s="165"/>
      <c r="W45" s="165"/>
      <c r="X45" s="165"/>
      <c r="Y45" s="165"/>
      <c r="Z45" s="165"/>
      <c r="AA45" s="165"/>
      <c r="AB45" s="165">
        <v>0.3</v>
      </c>
      <c r="AC45" s="166">
        <f>SUM(O45:AB45)</f>
        <v>0.4</v>
      </c>
      <c r="AD45" s="169">
        <f>N45+AC45</f>
        <v>0.4</v>
      </c>
      <c r="AE45" s="170">
        <v>4</v>
      </c>
      <c r="AF45" s="171">
        <v>4</v>
      </c>
    </row>
    <row r="46" spans="1:33" ht="47.1" customHeight="1">
      <c r="A46" s="26" t="s">
        <v>65</v>
      </c>
      <c r="B46" s="168">
        <f t="shared" ref="B46:AG46" si="8">SUM(B42:B45)</f>
        <v>0</v>
      </c>
      <c r="C46" s="168">
        <f t="shared" si="8"/>
        <v>0</v>
      </c>
      <c r="D46" s="168">
        <f t="shared" si="8"/>
        <v>0</v>
      </c>
      <c r="E46" s="168">
        <f t="shared" si="8"/>
        <v>0</v>
      </c>
      <c r="F46" s="168">
        <f t="shared" si="8"/>
        <v>0</v>
      </c>
      <c r="G46" s="168">
        <f t="shared" si="8"/>
        <v>0</v>
      </c>
      <c r="H46" s="168">
        <f t="shared" si="8"/>
        <v>0</v>
      </c>
      <c r="I46" s="168">
        <f t="shared" si="8"/>
        <v>0</v>
      </c>
      <c r="J46" s="168">
        <f t="shared" si="8"/>
        <v>0</v>
      </c>
      <c r="K46" s="168">
        <f t="shared" si="8"/>
        <v>0</v>
      </c>
      <c r="L46" s="168">
        <f t="shared" si="8"/>
        <v>0</v>
      </c>
      <c r="M46" s="168">
        <f t="shared" si="8"/>
        <v>0</v>
      </c>
      <c r="N46" s="191">
        <f t="shared" si="8"/>
        <v>0</v>
      </c>
      <c r="O46" s="192">
        <f t="shared" si="8"/>
        <v>0</v>
      </c>
      <c r="P46" s="168">
        <f t="shared" si="8"/>
        <v>0</v>
      </c>
      <c r="Q46" s="168">
        <f t="shared" si="8"/>
        <v>0.1</v>
      </c>
      <c r="R46" s="168">
        <f t="shared" si="8"/>
        <v>1.8</v>
      </c>
      <c r="S46" s="168">
        <f t="shared" si="8"/>
        <v>0</v>
      </c>
      <c r="T46" s="168">
        <f t="shared" si="8"/>
        <v>0.2</v>
      </c>
      <c r="U46" s="168">
        <f t="shared" si="8"/>
        <v>0</v>
      </c>
      <c r="V46" s="168">
        <f t="shared" si="8"/>
        <v>0.2</v>
      </c>
      <c r="W46" s="168">
        <f t="shared" si="8"/>
        <v>0</v>
      </c>
      <c r="X46" s="168">
        <f t="shared" si="8"/>
        <v>0</v>
      </c>
      <c r="Y46" s="168">
        <f t="shared" si="8"/>
        <v>0</v>
      </c>
      <c r="Z46" s="168">
        <f t="shared" si="8"/>
        <v>0</v>
      </c>
      <c r="AA46" s="168">
        <f t="shared" si="8"/>
        <v>0</v>
      </c>
      <c r="AB46" s="168">
        <f t="shared" si="8"/>
        <v>0.3</v>
      </c>
      <c r="AC46" s="191">
        <f t="shared" si="8"/>
        <v>2.5999999999999996</v>
      </c>
      <c r="AD46" s="193">
        <f t="shared" si="8"/>
        <v>2.5999999999999996</v>
      </c>
      <c r="AE46" s="193">
        <f t="shared" si="8"/>
        <v>18.3</v>
      </c>
      <c r="AF46" s="171">
        <f t="shared" si="8"/>
        <v>10.3</v>
      </c>
      <c r="AG46" s="194">
        <f t="shared" si="8"/>
        <v>0</v>
      </c>
    </row>
    <row r="47" spans="1:33" ht="47.1" customHeight="1" thickBot="1">
      <c r="A47" s="25" t="s">
        <v>71</v>
      </c>
      <c r="B47" s="195">
        <f t="shared" ref="B47:AF47" si="9">SUM(B14,B19,B23,B34,B41,B46)</f>
        <v>0.1</v>
      </c>
      <c r="C47" s="195">
        <f t="shared" si="9"/>
        <v>0.2</v>
      </c>
      <c r="D47" s="195">
        <f t="shared" si="9"/>
        <v>2.5</v>
      </c>
      <c r="E47" s="195">
        <f t="shared" si="9"/>
        <v>0.1</v>
      </c>
      <c r="F47" s="195">
        <f t="shared" si="9"/>
        <v>0.4</v>
      </c>
      <c r="G47" s="195">
        <f t="shared" si="9"/>
        <v>1.1000000000000001</v>
      </c>
      <c r="H47" s="195">
        <f t="shared" si="9"/>
        <v>1.5000000000000002</v>
      </c>
      <c r="I47" s="195">
        <f t="shared" si="9"/>
        <v>5</v>
      </c>
      <c r="J47" s="195">
        <f t="shared" si="9"/>
        <v>1.5</v>
      </c>
      <c r="K47" s="195">
        <f t="shared" si="9"/>
        <v>3.3000000000000003</v>
      </c>
      <c r="L47" s="195">
        <f t="shared" si="9"/>
        <v>0.2</v>
      </c>
      <c r="M47" s="195">
        <f t="shared" si="9"/>
        <v>0.2</v>
      </c>
      <c r="N47" s="196">
        <f>SUM(N14,N19,N23,N34,N41)</f>
        <v>16.070000000000004</v>
      </c>
      <c r="O47" s="197">
        <f t="shared" si="9"/>
        <v>0.2</v>
      </c>
      <c r="P47" s="195">
        <f t="shared" si="9"/>
        <v>0.8</v>
      </c>
      <c r="Q47" s="195">
        <f t="shared" si="9"/>
        <v>0.1</v>
      </c>
      <c r="R47" s="195">
        <f t="shared" si="9"/>
        <v>551.4</v>
      </c>
      <c r="S47" s="195">
        <f t="shared" si="9"/>
        <v>87.800000000000011</v>
      </c>
      <c r="T47" s="195">
        <f t="shared" si="9"/>
        <v>66.7</v>
      </c>
      <c r="U47" s="195">
        <f t="shared" si="9"/>
        <v>0.6</v>
      </c>
      <c r="V47" s="195">
        <f t="shared" si="9"/>
        <v>6.4</v>
      </c>
      <c r="W47" s="195">
        <f t="shared" si="9"/>
        <v>2.6</v>
      </c>
      <c r="X47" s="195">
        <f t="shared" si="9"/>
        <v>32.9</v>
      </c>
      <c r="Y47" s="195">
        <f t="shared" si="9"/>
        <v>28.1</v>
      </c>
      <c r="Z47" s="195">
        <f t="shared" si="9"/>
        <v>27.799999999999997</v>
      </c>
      <c r="AA47" s="195">
        <f t="shared" si="9"/>
        <v>0.4</v>
      </c>
      <c r="AB47" s="195">
        <f t="shared" si="9"/>
        <v>3.6999999999999997</v>
      </c>
      <c r="AC47" s="196">
        <f t="shared" si="9"/>
        <v>693.62</v>
      </c>
      <c r="AD47" s="198">
        <f t="shared" si="9"/>
        <v>709.67</v>
      </c>
      <c r="AE47" s="198">
        <f t="shared" si="9"/>
        <v>7502.0000000000009</v>
      </c>
      <c r="AF47" s="199">
        <f t="shared" si="9"/>
        <v>7043.1000000000013</v>
      </c>
    </row>
    <row r="48" spans="1:33" ht="54" customHeight="1">
      <c r="G48" s="4"/>
      <c r="H48" s="4"/>
      <c r="I48" s="4"/>
      <c r="J48" s="4"/>
      <c r="K48" s="4"/>
      <c r="N48" s="200"/>
      <c r="AC48" s="200"/>
      <c r="AD48" s="3"/>
      <c r="AE48" s="2"/>
      <c r="AF48" s="2"/>
    </row>
    <row r="50" spans="13:13" ht="54" customHeight="1" thickBot="1"/>
    <row r="51" spans="13:13" ht="54" customHeight="1" thickBot="1">
      <c r="M51" s="201"/>
    </row>
  </sheetData>
  <mergeCells count="39">
    <mergeCell ref="B3:N3"/>
    <mergeCell ref="O3:Q3"/>
    <mergeCell ref="R3:AC3"/>
    <mergeCell ref="B4:C4"/>
    <mergeCell ref="D4:F4"/>
    <mergeCell ref="G4:K4"/>
    <mergeCell ref="L4:M4"/>
    <mergeCell ref="O4:Q4"/>
    <mergeCell ref="R4:T4"/>
    <mergeCell ref="V4:Y4"/>
    <mergeCell ref="Z4:AA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W5:W6"/>
    <mergeCell ref="K5:K6"/>
    <mergeCell ref="L5:L6"/>
    <mergeCell ref="M5:M6"/>
    <mergeCell ref="N5:N6"/>
    <mergeCell ref="O5:O6"/>
    <mergeCell ref="P5:P6"/>
    <mergeCell ref="Q5:Q6"/>
    <mergeCell ref="R5:S5"/>
    <mergeCell ref="T5:T6"/>
    <mergeCell ref="U5:U6"/>
    <mergeCell ref="V5:V6"/>
    <mergeCell ref="AE5:AE6"/>
    <mergeCell ref="AF5:AF6"/>
    <mergeCell ref="X5:Y5"/>
    <mergeCell ref="Z5:Z6"/>
    <mergeCell ref="AA5:AA6"/>
    <mergeCell ref="AC5:AC6"/>
    <mergeCell ref="AD5:AD6"/>
  </mergeCells>
  <phoneticPr fontId="2"/>
  <pageMargins left="0.7" right="0.7" top="0.75" bottom="0.75" header="0.3" footer="0.3"/>
  <pageSetup paperSize="9" scale="31" orientation="portrait" r:id="rId1"/>
  <colBreaks count="1" manualBreakCount="1">
    <brk id="17" max="46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35"/>
  <sheetViews>
    <sheetView view="pageBreakPreview" topLeftCell="A4" zoomScale="40" zoomScaleNormal="100" zoomScaleSheetLayoutView="40" workbookViewId="0">
      <selection activeCell="K37" sqref="K37"/>
    </sheetView>
  </sheetViews>
  <sheetFormatPr defaultColWidth="10.75" defaultRowHeight="54" customHeight="1"/>
  <cols>
    <col min="1" max="1" width="7.375" style="1" customWidth="1"/>
    <col min="2" max="2" width="20.625" style="305" customWidth="1"/>
    <col min="3" max="4" width="15.625" style="133" customWidth="1"/>
    <col min="5" max="8" width="15.625" style="305" customWidth="1"/>
    <col min="9" max="21" width="15.625" style="133" customWidth="1"/>
    <col min="22" max="24" width="15.625" style="1" customWidth="1"/>
    <col min="25" max="25" width="1.75" style="1" customWidth="1"/>
    <col min="26" max="16384" width="10.75" style="1"/>
  </cols>
  <sheetData>
    <row r="1" spans="1:24" ht="54" customHeight="1">
      <c r="B1" s="22" t="s">
        <v>43</v>
      </c>
      <c r="E1" s="22"/>
      <c r="F1" s="22"/>
      <c r="G1" s="22"/>
      <c r="H1" s="22"/>
    </row>
    <row r="2" spans="1:24" ht="54" customHeight="1">
      <c r="B2" s="22"/>
      <c r="E2" s="22"/>
      <c r="F2" s="22"/>
      <c r="G2" s="22"/>
      <c r="H2" s="22"/>
    </row>
    <row r="3" spans="1:24" ht="54" customHeight="1" thickBot="1">
      <c r="B3" s="20" t="s">
        <v>160</v>
      </c>
      <c r="E3" s="239"/>
      <c r="F3" s="239"/>
      <c r="G3" s="239"/>
      <c r="H3" s="239"/>
      <c r="R3" s="240"/>
      <c r="V3" s="19"/>
    </row>
    <row r="4" spans="1:24" s="190" customFormat="1" ht="54" customHeight="1">
      <c r="B4" s="241"/>
      <c r="C4" s="369" t="s">
        <v>85</v>
      </c>
      <c r="D4" s="370"/>
      <c r="E4" s="370"/>
      <c r="F4" s="370"/>
      <c r="G4" s="370"/>
      <c r="H4" s="371"/>
      <c r="I4" s="372" t="s">
        <v>161</v>
      </c>
      <c r="J4" s="373"/>
      <c r="K4" s="373"/>
      <c r="L4" s="373"/>
      <c r="M4" s="374"/>
      <c r="N4" s="375" t="s">
        <v>161</v>
      </c>
      <c r="O4" s="376"/>
      <c r="P4" s="376"/>
      <c r="Q4" s="376"/>
      <c r="R4" s="376"/>
      <c r="S4" s="376"/>
      <c r="T4" s="376"/>
      <c r="U4" s="377"/>
      <c r="V4" s="241" t="s">
        <v>42</v>
      </c>
      <c r="W4" s="244" t="s">
        <v>41</v>
      </c>
      <c r="X4" s="245" t="s">
        <v>40</v>
      </c>
    </row>
    <row r="5" spans="1:24" s="190" customFormat="1" ht="54" customHeight="1">
      <c r="B5" s="246" t="s">
        <v>39</v>
      </c>
      <c r="C5" s="378" t="s">
        <v>162</v>
      </c>
      <c r="D5" s="379"/>
      <c r="E5" s="379"/>
      <c r="F5" s="248" t="s">
        <v>163</v>
      </c>
      <c r="G5" s="248" t="s">
        <v>164</v>
      </c>
      <c r="H5" s="249"/>
      <c r="I5" s="378" t="s">
        <v>165</v>
      </c>
      <c r="J5" s="379"/>
      <c r="K5" s="250" t="s">
        <v>162</v>
      </c>
      <c r="L5" s="380" t="s">
        <v>163</v>
      </c>
      <c r="M5" s="381"/>
      <c r="N5" s="380" t="s">
        <v>163</v>
      </c>
      <c r="O5" s="381"/>
      <c r="P5" s="380" t="s">
        <v>164</v>
      </c>
      <c r="Q5" s="379"/>
      <c r="R5" s="382" t="s">
        <v>166</v>
      </c>
      <c r="S5" s="382"/>
      <c r="T5" s="252"/>
      <c r="U5" s="253"/>
      <c r="V5" s="246" t="s">
        <v>34</v>
      </c>
      <c r="W5" s="254" t="s">
        <v>34</v>
      </c>
      <c r="X5" s="255" t="s">
        <v>34</v>
      </c>
    </row>
    <row r="6" spans="1:24" s="190" customFormat="1" ht="54" customHeight="1" thickBot="1">
      <c r="B6" s="256"/>
      <c r="C6" s="257" t="s">
        <v>167</v>
      </c>
      <c r="D6" s="258" t="s">
        <v>168</v>
      </c>
      <c r="E6" s="252" t="s">
        <v>169</v>
      </c>
      <c r="F6" s="252" t="s">
        <v>170</v>
      </c>
      <c r="G6" s="252" t="s">
        <v>171</v>
      </c>
      <c r="H6" s="259" t="s">
        <v>20</v>
      </c>
      <c r="I6" s="260" t="s">
        <v>172</v>
      </c>
      <c r="J6" s="261" t="s">
        <v>173</v>
      </c>
      <c r="K6" s="262" t="s">
        <v>174</v>
      </c>
      <c r="L6" s="261" t="s">
        <v>175</v>
      </c>
      <c r="M6" s="263" t="s">
        <v>176</v>
      </c>
      <c r="N6" s="258" t="s">
        <v>177</v>
      </c>
      <c r="O6" s="264" t="s">
        <v>178</v>
      </c>
      <c r="P6" s="265" t="s">
        <v>179</v>
      </c>
      <c r="Q6" s="261" t="s">
        <v>180</v>
      </c>
      <c r="R6" s="261" t="s">
        <v>181</v>
      </c>
      <c r="S6" s="263" t="s">
        <v>182</v>
      </c>
      <c r="T6" s="266" t="s">
        <v>183</v>
      </c>
      <c r="U6" s="261" t="s">
        <v>20</v>
      </c>
      <c r="V6" s="267" t="s">
        <v>44</v>
      </c>
      <c r="W6" s="268" t="s">
        <v>45</v>
      </c>
      <c r="X6" s="269" t="s">
        <v>45</v>
      </c>
    </row>
    <row r="7" spans="1:24" s="190" customFormat="1" ht="54" customHeight="1">
      <c r="A7" s="270"/>
      <c r="B7" s="271" t="s">
        <v>53</v>
      </c>
      <c r="C7" s="272"/>
      <c r="D7" s="273"/>
      <c r="E7" s="274"/>
      <c r="F7" s="274"/>
      <c r="G7" s="274"/>
      <c r="H7" s="275">
        <v>0</v>
      </c>
      <c r="I7" s="272">
        <v>6</v>
      </c>
      <c r="J7" s="273"/>
      <c r="K7" s="273">
        <v>4</v>
      </c>
      <c r="L7" s="273">
        <v>1</v>
      </c>
      <c r="M7" s="273"/>
      <c r="N7" s="273">
        <v>0.2</v>
      </c>
      <c r="O7" s="273"/>
      <c r="P7" s="273"/>
      <c r="Q7" s="273"/>
      <c r="R7" s="273"/>
      <c r="S7" s="273"/>
      <c r="T7" s="273"/>
      <c r="U7" s="276">
        <v>11.2</v>
      </c>
      <c r="V7" s="277">
        <v>11.2</v>
      </c>
      <c r="W7" s="278">
        <v>280</v>
      </c>
      <c r="X7" s="279">
        <v>280</v>
      </c>
    </row>
    <row r="8" spans="1:24" s="190" customFormat="1" ht="54" customHeight="1">
      <c r="A8" s="270"/>
      <c r="B8" s="280" t="s">
        <v>54</v>
      </c>
      <c r="C8" s="281"/>
      <c r="D8" s="282"/>
      <c r="E8" s="283">
        <v>3</v>
      </c>
      <c r="F8" s="283"/>
      <c r="G8" s="283"/>
      <c r="H8" s="284">
        <f>SUM(C8:G8)</f>
        <v>3</v>
      </c>
      <c r="I8" s="281">
        <v>23.5</v>
      </c>
      <c r="J8" s="282"/>
      <c r="K8" s="282">
        <v>23.1</v>
      </c>
      <c r="L8" s="282">
        <v>7.9</v>
      </c>
      <c r="M8" s="282"/>
      <c r="N8" s="282">
        <v>4</v>
      </c>
      <c r="O8" s="282"/>
      <c r="P8" s="282"/>
      <c r="Q8" s="282"/>
      <c r="R8" s="282">
        <v>1.8</v>
      </c>
      <c r="S8" s="282"/>
      <c r="T8" s="282"/>
      <c r="U8" s="285">
        <f>SUM(I8:T8)</f>
        <v>60.3</v>
      </c>
      <c r="V8" s="286">
        <f>H8+U8</f>
        <v>63.3</v>
      </c>
      <c r="W8" s="287">
        <v>1582</v>
      </c>
      <c r="X8" s="288">
        <v>1480</v>
      </c>
    </row>
    <row r="9" spans="1:24" s="190" customFormat="1" ht="54" customHeight="1">
      <c r="A9" s="270"/>
      <c r="B9" s="289" t="s">
        <v>55</v>
      </c>
      <c r="C9" s="281">
        <v>0.1</v>
      </c>
      <c r="D9" s="282"/>
      <c r="E9" s="283">
        <v>2.8</v>
      </c>
      <c r="F9" s="283">
        <v>0.1</v>
      </c>
      <c r="G9" s="283">
        <v>0.2</v>
      </c>
      <c r="H9" s="284">
        <f>SUM(C9:G9)</f>
        <v>3.2</v>
      </c>
      <c r="I9" s="281">
        <v>39.700000000000003</v>
      </c>
      <c r="J9" s="282"/>
      <c r="K9" s="282">
        <v>13.6</v>
      </c>
      <c r="L9" s="282">
        <v>7</v>
      </c>
      <c r="M9" s="282">
        <v>0.5</v>
      </c>
      <c r="N9" s="282">
        <v>1.4</v>
      </c>
      <c r="O9" s="282">
        <v>0.1</v>
      </c>
      <c r="P9" s="282"/>
      <c r="Q9" s="282">
        <v>0.05</v>
      </c>
      <c r="R9" s="282">
        <v>34.200000000000003</v>
      </c>
      <c r="S9" s="282"/>
      <c r="T9" s="282">
        <v>0.4</v>
      </c>
      <c r="U9" s="285">
        <f>SUM(I9:T9)</f>
        <v>96.950000000000017</v>
      </c>
      <c r="V9" s="286">
        <f>H9+U9</f>
        <v>100.15000000000002</v>
      </c>
      <c r="W9" s="278">
        <v>1110</v>
      </c>
      <c r="X9" s="188">
        <v>1110</v>
      </c>
    </row>
    <row r="10" spans="1:24" s="190" customFormat="1" ht="54" customHeight="1">
      <c r="A10" s="270"/>
      <c r="B10" s="289" t="s">
        <v>122</v>
      </c>
      <c r="C10" s="281"/>
      <c r="D10" s="282"/>
      <c r="E10" s="283">
        <v>0.2</v>
      </c>
      <c r="F10" s="283">
        <v>0.1</v>
      </c>
      <c r="G10" s="283"/>
      <c r="H10" s="284">
        <f>SUM(C10:G10)</f>
        <v>0.30000000000000004</v>
      </c>
      <c r="I10" s="281">
        <v>8.4</v>
      </c>
      <c r="J10" s="282"/>
      <c r="K10" s="282">
        <v>3.8</v>
      </c>
      <c r="L10" s="282">
        <v>1.6</v>
      </c>
      <c r="M10" s="282">
        <v>0.7</v>
      </c>
      <c r="N10" s="282">
        <v>0.1</v>
      </c>
      <c r="O10" s="282"/>
      <c r="P10" s="282"/>
      <c r="Q10" s="282"/>
      <c r="R10" s="282"/>
      <c r="S10" s="282"/>
      <c r="T10" s="282"/>
      <c r="U10" s="285">
        <f>SUM(I10:T10)</f>
        <v>14.599999999999998</v>
      </c>
      <c r="V10" s="286">
        <f>H10+U10</f>
        <v>14.899999999999999</v>
      </c>
      <c r="W10" s="278">
        <v>313</v>
      </c>
      <c r="X10" s="188">
        <v>313</v>
      </c>
    </row>
    <row r="11" spans="1:24" s="190" customFormat="1" ht="54" customHeight="1">
      <c r="A11" s="270"/>
      <c r="B11" s="289" t="s">
        <v>184</v>
      </c>
      <c r="C11" s="281"/>
      <c r="D11" s="282"/>
      <c r="E11" s="283"/>
      <c r="F11" s="283"/>
      <c r="G11" s="283"/>
      <c r="H11" s="284">
        <f>SUM(C11:G11)</f>
        <v>0</v>
      </c>
      <c r="I11" s="281">
        <v>0.1</v>
      </c>
      <c r="J11" s="282"/>
      <c r="K11" s="282">
        <v>0.1</v>
      </c>
      <c r="L11" s="282"/>
      <c r="M11" s="282"/>
      <c r="N11" s="282"/>
      <c r="O11" s="282"/>
      <c r="P11" s="282"/>
      <c r="Q11" s="282"/>
      <c r="R11" s="282">
        <v>1.6</v>
      </c>
      <c r="S11" s="282"/>
      <c r="T11" s="282"/>
      <c r="U11" s="285">
        <f>SUM(I11:T11)</f>
        <v>1.8</v>
      </c>
      <c r="V11" s="286">
        <f>H11+U11</f>
        <v>1.8</v>
      </c>
      <c r="W11" s="278">
        <v>24</v>
      </c>
      <c r="X11" s="188">
        <v>14.4</v>
      </c>
    </row>
    <row r="12" spans="1:24" s="190" customFormat="1" ht="54" customHeight="1">
      <c r="A12" s="270"/>
      <c r="B12" s="289" t="s">
        <v>61</v>
      </c>
      <c r="C12" s="290">
        <f t="shared" ref="C12:X12" si="0">SUM(C7:C11)</f>
        <v>0.1</v>
      </c>
      <c r="D12" s="283">
        <f t="shared" si="0"/>
        <v>0</v>
      </c>
      <c r="E12" s="283">
        <f t="shared" si="0"/>
        <v>6</v>
      </c>
      <c r="F12" s="283">
        <f t="shared" si="0"/>
        <v>0.2</v>
      </c>
      <c r="G12" s="283">
        <f t="shared" si="0"/>
        <v>0.2</v>
      </c>
      <c r="H12" s="284">
        <f t="shared" si="0"/>
        <v>6.5</v>
      </c>
      <c r="I12" s="290">
        <f t="shared" si="0"/>
        <v>77.7</v>
      </c>
      <c r="J12" s="283">
        <f t="shared" si="0"/>
        <v>0</v>
      </c>
      <c r="K12" s="283">
        <f t="shared" si="0"/>
        <v>44.6</v>
      </c>
      <c r="L12" s="283">
        <f t="shared" si="0"/>
        <v>17.5</v>
      </c>
      <c r="M12" s="283">
        <f t="shared" si="0"/>
        <v>1.2</v>
      </c>
      <c r="N12" s="283">
        <f t="shared" si="0"/>
        <v>5.6999999999999993</v>
      </c>
      <c r="O12" s="283">
        <f t="shared" si="0"/>
        <v>0.1</v>
      </c>
      <c r="P12" s="283">
        <f t="shared" si="0"/>
        <v>0</v>
      </c>
      <c r="Q12" s="283">
        <f t="shared" si="0"/>
        <v>0.05</v>
      </c>
      <c r="R12" s="283">
        <f t="shared" si="0"/>
        <v>37.6</v>
      </c>
      <c r="S12" s="283">
        <f t="shared" si="0"/>
        <v>0</v>
      </c>
      <c r="T12" s="283">
        <f t="shared" si="0"/>
        <v>0.4</v>
      </c>
      <c r="U12" s="284">
        <f t="shared" si="0"/>
        <v>184.85000000000002</v>
      </c>
      <c r="V12" s="286">
        <f t="shared" si="0"/>
        <v>191.35000000000005</v>
      </c>
      <c r="W12" s="291">
        <f t="shared" si="0"/>
        <v>3309</v>
      </c>
      <c r="X12" s="292">
        <f t="shared" si="0"/>
        <v>3197.4</v>
      </c>
    </row>
    <row r="13" spans="1:24" s="190" customFormat="1" ht="54" customHeight="1">
      <c r="A13" s="270"/>
      <c r="B13" s="289" t="s">
        <v>56</v>
      </c>
      <c r="C13" s="281"/>
      <c r="D13" s="282"/>
      <c r="E13" s="283"/>
      <c r="F13" s="283"/>
      <c r="G13" s="283"/>
      <c r="H13" s="284">
        <f>SUM(C13:G13)</f>
        <v>0</v>
      </c>
      <c r="I13" s="281">
        <v>0.6</v>
      </c>
      <c r="J13" s="282"/>
      <c r="K13" s="282">
        <v>0.1</v>
      </c>
      <c r="L13" s="282">
        <v>0.2</v>
      </c>
      <c r="M13" s="282"/>
      <c r="N13" s="282"/>
      <c r="O13" s="282"/>
      <c r="P13" s="282"/>
      <c r="Q13" s="282">
        <v>0.3</v>
      </c>
      <c r="R13" s="282"/>
      <c r="S13" s="282">
        <v>0.7</v>
      </c>
      <c r="T13" s="282"/>
      <c r="U13" s="285">
        <f>SUM(I13:T13)</f>
        <v>1.9</v>
      </c>
      <c r="V13" s="286">
        <f>H13+U13</f>
        <v>1.9</v>
      </c>
      <c r="W13" s="278">
        <v>45</v>
      </c>
      <c r="X13" s="188">
        <v>42</v>
      </c>
    </row>
    <row r="14" spans="1:24" s="190" customFormat="1" ht="54" customHeight="1">
      <c r="A14" s="270"/>
      <c r="B14" s="289" t="s">
        <v>62</v>
      </c>
      <c r="C14" s="290">
        <f t="shared" ref="C14:X14" si="1">C13</f>
        <v>0</v>
      </c>
      <c r="D14" s="283">
        <f t="shared" si="1"/>
        <v>0</v>
      </c>
      <c r="E14" s="283">
        <f t="shared" si="1"/>
        <v>0</v>
      </c>
      <c r="F14" s="283">
        <f t="shared" si="1"/>
        <v>0</v>
      </c>
      <c r="G14" s="283">
        <f t="shared" si="1"/>
        <v>0</v>
      </c>
      <c r="H14" s="284">
        <f t="shared" si="1"/>
        <v>0</v>
      </c>
      <c r="I14" s="290">
        <f t="shared" si="1"/>
        <v>0.6</v>
      </c>
      <c r="J14" s="283">
        <f t="shared" si="1"/>
        <v>0</v>
      </c>
      <c r="K14" s="283">
        <f t="shared" si="1"/>
        <v>0.1</v>
      </c>
      <c r="L14" s="283">
        <f t="shared" si="1"/>
        <v>0.2</v>
      </c>
      <c r="M14" s="283">
        <f t="shared" si="1"/>
        <v>0</v>
      </c>
      <c r="N14" s="283">
        <f t="shared" si="1"/>
        <v>0</v>
      </c>
      <c r="O14" s="283">
        <f t="shared" si="1"/>
        <v>0</v>
      </c>
      <c r="P14" s="283">
        <f t="shared" si="1"/>
        <v>0</v>
      </c>
      <c r="Q14" s="283">
        <f t="shared" si="1"/>
        <v>0.3</v>
      </c>
      <c r="R14" s="283">
        <f t="shared" si="1"/>
        <v>0</v>
      </c>
      <c r="S14" s="283">
        <f t="shared" si="1"/>
        <v>0.7</v>
      </c>
      <c r="T14" s="283">
        <f t="shared" si="1"/>
        <v>0</v>
      </c>
      <c r="U14" s="284">
        <f t="shared" si="1"/>
        <v>1.9</v>
      </c>
      <c r="V14" s="286">
        <f t="shared" si="1"/>
        <v>1.9</v>
      </c>
      <c r="W14" s="291">
        <f t="shared" si="1"/>
        <v>45</v>
      </c>
      <c r="X14" s="292">
        <f t="shared" si="1"/>
        <v>42</v>
      </c>
    </row>
    <row r="15" spans="1:24" s="190" customFormat="1" ht="54" customHeight="1">
      <c r="A15" s="270"/>
      <c r="B15" s="289" t="s">
        <v>124</v>
      </c>
      <c r="C15" s="281"/>
      <c r="D15" s="282"/>
      <c r="E15" s="283"/>
      <c r="F15" s="283"/>
      <c r="G15" s="283"/>
      <c r="H15" s="284">
        <f t="shared" ref="H15:H23" si="2">SUM(C15:G15)</f>
        <v>0</v>
      </c>
      <c r="I15" s="281">
        <v>0.5</v>
      </c>
      <c r="J15" s="282"/>
      <c r="K15" s="282">
        <v>0.6</v>
      </c>
      <c r="L15" s="282">
        <v>1</v>
      </c>
      <c r="M15" s="282"/>
      <c r="N15" s="282"/>
      <c r="O15" s="282"/>
      <c r="P15" s="282"/>
      <c r="Q15" s="282"/>
      <c r="R15" s="282"/>
      <c r="S15" s="282">
        <v>0.2</v>
      </c>
      <c r="T15" s="282"/>
      <c r="U15" s="285">
        <f t="shared" ref="U15:U23" si="3">SUM(I15:T15)</f>
        <v>2.3000000000000003</v>
      </c>
      <c r="V15" s="286">
        <f t="shared" ref="V15:V23" si="4">H15+U15</f>
        <v>2.3000000000000003</v>
      </c>
      <c r="W15" s="278">
        <v>45</v>
      </c>
      <c r="X15" s="188">
        <v>30</v>
      </c>
    </row>
    <row r="16" spans="1:24" s="190" customFormat="1" ht="54" customHeight="1">
      <c r="A16" s="270"/>
      <c r="B16" s="289" t="s">
        <v>125</v>
      </c>
      <c r="C16" s="281"/>
      <c r="D16" s="282"/>
      <c r="E16" s="283">
        <v>0.1</v>
      </c>
      <c r="F16" s="283"/>
      <c r="G16" s="283"/>
      <c r="H16" s="284">
        <f t="shared" si="2"/>
        <v>0.1</v>
      </c>
      <c r="I16" s="281">
        <v>0.5</v>
      </c>
      <c r="J16" s="282"/>
      <c r="K16" s="282">
        <v>0.7</v>
      </c>
      <c r="L16" s="282">
        <v>0.2</v>
      </c>
      <c r="M16" s="282"/>
      <c r="N16" s="282">
        <v>0.1</v>
      </c>
      <c r="O16" s="282"/>
      <c r="P16" s="282"/>
      <c r="Q16" s="282"/>
      <c r="R16" s="282">
        <v>0.1</v>
      </c>
      <c r="S16" s="282"/>
      <c r="T16" s="282"/>
      <c r="U16" s="285">
        <f>SUM(I16:T16)</f>
        <v>1.6</v>
      </c>
      <c r="V16" s="286">
        <f t="shared" si="4"/>
        <v>1.7000000000000002</v>
      </c>
      <c r="W16" s="278">
        <v>11.9</v>
      </c>
      <c r="X16" s="188">
        <v>11.9</v>
      </c>
    </row>
    <row r="17" spans="1:24" s="190" customFormat="1" ht="54" customHeight="1">
      <c r="A17" s="270"/>
      <c r="B17" s="289" t="s">
        <v>58</v>
      </c>
      <c r="C17" s="281"/>
      <c r="D17" s="282"/>
      <c r="E17" s="283">
        <v>0.7</v>
      </c>
      <c r="F17" s="283"/>
      <c r="G17" s="283"/>
      <c r="H17" s="284">
        <f t="shared" si="2"/>
        <v>0.7</v>
      </c>
      <c r="I17" s="281">
        <v>0.8</v>
      </c>
      <c r="J17" s="282"/>
      <c r="K17" s="282">
        <v>0.7</v>
      </c>
      <c r="L17" s="282"/>
      <c r="M17" s="282"/>
      <c r="N17" s="282"/>
      <c r="O17" s="282"/>
      <c r="P17" s="282"/>
      <c r="Q17" s="282"/>
      <c r="R17" s="282"/>
      <c r="S17" s="282"/>
      <c r="T17" s="282"/>
      <c r="U17" s="285">
        <f t="shared" si="3"/>
        <v>1.5</v>
      </c>
      <c r="V17" s="286">
        <f t="shared" si="4"/>
        <v>2.2000000000000002</v>
      </c>
      <c r="W17" s="278">
        <v>1.1000000000000001</v>
      </c>
      <c r="X17" s="188">
        <v>1</v>
      </c>
    </row>
    <row r="18" spans="1:24" s="190" customFormat="1" ht="54" customHeight="1">
      <c r="A18" s="270"/>
      <c r="B18" s="289" t="s">
        <v>159</v>
      </c>
      <c r="C18" s="281"/>
      <c r="D18" s="282">
        <v>0.4</v>
      </c>
      <c r="E18" s="283">
        <v>0.1</v>
      </c>
      <c r="F18" s="283">
        <v>0.1</v>
      </c>
      <c r="G18" s="283">
        <v>0.1</v>
      </c>
      <c r="H18" s="284">
        <f t="shared" si="2"/>
        <v>0.7</v>
      </c>
      <c r="I18" s="281">
        <v>5.9</v>
      </c>
      <c r="J18" s="282">
        <v>0.3</v>
      </c>
      <c r="K18" s="282">
        <v>5.5</v>
      </c>
      <c r="L18" s="282">
        <v>1.7999999999999998</v>
      </c>
      <c r="M18" s="282">
        <v>0.1</v>
      </c>
      <c r="N18" s="282">
        <v>0.5</v>
      </c>
      <c r="O18" s="282"/>
      <c r="P18" s="282"/>
      <c r="Q18" s="282"/>
      <c r="R18" s="282">
        <v>1.2</v>
      </c>
      <c r="S18" s="282"/>
      <c r="T18" s="282"/>
      <c r="U18" s="285">
        <f t="shared" si="3"/>
        <v>15.299999999999999</v>
      </c>
      <c r="V18" s="286">
        <f t="shared" si="4"/>
        <v>15.999999999999998</v>
      </c>
      <c r="W18" s="278">
        <v>246.9</v>
      </c>
      <c r="X18" s="188">
        <v>231.9</v>
      </c>
    </row>
    <row r="19" spans="1:24" s="190" customFormat="1" ht="54" customHeight="1">
      <c r="A19" s="270"/>
      <c r="B19" s="289" t="s">
        <v>185</v>
      </c>
      <c r="C19" s="281"/>
      <c r="D19" s="282"/>
      <c r="E19" s="283"/>
      <c r="F19" s="283"/>
      <c r="G19" s="283"/>
      <c r="H19" s="284">
        <f t="shared" si="2"/>
        <v>0</v>
      </c>
      <c r="I19" s="281">
        <v>0.4</v>
      </c>
      <c r="J19" s="282">
        <v>0.2</v>
      </c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5">
        <f t="shared" si="3"/>
        <v>0.60000000000000009</v>
      </c>
      <c r="V19" s="286">
        <f t="shared" si="4"/>
        <v>0.60000000000000009</v>
      </c>
      <c r="W19" s="278">
        <v>2</v>
      </c>
      <c r="X19" s="188">
        <v>2</v>
      </c>
    </row>
    <row r="20" spans="1:24" s="190" customFormat="1" ht="54" customHeight="1">
      <c r="A20" s="270"/>
      <c r="B20" s="289" t="s">
        <v>129</v>
      </c>
      <c r="C20" s="281"/>
      <c r="D20" s="282"/>
      <c r="E20" s="283"/>
      <c r="F20" s="283"/>
      <c r="G20" s="283"/>
      <c r="H20" s="284">
        <f t="shared" si="2"/>
        <v>0</v>
      </c>
      <c r="I20" s="281"/>
      <c r="J20" s="282"/>
      <c r="K20" s="282">
        <v>0.2</v>
      </c>
      <c r="L20" s="282">
        <v>0.4</v>
      </c>
      <c r="M20" s="282"/>
      <c r="N20" s="282">
        <v>0.1</v>
      </c>
      <c r="O20" s="282"/>
      <c r="P20" s="282"/>
      <c r="Q20" s="282"/>
      <c r="R20" s="282"/>
      <c r="S20" s="282"/>
      <c r="T20" s="282"/>
      <c r="U20" s="285">
        <f t="shared" si="3"/>
        <v>0.70000000000000007</v>
      </c>
      <c r="V20" s="286">
        <f t="shared" si="4"/>
        <v>0.70000000000000007</v>
      </c>
      <c r="W20" s="278">
        <v>10.3</v>
      </c>
      <c r="X20" s="188">
        <v>10.3</v>
      </c>
    </row>
    <row r="21" spans="1:24" s="190" customFormat="1" ht="54" customHeight="1">
      <c r="A21" s="270"/>
      <c r="B21" s="289" t="s">
        <v>130</v>
      </c>
      <c r="C21" s="281"/>
      <c r="D21" s="282"/>
      <c r="E21" s="283"/>
      <c r="F21" s="283"/>
      <c r="G21" s="283"/>
      <c r="H21" s="284">
        <f t="shared" si="2"/>
        <v>0</v>
      </c>
      <c r="I21" s="281"/>
      <c r="J21" s="282"/>
      <c r="K21" s="282">
        <v>0.5</v>
      </c>
      <c r="L21" s="282">
        <v>3.5</v>
      </c>
      <c r="M21" s="282"/>
      <c r="N21" s="282">
        <v>0.3</v>
      </c>
      <c r="O21" s="282"/>
      <c r="P21" s="282"/>
      <c r="Q21" s="282"/>
      <c r="R21" s="282"/>
      <c r="S21" s="282"/>
      <c r="T21" s="282"/>
      <c r="U21" s="285">
        <f t="shared" si="3"/>
        <v>4.3</v>
      </c>
      <c r="V21" s="286">
        <f t="shared" si="4"/>
        <v>4.3</v>
      </c>
      <c r="W21" s="278">
        <v>108</v>
      </c>
      <c r="X21" s="188">
        <v>97</v>
      </c>
    </row>
    <row r="22" spans="1:24" s="190" customFormat="1" ht="54" customHeight="1">
      <c r="A22" s="270"/>
      <c r="B22" s="289" t="s">
        <v>131</v>
      </c>
      <c r="C22" s="281"/>
      <c r="D22" s="282"/>
      <c r="E22" s="283"/>
      <c r="F22" s="283"/>
      <c r="G22" s="283"/>
      <c r="H22" s="284">
        <f t="shared" si="2"/>
        <v>0</v>
      </c>
      <c r="I22" s="281">
        <v>1</v>
      </c>
      <c r="J22" s="282"/>
      <c r="K22" s="282">
        <v>1</v>
      </c>
      <c r="L22" s="282"/>
      <c r="M22" s="282"/>
      <c r="N22" s="282"/>
      <c r="O22" s="282"/>
      <c r="P22" s="282"/>
      <c r="Q22" s="282"/>
      <c r="R22" s="282"/>
      <c r="S22" s="282"/>
      <c r="T22" s="282"/>
      <c r="U22" s="285">
        <f t="shared" si="3"/>
        <v>2</v>
      </c>
      <c r="V22" s="286">
        <f t="shared" si="4"/>
        <v>2</v>
      </c>
      <c r="W22" s="278">
        <v>11</v>
      </c>
      <c r="X22" s="188">
        <v>10</v>
      </c>
    </row>
    <row r="23" spans="1:24" s="190" customFormat="1" ht="54" customHeight="1">
      <c r="A23" s="270"/>
      <c r="B23" s="289" t="s">
        <v>132</v>
      </c>
      <c r="C23" s="281"/>
      <c r="D23" s="282"/>
      <c r="E23" s="283"/>
      <c r="F23" s="283"/>
      <c r="G23" s="283"/>
      <c r="H23" s="284">
        <f t="shared" si="2"/>
        <v>0</v>
      </c>
      <c r="I23" s="281">
        <v>0.3</v>
      </c>
      <c r="J23" s="282"/>
      <c r="K23" s="282">
        <v>7</v>
      </c>
      <c r="L23" s="282">
        <v>8</v>
      </c>
      <c r="M23" s="282">
        <v>0.1</v>
      </c>
      <c r="N23" s="282">
        <v>0.1</v>
      </c>
      <c r="O23" s="282"/>
      <c r="P23" s="282"/>
      <c r="Q23" s="282">
        <v>0.1</v>
      </c>
      <c r="R23" s="282"/>
      <c r="S23" s="282"/>
      <c r="T23" s="282"/>
      <c r="U23" s="285">
        <f t="shared" si="3"/>
        <v>15.6</v>
      </c>
      <c r="V23" s="286">
        <f t="shared" si="4"/>
        <v>15.6</v>
      </c>
      <c r="W23" s="278">
        <v>234</v>
      </c>
      <c r="X23" s="188">
        <v>210.6</v>
      </c>
    </row>
    <row r="24" spans="1:24" s="190" customFormat="1" ht="54" customHeight="1">
      <c r="A24" s="270"/>
      <c r="B24" s="280" t="s">
        <v>63</v>
      </c>
      <c r="C24" s="290">
        <f t="shared" ref="C24:X24" si="5">SUM(C15:C23)</f>
        <v>0</v>
      </c>
      <c r="D24" s="283">
        <f t="shared" si="5"/>
        <v>0.4</v>
      </c>
      <c r="E24" s="283">
        <f t="shared" si="5"/>
        <v>0.89999999999999991</v>
      </c>
      <c r="F24" s="283">
        <f t="shared" si="5"/>
        <v>0.1</v>
      </c>
      <c r="G24" s="283">
        <f t="shared" si="5"/>
        <v>0.1</v>
      </c>
      <c r="H24" s="284">
        <f t="shared" si="5"/>
        <v>1.5</v>
      </c>
      <c r="I24" s="290">
        <f t="shared" si="5"/>
        <v>9.4</v>
      </c>
      <c r="J24" s="283">
        <f t="shared" si="5"/>
        <v>0.5</v>
      </c>
      <c r="K24" s="283">
        <f t="shared" si="5"/>
        <v>16.2</v>
      </c>
      <c r="L24" s="283">
        <f t="shared" si="5"/>
        <v>14.9</v>
      </c>
      <c r="M24" s="283">
        <f t="shared" si="5"/>
        <v>0.2</v>
      </c>
      <c r="N24" s="283">
        <f t="shared" si="5"/>
        <v>1.1000000000000001</v>
      </c>
      <c r="O24" s="283">
        <f t="shared" si="5"/>
        <v>0</v>
      </c>
      <c r="P24" s="283">
        <f t="shared" si="5"/>
        <v>0</v>
      </c>
      <c r="Q24" s="283">
        <f t="shared" si="5"/>
        <v>0.1</v>
      </c>
      <c r="R24" s="283">
        <f t="shared" si="5"/>
        <v>1.3</v>
      </c>
      <c r="S24" s="283">
        <f t="shared" si="5"/>
        <v>0.2</v>
      </c>
      <c r="T24" s="283">
        <f t="shared" si="5"/>
        <v>0</v>
      </c>
      <c r="U24" s="284">
        <f t="shared" si="5"/>
        <v>43.9</v>
      </c>
      <c r="V24" s="286">
        <f t="shared" si="5"/>
        <v>45.4</v>
      </c>
      <c r="W24" s="293">
        <f t="shared" si="5"/>
        <v>670.2</v>
      </c>
      <c r="X24" s="286">
        <f t="shared" si="5"/>
        <v>604.70000000000005</v>
      </c>
    </row>
    <row r="25" spans="1:24" s="190" customFormat="1" ht="54" customHeight="1">
      <c r="A25" s="270"/>
      <c r="B25" s="182" t="s">
        <v>68</v>
      </c>
      <c r="C25" s="294"/>
      <c r="D25" s="295"/>
      <c r="E25" s="183"/>
      <c r="F25" s="183">
        <v>0.1</v>
      </c>
      <c r="G25" s="183"/>
      <c r="H25" s="296">
        <v>6.0000000000000005E-2</v>
      </c>
      <c r="I25" s="281">
        <v>30.5</v>
      </c>
      <c r="J25" s="295"/>
      <c r="K25" s="295">
        <v>14.5</v>
      </c>
      <c r="L25" s="295">
        <v>0.3</v>
      </c>
      <c r="M25" s="295">
        <v>0.1</v>
      </c>
      <c r="N25" s="295">
        <v>1.7</v>
      </c>
      <c r="O25" s="295"/>
      <c r="P25" s="295"/>
      <c r="Q25" s="295"/>
      <c r="R25" s="295"/>
      <c r="S25" s="295"/>
      <c r="T25" s="295"/>
      <c r="U25" s="297">
        <v>47.06</v>
      </c>
      <c r="V25" s="292">
        <v>47.12</v>
      </c>
      <c r="W25" s="278">
        <v>1230.4000000000001</v>
      </c>
      <c r="X25" s="188">
        <v>1230.3</v>
      </c>
    </row>
    <row r="26" spans="1:24" s="190" customFormat="1" ht="54" customHeight="1">
      <c r="A26" s="270"/>
      <c r="B26" s="289" t="s">
        <v>135</v>
      </c>
      <c r="C26" s="294"/>
      <c r="D26" s="295"/>
      <c r="E26" s="183"/>
      <c r="F26" s="183">
        <v>0.2</v>
      </c>
      <c r="G26" s="183"/>
      <c r="H26" s="296">
        <f>SUM(C26:G26)</f>
        <v>0.2</v>
      </c>
      <c r="I26" s="281">
        <v>36.1</v>
      </c>
      <c r="J26" s="295"/>
      <c r="K26" s="295">
        <v>16</v>
      </c>
      <c r="L26" s="295"/>
      <c r="M26" s="295"/>
      <c r="N26" s="295">
        <v>0.8</v>
      </c>
      <c r="O26" s="295"/>
      <c r="P26" s="295"/>
      <c r="Q26" s="295"/>
      <c r="R26" s="295"/>
      <c r="S26" s="295"/>
      <c r="T26" s="295"/>
      <c r="U26" s="297">
        <f>SUM(I26:T26)</f>
        <v>52.9</v>
      </c>
      <c r="V26" s="292">
        <f>H26+U26</f>
        <v>53.1</v>
      </c>
      <c r="W26" s="278">
        <v>1441.4</v>
      </c>
      <c r="X26" s="188">
        <v>1441.4</v>
      </c>
    </row>
    <row r="27" spans="1:24" s="190" customFormat="1" ht="54" customHeight="1">
      <c r="B27" s="289" t="s">
        <v>69</v>
      </c>
      <c r="C27" s="294"/>
      <c r="D27" s="295"/>
      <c r="E27" s="183">
        <v>0.2</v>
      </c>
      <c r="F27" s="183"/>
      <c r="G27" s="183"/>
      <c r="H27" s="296">
        <v>0.2</v>
      </c>
      <c r="I27" s="281">
        <v>0.7</v>
      </c>
      <c r="J27" s="295"/>
      <c r="K27" s="295">
        <v>0.2</v>
      </c>
      <c r="L27" s="295">
        <v>0.2</v>
      </c>
      <c r="M27" s="295"/>
      <c r="N27" s="295"/>
      <c r="O27" s="295"/>
      <c r="P27" s="295"/>
      <c r="Q27" s="295"/>
      <c r="R27" s="295"/>
      <c r="S27" s="295"/>
      <c r="T27" s="295"/>
      <c r="U27" s="297">
        <v>1.0999999999999999</v>
      </c>
      <c r="V27" s="292">
        <v>1.2999999999999998</v>
      </c>
      <c r="W27" s="278">
        <v>21</v>
      </c>
      <c r="X27" s="188">
        <v>19</v>
      </c>
    </row>
    <row r="28" spans="1:24" s="190" customFormat="1" ht="54" customHeight="1">
      <c r="A28" s="270"/>
      <c r="B28" s="289" t="s">
        <v>136</v>
      </c>
      <c r="C28" s="294"/>
      <c r="D28" s="295"/>
      <c r="E28" s="183"/>
      <c r="F28" s="183"/>
      <c r="G28" s="183"/>
      <c r="H28" s="296">
        <f>SUM(C28:G28)</f>
        <v>0</v>
      </c>
      <c r="I28" s="281">
        <v>11.8</v>
      </c>
      <c r="J28" s="295"/>
      <c r="K28" s="295">
        <v>3</v>
      </c>
      <c r="L28" s="295">
        <v>0.3</v>
      </c>
      <c r="M28" s="295">
        <v>0.4</v>
      </c>
      <c r="N28" s="295">
        <v>0.4</v>
      </c>
      <c r="O28" s="295"/>
      <c r="P28" s="295"/>
      <c r="Q28" s="295"/>
      <c r="R28" s="295"/>
      <c r="S28" s="295"/>
      <c r="T28" s="295"/>
      <c r="U28" s="297">
        <f>SUM(I28:T28)</f>
        <v>15.900000000000002</v>
      </c>
      <c r="V28" s="292">
        <f>H28+U28</f>
        <v>15.900000000000002</v>
      </c>
      <c r="W28" s="278">
        <v>315.60000000000002</v>
      </c>
      <c r="X28" s="188">
        <v>315.60000000000002</v>
      </c>
    </row>
    <row r="29" spans="1:24" s="190" customFormat="1" ht="54" customHeight="1">
      <c r="A29" s="270"/>
      <c r="B29" s="289" t="s">
        <v>64</v>
      </c>
      <c r="C29" s="290">
        <f t="shared" ref="C29:X29" si="6">SUM(C25:C28)</f>
        <v>0</v>
      </c>
      <c r="D29" s="283">
        <f t="shared" si="6"/>
        <v>0</v>
      </c>
      <c r="E29" s="283">
        <f>SUM(E25:E28)</f>
        <v>0.2</v>
      </c>
      <c r="F29" s="283">
        <f t="shared" si="6"/>
        <v>0.30000000000000004</v>
      </c>
      <c r="G29" s="283">
        <f t="shared" si="6"/>
        <v>0</v>
      </c>
      <c r="H29" s="284">
        <f t="shared" si="6"/>
        <v>0.46</v>
      </c>
      <c r="I29" s="290">
        <f t="shared" si="6"/>
        <v>79.099999999999994</v>
      </c>
      <c r="J29" s="283">
        <f t="shared" si="6"/>
        <v>0</v>
      </c>
      <c r="K29" s="283">
        <f t="shared" si="6"/>
        <v>33.700000000000003</v>
      </c>
      <c r="L29" s="283">
        <f t="shared" si="6"/>
        <v>0.8</v>
      </c>
      <c r="M29" s="283">
        <f t="shared" si="6"/>
        <v>0.5</v>
      </c>
      <c r="N29" s="283">
        <f t="shared" si="6"/>
        <v>2.9</v>
      </c>
      <c r="O29" s="283">
        <f t="shared" si="6"/>
        <v>0</v>
      </c>
      <c r="P29" s="283">
        <f t="shared" si="6"/>
        <v>0</v>
      </c>
      <c r="Q29" s="283">
        <f t="shared" si="6"/>
        <v>0</v>
      </c>
      <c r="R29" s="283">
        <f t="shared" si="6"/>
        <v>0</v>
      </c>
      <c r="S29" s="283">
        <f t="shared" si="6"/>
        <v>0</v>
      </c>
      <c r="T29" s="283">
        <f t="shared" si="6"/>
        <v>0</v>
      </c>
      <c r="U29" s="284">
        <f t="shared" si="6"/>
        <v>116.96000000000001</v>
      </c>
      <c r="V29" s="286">
        <f t="shared" si="6"/>
        <v>117.42</v>
      </c>
      <c r="W29" s="298">
        <f t="shared" si="6"/>
        <v>3008.4</v>
      </c>
      <c r="X29" s="292">
        <f t="shared" si="6"/>
        <v>3006.2999999999997</v>
      </c>
    </row>
    <row r="30" spans="1:24" s="190" customFormat="1" ht="54" customHeight="1">
      <c r="A30" s="270"/>
      <c r="B30" s="289" t="s">
        <v>137</v>
      </c>
      <c r="C30" s="281"/>
      <c r="D30" s="282"/>
      <c r="E30" s="283">
        <v>0.1</v>
      </c>
      <c r="F30" s="283"/>
      <c r="G30" s="283"/>
      <c r="H30" s="284">
        <f>SUM(C30:G30)</f>
        <v>0.1</v>
      </c>
      <c r="I30" s="281">
        <v>2</v>
      </c>
      <c r="J30" s="282"/>
      <c r="K30" s="282">
        <v>1.6</v>
      </c>
      <c r="L30" s="282">
        <v>0.2</v>
      </c>
      <c r="M30" s="282">
        <v>0.1</v>
      </c>
      <c r="N30" s="282">
        <v>0.1</v>
      </c>
      <c r="O30" s="282"/>
      <c r="P30" s="282"/>
      <c r="Q30" s="282"/>
      <c r="R30" s="282"/>
      <c r="S30" s="282"/>
      <c r="T30" s="282"/>
      <c r="U30" s="285">
        <f>SUM(I30:T30)</f>
        <v>4</v>
      </c>
      <c r="V30" s="286">
        <f>H30+U30</f>
        <v>4.0999999999999996</v>
      </c>
      <c r="W30" s="278">
        <v>65.5</v>
      </c>
      <c r="X30" s="188">
        <v>15</v>
      </c>
    </row>
    <row r="31" spans="1:24" s="190" customFormat="1" ht="54" customHeight="1">
      <c r="A31" s="270"/>
      <c r="B31" s="289" t="s">
        <v>138</v>
      </c>
      <c r="C31" s="281"/>
      <c r="D31" s="282"/>
      <c r="E31" s="283"/>
      <c r="F31" s="283"/>
      <c r="G31" s="283"/>
      <c r="H31" s="284">
        <f>SUM(C31:G31)</f>
        <v>0</v>
      </c>
      <c r="I31" s="281">
        <v>0.5</v>
      </c>
      <c r="J31" s="282">
        <v>0.2</v>
      </c>
      <c r="K31" s="282">
        <v>0.6</v>
      </c>
      <c r="L31" s="282">
        <v>0.3</v>
      </c>
      <c r="M31" s="282">
        <v>0.2</v>
      </c>
      <c r="N31" s="282">
        <v>0.2</v>
      </c>
      <c r="O31" s="282"/>
      <c r="P31" s="282"/>
      <c r="Q31" s="282"/>
      <c r="R31" s="282"/>
      <c r="S31" s="282"/>
      <c r="T31" s="282"/>
      <c r="U31" s="285">
        <f>SUM(I31:T31)</f>
        <v>1.9999999999999998</v>
      </c>
      <c r="V31" s="286">
        <f>H31+U31</f>
        <v>1.9999999999999998</v>
      </c>
      <c r="W31" s="278">
        <v>6.6</v>
      </c>
      <c r="X31" s="188">
        <v>6.5</v>
      </c>
    </row>
    <row r="32" spans="1:24" s="190" customFormat="1" ht="54" customHeight="1">
      <c r="A32" s="270"/>
      <c r="B32" s="289" t="s">
        <v>186</v>
      </c>
      <c r="C32" s="281"/>
      <c r="D32" s="282"/>
      <c r="E32" s="283"/>
      <c r="F32" s="283"/>
      <c r="G32" s="283"/>
      <c r="H32" s="284">
        <f>SUM(C32:G32)</f>
        <v>0</v>
      </c>
      <c r="I32" s="281">
        <v>0.1</v>
      </c>
      <c r="J32" s="282">
        <v>0.1</v>
      </c>
      <c r="K32" s="282">
        <v>0.5</v>
      </c>
      <c r="L32" s="282">
        <v>0.2</v>
      </c>
      <c r="M32" s="282"/>
      <c r="N32" s="282">
        <v>0.2</v>
      </c>
      <c r="O32" s="282"/>
      <c r="P32" s="282">
        <v>0.1</v>
      </c>
      <c r="Q32" s="282"/>
      <c r="R32" s="282"/>
      <c r="S32" s="282"/>
      <c r="T32" s="282"/>
      <c r="U32" s="285">
        <f>SUM(I32:T32)</f>
        <v>1.2</v>
      </c>
      <c r="V32" s="286">
        <f>H32+U32</f>
        <v>1.2</v>
      </c>
      <c r="W32" s="278">
        <v>21</v>
      </c>
      <c r="X32" s="188">
        <v>19</v>
      </c>
    </row>
    <row r="33" spans="1:24" s="190" customFormat="1" ht="54" customHeight="1">
      <c r="A33" s="270"/>
      <c r="B33" s="289" t="s">
        <v>65</v>
      </c>
      <c r="C33" s="290">
        <f t="shared" ref="C33:W33" si="7">SUM(C30:C32)</f>
        <v>0</v>
      </c>
      <c r="D33" s="283">
        <f t="shared" si="7"/>
        <v>0</v>
      </c>
      <c r="E33" s="283">
        <f t="shared" si="7"/>
        <v>0.1</v>
      </c>
      <c r="F33" s="283">
        <f t="shared" si="7"/>
        <v>0</v>
      </c>
      <c r="G33" s="283">
        <f t="shared" si="7"/>
        <v>0</v>
      </c>
      <c r="H33" s="284">
        <f t="shared" si="7"/>
        <v>0.1</v>
      </c>
      <c r="I33" s="290">
        <f t="shared" si="7"/>
        <v>2.6</v>
      </c>
      <c r="J33" s="283">
        <f t="shared" si="7"/>
        <v>0.30000000000000004</v>
      </c>
      <c r="K33" s="283">
        <f t="shared" si="7"/>
        <v>2.7</v>
      </c>
      <c r="L33" s="283">
        <f t="shared" si="7"/>
        <v>0.7</v>
      </c>
      <c r="M33" s="283">
        <f t="shared" si="7"/>
        <v>0.30000000000000004</v>
      </c>
      <c r="N33" s="283">
        <f t="shared" si="7"/>
        <v>0.5</v>
      </c>
      <c r="O33" s="283">
        <f t="shared" si="7"/>
        <v>0</v>
      </c>
      <c r="P33" s="283">
        <f t="shared" si="7"/>
        <v>0.1</v>
      </c>
      <c r="Q33" s="283">
        <f t="shared" si="7"/>
        <v>0</v>
      </c>
      <c r="R33" s="283">
        <f t="shared" si="7"/>
        <v>0</v>
      </c>
      <c r="S33" s="283">
        <f t="shared" si="7"/>
        <v>0</v>
      </c>
      <c r="T33" s="283">
        <f t="shared" si="7"/>
        <v>0</v>
      </c>
      <c r="U33" s="284">
        <f t="shared" si="7"/>
        <v>7.2</v>
      </c>
      <c r="V33" s="286">
        <f t="shared" si="7"/>
        <v>7.3</v>
      </c>
      <c r="W33" s="291">
        <f t="shared" si="7"/>
        <v>93.1</v>
      </c>
      <c r="X33" s="292">
        <f>SUM(X30:X32)</f>
        <v>40.5</v>
      </c>
    </row>
    <row r="34" spans="1:24" s="190" customFormat="1" ht="54" customHeight="1" thickBot="1">
      <c r="B34" s="299" t="s">
        <v>71</v>
      </c>
      <c r="C34" s="232">
        <f t="shared" ref="C34:X34" si="8">SUM(C12,C14,C24,C29,C33)</f>
        <v>0.1</v>
      </c>
      <c r="D34" s="233">
        <f t="shared" si="8"/>
        <v>0.4</v>
      </c>
      <c r="E34" s="233">
        <f t="shared" si="8"/>
        <v>7.2</v>
      </c>
      <c r="F34" s="233">
        <f t="shared" si="8"/>
        <v>0.60000000000000009</v>
      </c>
      <c r="G34" s="233">
        <f t="shared" si="8"/>
        <v>0.30000000000000004</v>
      </c>
      <c r="H34" s="234">
        <f t="shared" si="8"/>
        <v>8.56</v>
      </c>
      <c r="I34" s="232">
        <f t="shared" si="8"/>
        <v>169.4</v>
      </c>
      <c r="J34" s="233">
        <f t="shared" si="8"/>
        <v>0.8</v>
      </c>
      <c r="K34" s="233">
        <f t="shared" si="8"/>
        <v>97.300000000000011</v>
      </c>
      <c r="L34" s="233">
        <f t="shared" si="8"/>
        <v>34.1</v>
      </c>
      <c r="M34" s="233">
        <f t="shared" si="8"/>
        <v>2.2000000000000002</v>
      </c>
      <c r="N34" s="233">
        <f t="shared" si="8"/>
        <v>10.199999999999999</v>
      </c>
      <c r="O34" s="233">
        <f t="shared" si="8"/>
        <v>0.1</v>
      </c>
      <c r="P34" s="233">
        <f t="shared" si="8"/>
        <v>0.1</v>
      </c>
      <c r="Q34" s="233">
        <f t="shared" si="8"/>
        <v>0.44999999999999996</v>
      </c>
      <c r="R34" s="233">
        <f t="shared" si="8"/>
        <v>38.9</v>
      </c>
      <c r="S34" s="233">
        <f t="shared" si="8"/>
        <v>0.89999999999999991</v>
      </c>
      <c r="T34" s="233">
        <f t="shared" si="8"/>
        <v>0.4</v>
      </c>
      <c r="U34" s="234">
        <f t="shared" si="8"/>
        <v>354.81</v>
      </c>
      <c r="V34" s="236">
        <f t="shared" si="8"/>
        <v>363.37000000000006</v>
      </c>
      <c r="W34" s="300">
        <f t="shared" si="8"/>
        <v>7125.7000000000007</v>
      </c>
      <c r="X34" s="236">
        <f t="shared" si="8"/>
        <v>6890.9</v>
      </c>
    </row>
    <row r="35" spans="1:24" ht="54" customHeight="1">
      <c r="B35" s="301"/>
      <c r="C35" s="302"/>
      <c r="D35" s="302"/>
      <c r="E35" s="303"/>
      <c r="F35" s="303"/>
      <c r="G35" s="303"/>
      <c r="H35" s="304"/>
      <c r="I35" s="302"/>
      <c r="J35" s="302"/>
      <c r="K35" s="302"/>
      <c r="U35" s="200"/>
      <c r="V35" s="3"/>
      <c r="W35" s="2"/>
      <c r="X35" s="2"/>
    </row>
  </sheetData>
  <mergeCells count="9">
    <mergeCell ref="C4:H4"/>
    <mergeCell ref="I4:M4"/>
    <mergeCell ref="N4:U4"/>
    <mergeCell ref="C5:E5"/>
    <mergeCell ref="I5:J5"/>
    <mergeCell ref="L5:M5"/>
    <mergeCell ref="N5:O5"/>
    <mergeCell ref="P5:Q5"/>
    <mergeCell ref="R5:S5"/>
  </mergeCells>
  <phoneticPr fontId="2"/>
  <pageMargins left="0.7" right="0.7" top="0.75" bottom="0.75" header="0.3" footer="0.3"/>
  <pageSetup paperSize="9" scale="40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BK36"/>
  <sheetViews>
    <sheetView view="pageBreakPreview" topLeftCell="A13" zoomScale="40" zoomScaleNormal="100" zoomScaleSheetLayoutView="40" workbookViewId="0">
      <selection activeCell="A38" sqref="A38:XFD38"/>
    </sheetView>
  </sheetViews>
  <sheetFormatPr defaultColWidth="10.75" defaultRowHeight="54" customHeight="1"/>
  <cols>
    <col min="1" max="1" width="7.625" style="1" customWidth="1"/>
    <col min="2" max="2" width="20.625" style="1" customWidth="1"/>
    <col min="3" max="25" width="10.625" style="1" customWidth="1"/>
    <col min="26" max="26" width="11" style="1" customWidth="1"/>
    <col min="27" max="27" width="10.875" style="1" customWidth="1"/>
    <col min="28" max="30" width="15.625" style="1" customWidth="1"/>
    <col min="31" max="31" width="1.625" style="1" customWidth="1"/>
    <col min="32" max="32" width="8.75" style="1" customWidth="1"/>
    <col min="33" max="16384" width="10.75" style="1"/>
  </cols>
  <sheetData>
    <row r="1" spans="1:31" ht="54" customHeight="1">
      <c r="AC1" s="383"/>
      <c r="AD1" s="383"/>
      <c r="AE1" s="4"/>
    </row>
    <row r="2" spans="1:31" ht="54" customHeight="1">
      <c r="B2" s="22" t="s">
        <v>43</v>
      </c>
      <c r="Z2" s="2"/>
    </row>
    <row r="3" spans="1:31" ht="54" customHeight="1">
      <c r="B3" s="22"/>
      <c r="Z3" s="2"/>
    </row>
    <row r="4" spans="1:31" ht="54" customHeight="1" thickBot="1">
      <c r="B4" s="20" t="s">
        <v>187</v>
      </c>
      <c r="M4" s="384"/>
      <c r="AB4" s="19"/>
    </row>
    <row r="5" spans="1:31" ht="54" customHeight="1">
      <c r="B5" s="18"/>
      <c r="C5" s="322" t="s">
        <v>85</v>
      </c>
      <c r="D5" s="323"/>
      <c r="E5" s="323"/>
      <c r="F5" s="323"/>
      <c r="G5" s="323"/>
      <c r="H5" s="323"/>
      <c r="I5" s="323"/>
      <c r="J5" s="323"/>
      <c r="K5" s="323"/>
      <c r="L5" s="325"/>
      <c r="M5" s="326" t="s">
        <v>86</v>
      </c>
      <c r="N5" s="327"/>
      <c r="O5" s="327"/>
      <c r="P5" s="385"/>
      <c r="Q5" s="367" t="s">
        <v>86</v>
      </c>
      <c r="R5" s="368"/>
      <c r="S5" s="368"/>
      <c r="T5" s="368"/>
      <c r="U5" s="368"/>
      <c r="V5" s="368"/>
      <c r="W5" s="368"/>
      <c r="X5" s="368"/>
      <c r="Y5" s="368"/>
      <c r="Z5" s="368"/>
      <c r="AA5" s="328"/>
      <c r="AB5" s="18" t="s">
        <v>42</v>
      </c>
      <c r="AC5" s="205" t="s">
        <v>41</v>
      </c>
      <c r="AD5" s="17" t="s">
        <v>40</v>
      </c>
    </row>
    <row r="6" spans="1:31" ht="54" customHeight="1">
      <c r="B6" s="16" t="s">
        <v>39</v>
      </c>
      <c r="C6" s="137" t="s">
        <v>188</v>
      </c>
      <c r="D6" s="359" t="s">
        <v>189</v>
      </c>
      <c r="E6" s="330"/>
      <c r="F6" s="330"/>
      <c r="G6" s="330"/>
      <c r="H6" s="330"/>
      <c r="I6" s="332" t="s">
        <v>76</v>
      </c>
      <c r="J6" s="332"/>
      <c r="K6" s="386"/>
      <c r="L6" s="141"/>
      <c r="M6" s="329" t="s">
        <v>190</v>
      </c>
      <c r="N6" s="360"/>
      <c r="O6" s="359" t="s">
        <v>141</v>
      </c>
      <c r="P6" s="360"/>
      <c r="Q6" s="359" t="s">
        <v>191</v>
      </c>
      <c r="R6" s="330"/>
      <c r="S6" s="330"/>
      <c r="T6" s="330"/>
      <c r="U6" s="330"/>
      <c r="V6" s="330"/>
      <c r="W6" s="360"/>
      <c r="X6" s="207" t="s">
        <v>192</v>
      </c>
      <c r="Y6" s="142"/>
      <c r="Z6" s="387"/>
      <c r="AA6" s="141"/>
      <c r="AB6" s="16" t="s">
        <v>34</v>
      </c>
      <c r="AC6" s="208" t="s">
        <v>34</v>
      </c>
      <c r="AD6" s="145" t="s">
        <v>34</v>
      </c>
    </row>
    <row r="7" spans="1:31" ht="54" customHeight="1" thickBot="1">
      <c r="B7" s="146"/>
      <c r="C7" s="388" t="s">
        <v>213</v>
      </c>
      <c r="D7" s="389" t="s">
        <v>193</v>
      </c>
      <c r="E7" s="211" t="s">
        <v>194</v>
      </c>
      <c r="F7" s="390" t="s">
        <v>195</v>
      </c>
      <c r="G7" s="9" t="s">
        <v>214</v>
      </c>
      <c r="H7" s="9" t="s">
        <v>215</v>
      </c>
      <c r="I7" s="9" t="s">
        <v>196</v>
      </c>
      <c r="J7" s="391" t="s">
        <v>216</v>
      </c>
      <c r="K7" s="391" t="s">
        <v>217</v>
      </c>
      <c r="L7" s="11" t="s">
        <v>20</v>
      </c>
      <c r="M7" s="389" t="s">
        <v>197</v>
      </c>
      <c r="N7" s="392" t="s">
        <v>198</v>
      </c>
      <c r="O7" s="147" t="s">
        <v>199</v>
      </c>
      <c r="P7" s="392" t="s">
        <v>200</v>
      </c>
      <c r="Q7" s="393" t="s">
        <v>201</v>
      </c>
      <c r="R7" s="394" t="s">
        <v>202</v>
      </c>
      <c r="S7" s="389" t="s">
        <v>203</v>
      </c>
      <c r="T7" s="395" t="s">
        <v>204</v>
      </c>
      <c r="U7" s="395" t="s">
        <v>205</v>
      </c>
      <c r="V7" s="389" t="s">
        <v>206</v>
      </c>
      <c r="W7" s="389" t="s">
        <v>207</v>
      </c>
      <c r="X7" s="202" t="s">
        <v>208</v>
      </c>
      <c r="Y7" s="396" t="s">
        <v>209</v>
      </c>
      <c r="Z7" s="397" t="s">
        <v>218</v>
      </c>
      <c r="AA7" s="214" t="s">
        <v>0</v>
      </c>
      <c r="AB7" s="152" t="s">
        <v>44</v>
      </c>
      <c r="AC7" s="215" t="s">
        <v>45</v>
      </c>
      <c r="AD7" s="153" t="s">
        <v>45</v>
      </c>
    </row>
    <row r="8" spans="1:31" ht="54" customHeight="1">
      <c r="B8" s="144" t="s">
        <v>120</v>
      </c>
      <c r="C8" s="398"/>
      <c r="D8" s="399"/>
      <c r="E8" s="400"/>
      <c r="F8" s="401"/>
      <c r="G8" s="402"/>
      <c r="H8" s="402"/>
      <c r="I8" s="402"/>
      <c r="J8" s="403"/>
      <c r="K8" s="403"/>
      <c r="L8" s="404">
        <f>SUM(C8:K8)</f>
        <v>0</v>
      </c>
      <c r="M8" s="399"/>
      <c r="N8" s="405"/>
      <c r="O8" s="406"/>
      <c r="P8" s="405"/>
      <c r="Q8" s="407"/>
      <c r="R8" s="408"/>
      <c r="S8" s="399"/>
      <c r="T8" s="409"/>
      <c r="U8" s="409"/>
      <c r="V8" s="399"/>
      <c r="W8" s="399"/>
      <c r="X8" s="410"/>
      <c r="Y8" s="411"/>
      <c r="Z8" s="412">
        <v>0.1</v>
      </c>
      <c r="AA8" s="413">
        <v>0.1</v>
      </c>
      <c r="AB8" s="193">
        <f>AA8</f>
        <v>0.1</v>
      </c>
      <c r="AC8" s="208" t="s">
        <v>219</v>
      </c>
      <c r="AD8" s="145" t="s">
        <v>219</v>
      </c>
    </row>
    <row r="9" spans="1:31" ht="54" customHeight="1">
      <c r="A9" s="414"/>
      <c r="B9" s="23" t="s">
        <v>50</v>
      </c>
      <c r="C9" s="192"/>
      <c r="D9" s="168"/>
      <c r="E9" s="168">
        <v>1.1000000000000001</v>
      </c>
      <c r="F9" s="168"/>
      <c r="G9" s="168"/>
      <c r="H9" s="168"/>
      <c r="I9" s="168"/>
      <c r="J9" s="223"/>
      <c r="K9" s="223"/>
      <c r="L9" s="172">
        <f>SUM(C9:K9)</f>
        <v>1.1000000000000001</v>
      </c>
      <c r="M9" s="168">
        <v>0.3</v>
      </c>
      <c r="N9" s="223">
        <v>0.1</v>
      </c>
      <c r="O9" s="223"/>
      <c r="P9" s="223"/>
      <c r="Q9" s="168"/>
      <c r="R9" s="223"/>
      <c r="S9" s="168">
        <v>0.5</v>
      </c>
      <c r="T9" s="168">
        <v>0.1</v>
      </c>
      <c r="U9" s="168"/>
      <c r="V9" s="168"/>
      <c r="W9" s="168"/>
      <c r="X9" s="168"/>
      <c r="Y9" s="168"/>
      <c r="Z9" s="168"/>
      <c r="AA9" s="172">
        <f>SUM(M9:Z9)</f>
        <v>1</v>
      </c>
      <c r="AB9" s="193">
        <f>L9+AA9</f>
        <v>2.1</v>
      </c>
      <c r="AC9" s="226">
        <v>24</v>
      </c>
      <c r="AD9" s="175">
        <v>22.6</v>
      </c>
    </row>
    <row r="10" spans="1:31" ht="54" customHeight="1">
      <c r="A10" s="414"/>
      <c r="B10" s="216" t="s">
        <v>60</v>
      </c>
      <c r="C10" s="415">
        <f>SUM(C8:C9)</f>
        <v>0</v>
      </c>
      <c r="D10" s="164">
        <f t="shared" ref="D10:AD10" si="0">SUM(D8:D9)</f>
        <v>0</v>
      </c>
      <c r="E10" s="164">
        <f t="shared" si="0"/>
        <v>1.1000000000000001</v>
      </c>
      <c r="F10" s="164">
        <f t="shared" si="0"/>
        <v>0</v>
      </c>
      <c r="G10" s="164">
        <f t="shared" si="0"/>
        <v>0</v>
      </c>
      <c r="H10" s="164">
        <f t="shared" si="0"/>
        <v>0</v>
      </c>
      <c r="I10" s="164">
        <f t="shared" si="0"/>
        <v>0</v>
      </c>
      <c r="J10" s="230">
        <f t="shared" si="0"/>
        <v>0</v>
      </c>
      <c r="K10" s="230">
        <f t="shared" si="0"/>
        <v>0</v>
      </c>
      <c r="L10" s="166">
        <f t="shared" si="0"/>
        <v>1.1000000000000001</v>
      </c>
      <c r="M10" s="164">
        <f t="shared" si="0"/>
        <v>0.3</v>
      </c>
      <c r="N10" s="230">
        <f t="shared" si="0"/>
        <v>0.1</v>
      </c>
      <c r="O10" s="230">
        <f t="shared" si="0"/>
        <v>0</v>
      </c>
      <c r="P10" s="230">
        <f t="shared" si="0"/>
        <v>0</v>
      </c>
      <c r="Q10" s="164">
        <f t="shared" si="0"/>
        <v>0</v>
      </c>
      <c r="R10" s="230">
        <f t="shared" si="0"/>
        <v>0</v>
      </c>
      <c r="S10" s="164">
        <f t="shared" si="0"/>
        <v>0.5</v>
      </c>
      <c r="T10" s="164">
        <f t="shared" si="0"/>
        <v>0.1</v>
      </c>
      <c r="U10" s="164">
        <f t="shared" si="0"/>
        <v>0</v>
      </c>
      <c r="V10" s="164">
        <f t="shared" si="0"/>
        <v>0</v>
      </c>
      <c r="W10" s="164">
        <f t="shared" si="0"/>
        <v>0</v>
      </c>
      <c r="X10" s="164">
        <f t="shared" si="0"/>
        <v>0</v>
      </c>
      <c r="Y10" s="164">
        <f>SUM(Y8:Y9)</f>
        <v>0</v>
      </c>
      <c r="Z10" s="164">
        <f t="shared" si="0"/>
        <v>0.1</v>
      </c>
      <c r="AA10" s="166">
        <f t="shared" si="0"/>
        <v>1.1000000000000001</v>
      </c>
      <c r="AB10" s="225">
        <f t="shared" si="0"/>
        <v>2.2000000000000002</v>
      </c>
      <c r="AC10" s="231">
        <f t="shared" si="0"/>
        <v>24</v>
      </c>
      <c r="AD10" s="170">
        <f t="shared" si="0"/>
        <v>22.6</v>
      </c>
    </row>
    <row r="11" spans="1:31" ht="54" customHeight="1">
      <c r="A11" s="414"/>
      <c r="B11" s="216" t="s">
        <v>53</v>
      </c>
      <c r="C11" s="415"/>
      <c r="D11" s="164">
        <v>0.5</v>
      </c>
      <c r="E11" s="164">
        <v>1</v>
      </c>
      <c r="F11" s="164"/>
      <c r="G11" s="164">
        <v>0.1</v>
      </c>
      <c r="H11" s="164"/>
      <c r="I11" s="164"/>
      <c r="J11" s="230"/>
      <c r="K11" s="230"/>
      <c r="L11" s="166">
        <v>1.6</v>
      </c>
      <c r="M11" s="164">
        <v>0.3</v>
      </c>
      <c r="N11" s="230"/>
      <c r="O11" s="230"/>
      <c r="P11" s="230"/>
      <c r="Q11" s="164">
        <v>0.2</v>
      </c>
      <c r="R11" s="230"/>
      <c r="S11" s="164"/>
      <c r="T11" s="164"/>
      <c r="U11" s="164"/>
      <c r="V11" s="164">
        <v>0.1</v>
      </c>
      <c r="W11" s="164"/>
      <c r="X11" s="164"/>
      <c r="Y11" s="164"/>
      <c r="Z11" s="164"/>
      <c r="AA11" s="166">
        <v>0.6</v>
      </c>
      <c r="AB11" s="225">
        <v>2.2000000000000002</v>
      </c>
      <c r="AC11" s="231">
        <v>30</v>
      </c>
      <c r="AD11" s="170">
        <v>29.6</v>
      </c>
    </row>
    <row r="12" spans="1:31" ht="54" customHeight="1">
      <c r="A12" s="414"/>
      <c r="B12" s="23" t="s">
        <v>54</v>
      </c>
      <c r="C12" s="192"/>
      <c r="D12" s="168">
        <v>10</v>
      </c>
      <c r="E12" s="168"/>
      <c r="F12" s="168"/>
      <c r="G12" s="168"/>
      <c r="H12" s="168"/>
      <c r="I12" s="168">
        <v>4.5</v>
      </c>
      <c r="J12" s="223"/>
      <c r="K12" s="223"/>
      <c r="L12" s="172">
        <f>SUM(C12:K12)</f>
        <v>14.5</v>
      </c>
      <c r="M12" s="168">
        <v>2.5</v>
      </c>
      <c r="N12" s="223"/>
      <c r="O12" s="223"/>
      <c r="P12" s="223"/>
      <c r="Q12" s="168">
        <v>1</v>
      </c>
      <c r="R12" s="223"/>
      <c r="S12" s="168">
        <v>5</v>
      </c>
      <c r="T12" s="168">
        <v>4.3</v>
      </c>
      <c r="U12" s="168"/>
      <c r="V12" s="168"/>
      <c r="W12" s="168"/>
      <c r="X12" s="168"/>
      <c r="Y12" s="168"/>
      <c r="Z12" s="168"/>
      <c r="AA12" s="172">
        <f>SUM(M12:Z12)</f>
        <v>12.8</v>
      </c>
      <c r="AB12" s="193">
        <f>L12+AA12</f>
        <v>27.3</v>
      </c>
      <c r="AC12" s="226">
        <v>256</v>
      </c>
      <c r="AD12" s="175">
        <v>231</v>
      </c>
    </row>
    <row r="13" spans="1:31" ht="54" customHeight="1">
      <c r="A13" s="414"/>
      <c r="B13" s="216" t="s">
        <v>55</v>
      </c>
      <c r="C13" s="415"/>
      <c r="D13" s="164"/>
      <c r="E13" s="164">
        <v>1.3</v>
      </c>
      <c r="F13" s="164">
        <v>0.1</v>
      </c>
      <c r="G13" s="164"/>
      <c r="H13" s="164"/>
      <c r="I13" s="164"/>
      <c r="J13" s="230">
        <v>1.3</v>
      </c>
      <c r="K13" s="230"/>
      <c r="L13" s="166">
        <f>SUM(C13:K13)</f>
        <v>2.7</v>
      </c>
      <c r="M13" s="164"/>
      <c r="N13" s="230"/>
      <c r="O13" s="230">
        <v>0.9</v>
      </c>
      <c r="P13" s="230"/>
      <c r="Q13" s="164">
        <v>0.1</v>
      </c>
      <c r="R13" s="230"/>
      <c r="S13" s="164">
        <v>1.5</v>
      </c>
      <c r="T13" s="164">
        <v>0.7</v>
      </c>
      <c r="U13" s="164">
        <v>0.6</v>
      </c>
      <c r="V13" s="164"/>
      <c r="W13" s="164"/>
      <c r="X13" s="164"/>
      <c r="Y13" s="164"/>
      <c r="Z13" s="164"/>
      <c r="AA13" s="166">
        <f>SUM(M13:Z13)</f>
        <v>3.8000000000000003</v>
      </c>
      <c r="AB13" s="225">
        <f>L13+AA13</f>
        <v>6.5</v>
      </c>
      <c r="AC13" s="231">
        <v>49.7</v>
      </c>
      <c r="AD13" s="170">
        <v>49.7</v>
      </c>
    </row>
    <row r="14" spans="1:31" ht="54" customHeight="1">
      <c r="A14" s="414"/>
      <c r="B14" s="216" t="s">
        <v>61</v>
      </c>
      <c r="C14" s="415">
        <f>SUM(C11:C13)</f>
        <v>0</v>
      </c>
      <c r="D14" s="164">
        <f t="shared" ref="D14:AD14" si="1">SUM(D11:D13)</f>
        <v>10.5</v>
      </c>
      <c r="E14" s="164">
        <f>SUM(E11:E13)</f>
        <v>2.2999999999999998</v>
      </c>
      <c r="F14" s="164">
        <f t="shared" si="1"/>
        <v>0.1</v>
      </c>
      <c r="G14" s="164">
        <f t="shared" si="1"/>
        <v>0.1</v>
      </c>
      <c r="H14" s="164">
        <f t="shared" si="1"/>
        <v>0</v>
      </c>
      <c r="I14" s="164">
        <f t="shared" si="1"/>
        <v>4.5</v>
      </c>
      <c r="J14" s="230">
        <f t="shared" si="1"/>
        <v>1.3</v>
      </c>
      <c r="K14" s="230">
        <f t="shared" si="1"/>
        <v>0</v>
      </c>
      <c r="L14" s="166">
        <f t="shared" si="1"/>
        <v>18.8</v>
      </c>
      <c r="M14" s="164">
        <f t="shared" si="1"/>
        <v>2.8</v>
      </c>
      <c r="N14" s="230">
        <f t="shared" si="1"/>
        <v>0</v>
      </c>
      <c r="O14" s="230">
        <f t="shared" si="1"/>
        <v>0.9</v>
      </c>
      <c r="P14" s="230">
        <f t="shared" si="1"/>
        <v>0</v>
      </c>
      <c r="Q14" s="164">
        <f t="shared" si="1"/>
        <v>1.3</v>
      </c>
      <c r="R14" s="230">
        <f t="shared" si="1"/>
        <v>0</v>
      </c>
      <c r="S14" s="164">
        <f t="shared" si="1"/>
        <v>6.5</v>
      </c>
      <c r="T14" s="164">
        <f t="shared" si="1"/>
        <v>5</v>
      </c>
      <c r="U14" s="164">
        <f t="shared" si="1"/>
        <v>0.6</v>
      </c>
      <c r="V14" s="164">
        <f t="shared" si="1"/>
        <v>0.1</v>
      </c>
      <c r="W14" s="164">
        <f t="shared" si="1"/>
        <v>0</v>
      </c>
      <c r="X14" s="164">
        <f t="shared" si="1"/>
        <v>0</v>
      </c>
      <c r="Y14" s="164">
        <f>SUM(Y11:Y13)</f>
        <v>0</v>
      </c>
      <c r="Z14" s="164">
        <f t="shared" si="1"/>
        <v>0</v>
      </c>
      <c r="AA14" s="166">
        <f t="shared" si="1"/>
        <v>17.2</v>
      </c>
      <c r="AB14" s="225">
        <f t="shared" si="1"/>
        <v>36</v>
      </c>
      <c r="AC14" s="231">
        <f t="shared" si="1"/>
        <v>335.7</v>
      </c>
      <c r="AD14" s="170">
        <f t="shared" si="1"/>
        <v>310.3</v>
      </c>
    </row>
    <row r="15" spans="1:31" ht="54" customHeight="1">
      <c r="A15" s="414"/>
      <c r="B15" s="216" t="s">
        <v>57</v>
      </c>
      <c r="C15" s="415"/>
      <c r="D15" s="164"/>
      <c r="E15" s="164"/>
      <c r="F15" s="164"/>
      <c r="G15" s="164"/>
      <c r="H15" s="164"/>
      <c r="I15" s="164"/>
      <c r="J15" s="230"/>
      <c r="K15" s="230"/>
      <c r="L15" s="166">
        <f>SUM(C15:K15)</f>
        <v>0</v>
      </c>
      <c r="M15" s="164"/>
      <c r="N15" s="230"/>
      <c r="O15" s="230"/>
      <c r="P15" s="230"/>
      <c r="Q15" s="164"/>
      <c r="R15" s="230"/>
      <c r="S15" s="164"/>
      <c r="T15" s="164"/>
      <c r="U15" s="164"/>
      <c r="V15" s="164"/>
      <c r="W15" s="164"/>
      <c r="X15" s="164"/>
      <c r="Y15" s="164"/>
      <c r="Z15" s="164">
        <v>0.2</v>
      </c>
      <c r="AA15" s="166">
        <f>SUM(M15:Z15)</f>
        <v>0.2</v>
      </c>
      <c r="AB15" s="225">
        <f>L15+AA15</f>
        <v>0.2</v>
      </c>
      <c r="AC15" s="231" t="s">
        <v>219</v>
      </c>
      <c r="AD15" s="170" t="s">
        <v>219</v>
      </c>
    </row>
    <row r="16" spans="1:31" ht="54" customHeight="1">
      <c r="A16" s="414"/>
      <c r="B16" s="216" t="s">
        <v>62</v>
      </c>
      <c r="C16" s="415">
        <f>SUM(C15)</f>
        <v>0</v>
      </c>
      <c r="D16" s="164">
        <f t="shared" ref="D16:AD16" si="2">SUM(D15)</f>
        <v>0</v>
      </c>
      <c r="E16" s="164">
        <f t="shared" si="2"/>
        <v>0</v>
      </c>
      <c r="F16" s="164">
        <f t="shared" si="2"/>
        <v>0</v>
      </c>
      <c r="G16" s="164">
        <f t="shared" si="2"/>
        <v>0</v>
      </c>
      <c r="H16" s="164">
        <f t="shared" si="2"/>
        <v>0</v>
      </c>
      <c r="I16" s="164">
        <f t="shared" si="2"/>
        <v>0</v>
      </c>
      <c r="J16" s="230">
        <f t="shared" si="2"/>
        <v>0</v>
      </c>
      <c r="K16" s="230">
        <f t="shared" si="2"/>
        <v>0</v>
      </c>
      <c r="L16" s="166">
        <f t="shared" si="2"/>
        <v>0</v>
      </c>
      <c r="M16" s="164">
        <f t="shared" si="2"/>
        <v>0</v>
      </c>
      <c r="N16" s="230">
        <f t="shared" si="2"/>
        <v>0</v>
      </c>
      <c r="O16" s="230">
        <f t="shared" si="2"/>
        <v>0</v>
      </c>
      <c r="P16" s="230">
        <f t="shared" si="2"/>
        <v>0</v>
      </c>
      <c r="Q16" s="164">
        <f t="shared" si="2"/>
        <v>0</v>
      </c>
      <c r="R16" s="230">
        <f t="shared" si="2"/>
        <v>0</v>
      </c>
      <c r="S16" s="164">
        <f t="shared" si="2"/>
        <v>0</v>
      </c>
      <c r="T16" s="164">
        <f t="shared" si="2"/>
        <v>0</v>
      </c>
      <c r="U16" s="164">
        <f t="shared" si="2"/>
        <v>0</v>
      </c>
      <c r="V16" s="164">
        <f t="shared" si="2"/>
        <v>0</v>
      </c>
      <c r="W16" s="164">
        <f t="shared" si="2"/>
        <v>0</v>
      </c>
      <c r="X16" s="164">
        <f t="shared" si="2"/>
        <v>0</v>
      </c>
      <c r="Y16" s="164">
        <f>SUM(Y15)</f>
        <v>0</v>
      </c>
      <c r="Z16" s="164">
        <f t="shared" si="2"/>
        <v>0.2</v>
      </c>
      <c r="AA16" s="166">
        <f t="shared" si="2"/>
        <v>0.2</v>
      </c>
      <c r="AB16" s="225">
        <f t="shared" si="2"/>
        <v>0.2</v>
      </c>
      <c r="AC16" s="231">
        <f t="shared" si="2"/>
        <v>0</v>
      </c>
      <c r="AD16" s="170">
        <f t="shared" si="2"/>
        <v>0</v>
      </c>
    </row>
    <row r="17" spans="1:63" ht="54" customHeight="1">
      <c r="A17" s="414"/>
      <c r="B17" s="216" t="s">
        <v>58</v>
      </c>
      <c r="C17" s="415"/>
      <c r="D17" s="164"/>
      <c r="E17" s="164"/>
      <c r="F17" s="164"/>
      <c r="G17" s="164"/>
      <c r="H17" s="164"/>
      <c r="I17" s="164"/>
      <c r="J17" s="230"/>
      <c r="K17" s="230"/>
      <c r="L17" s="166">
        <f>SUM(C17:K17)</f>
        <v>0</v>
      </c>
      <c r="M17" s="164"/>
      <c r="N17" s="230"/>
      <c r="O17" s="230"/>
      <c r="P17" s="230"/>
      <c r="Q17" s="164"/>
      <c r="R17" s="230"/>
      <c r="S17" s="164"/>
      <c r="T17" s="164"/>
      <c r="U17" s="164"/>
      <c r="V17" s="164"/>
      <c r="W17" s="164"/>
      <c r="X17" s="164"/>
      <c r="Y17" s="164"/>
      <c r="Z17" s="164">
        <v>0.3</v>
      </c>
      <c r="AA17" s="166">
        <f>SUM(M17:Z17)</f>
        <v>0.3</v>
      </c>
      <c r="AB17" s="225">
        <f>L17+AA17</f>
        <v>0.3</v>
      </c>
      <c r="AC17" s="231" t="s">
        <v>219</v>
      </c>
      <c r="AD17" s="170" t="s">
        <v>219</v>
      </c>
    </row>
    <row r="18" spans="1:63" ht="54" customHeight="1">
      <c r="A18" s="414"/>
      <c r="B18" s="216" t="s">
        <v>127</v>
      </c>
      <c r="C18" s="415"/>
      <c r="D18" s="164"/>
      <c r="E18" s="164"/>
      <c r="F18" s="164"/>
      <c r="G18" s="164"/>
      <c r="H18" s="164"/>
      <c r="I18" s="164"/>
      <c r="J18" s="230"/>
      <c r="K18" s="230"/>
      <c r="L18" s="166">
        <f>SUM(C18:K18)</f>
        <v>0</v>
      </c>
      <c r="M18" s="164">
        <v>0.2</v>
      </c>
      <c r="N18" s="230">
        <v>0.2</v>
      </c>
      <c r="O18" s="230">
        <v>0.1</v>
      </c>
      <c r="P18" s="230"/>
      <c r="Q18" s="164"/>
      <c r="R18" s="230"/>
      <c r="S18" s="164"/>
      <c r="T18" s="164">
        <v>0.2</v>
      </c>
      <c r="U18" s="164"/>
      <c r="V18" s="164"/>
      <c r="W18" s="164"/>
      <c r="X18" s="164"/>
      <c r="Y18" s="164"/>
      <c r="Z18" s="164"/>
      <c r="AA18" s="166">
        <f>SUM(M18:Z18)</f>
        <v>0.7</v>
      </c>
      <c r="AB18" s="225">
        <f>L18+AA18</f>
        <v>0.7</v>
      </c>
      <c r="AC18" s="231">
        <v>1</v>
      </c>
      <c r="AD18" s="170">
        <v>1</v>
      </c>
    </row>
    <row r="19" spans="1:63" ht="54" customHeight="1">
      <c r="A19" s="414"/>
      <c r="B19" s="216" t="s">
        <v>129</v>
      </c>
      <c r="C19" s="415">
        <v>0.1</v>
      </c>
      <c r="D19" s="164">
        <v>0.1</v>
      </c>
      <c r="E19" s="164">
        <v>0.2</v>
      </c>
      <c r="F19" s="164">
        <v>0.1</v>
      </c>
      <c r="G19" s="164"/>
      <c r="H19" s="164"/>
      <c r="I19" s="164"/>
      <c r="J19" s="230">
        <v>0.1</v>
      </c>
      <c r="K19" s="230"/>
      <c r="L19" s="166">
        <f>SUM(C19:K19)</f>
        <v>0.6</v>
      </c>
      <c r="M19" s="164"/>
      <c r="N19" s="230"/>
      <c r="O19" s="230">
        <v>0.2</v>
      </c>
      <c r="P19" s="230"/>
      <c r="Q19" s="164"/>
      <c r="R19" s="230"/>
      <c r="S19" s="164"/>
      <c r="T19" s="164">
        <v>0.2</v>
      </c>
      <c r="U19" s="164"/>
      <c r="V19" s="164"/>
      <c r="W19" s="164"/>
      <c r="X19" s="164"/>
      <c r="Y19" s="164"/>
      <c r="Z19" s="164"/>
      <c r="AA19" s="166">
        <f>SUM(M19:Z19)</f>
        <v>0.4</v>
      </c>
      <c r="AB19" s="225">
        <f>L19+AA19</f>
        <v>1</v>
      </c>
      <c r="AC19" s="231">
        <v>0.9</v>
      </c>
      <c r="AD19" s="170">
        <v>0.9</v>
      </c>
    </row>
    <row r="20" spans="1:63" ht="54" customHeight="1">
      <c r="A20" s="414"/>
      <c r="B20" s="216" t="s">
        <v>130</v>
      </c>
      <c r="C20" s="415">
        <v>0.1</v>
      </c>
      <c r="D20" s="164"/>
      <c r="E20" s="164"/>
      <c r="F20" s="164"/>
      <c r="G20" s="164"/>
      <c r="H20" s="164"/>
      <c r="I20" s="164"/>
      <c r="J20" s="230"/>
      <c r="K20" s="230"/>
      <c r="L20" s="166">
        <f>SUM(C20:K20)</f>
        <v>0.1</v>
      </c>
      <c r="M20" s="164"/>
      <c r="N20" s="230"/>
      <c r="O20" s="230"/>
      <c r="P20" s="230"/>
      <c r="Q20" s="164"/>
      <c r="R20" s="230"/>
      <c r="S20" s="164"/>
      <c r="T20" s="164">
        <v>0.2</v>
      </c>
      <c r="U20" s="164"/>
      <c r="V20" s="164"/>
      <c r="W20" s="164"/>
      <c r="X20" s="164"/>
      <c r="Y20" s="164"/>
      <c r="Z20" s="164"/>
      <c r="AA20" s="166">
        <f>SUM(M20:Z20)</f>
        <v>0.2</v>
      </c>
      <c r="AB20" s="225">
        <f>L20+AA20</f>
        <v>0.30000000000000004</v>
      </c>
      <c r="AC20" s="231">
        <v>3</v>
      </c>
      <c r="AD20" s="170">
        <v>2.7</v>
      </c>
    </row>
    <row r="21" spans="1:63" ht="54" customHeight="1">
      <c r="A21" s="414"/>
      <c r="B21" s="216" t="s">
        <v>131</v>
      </c>
      <c r="C21" s="415"/>
      <c r="D21" s="164"/>
      <c r="E21" s="164"/>
      <c r="F21" s="164"/>
      <c r="G21" s="164"/>
      <c r="H21" s="164"/>
      <c r="I21" s="164"/>
      <c r="J21" s="230"/>
      <c r="K21" s="230"/>
      <c r="L21" s="166">
        <f>SUM(C21:K21)</f>
        <v>0</v>
      </c>
      <c r="M21" s="164"/>
      <c r="N21" s="230"/>
      <c r="O21" s="230"/>
      <c r="P21" s="230"/>
      <c r="Q21" s="164"/>
      <c r="R21" s="230"/>
      <c r="S21" s="164"/>
      <c r="T21" s="164"/>
      <c r="U21" s="164"/>
      <c r="V21" s="164"/>
      <c r="W21" s="164"/>
      <c r="X21" s="164">
        <v>1</v>
      </c>
      <c r="Y21" s="164"/>
      <c r="Z21" s="164"/>
      <c r="AA21" s="166">
        <f>SUM(M21:Z21)</f>
        <v>1</v>
      </c>
      <c r="AB21" s="225">
        <f>L21+AA21</f>
        <v>1</v>
      </c>
      <c r="AC21" s="231">
        <v>3</v>
      </c>
      <c r="AD21" s="170">
        <v>3</v>
      </c>
    </row>
    <row r="22" spans="1:63" ht="54" customHeight="1">
      <c r="A22" s="414"/>
      <c r="B22" s="23" t="s">
        <v>63</v>
      </c>
      <c r="C22" s="192">
        <f>SUM(C17:C21)</f>
        <v>0.2</v>
      </c>
      <c r="D22" s="168">
        <f t="shared" ref="D22:AD22" si="3">SUM(D17:D21)</f>
        <v>0.1</v>
      </c>
      <c r="E22" s="168">
        <f t="shared" si="3"/>
        <v>0.2</v>
      </c>
      <c r="F22" s="168">
        <f t="shared" si="3"/>
        <v>0.1</v>
      </c>
      <c r="G22" s="168">
        <f t="shared" si="3"/>
        <v>0</v>
      </c>
      <c r="H22" s="168">
        <f t="shared" si="3"/>
        <v>0</v>
      </c>
      <c r="I22" s="168">
        <f t="shared" si="3"/>
        <v>0</v>
      </c>
      <c r="J22" s="223">
        <f t="shared" si="3"/>
        <v>0.1</v>
      </c>
      <c r="K22" s="223">
        <f t="shared" si="3"/>
        <v>0</v>
      </c>
      <c r="L22" s="172">
        <f t="shared" si="3"/>
        <v>0.7</v>
      </c>
      <c r="M22" s="168">
        <f t="shared" si="3"/>
        <v>0.2</v>
      </c>
      <c r="N22" s="223">
        <f t="shared" si="3"/>
        <v>0.2</v>
      </c>
      <c r="O22" s="223">
        <f t="shared" si="3"/>
        <v>0.30000000000000004</v>
      </c>
      <c r="P22" s="223">
        <f t="shared" si="3"/>
        <v>0</v>
      </c>
      <c r="Q22" s="168">
        <f t="shared" si="3"/>
        <v>0</v>
      </c>
      <c r="R22" s="223">
        <f t="shared" si="3"/>
        <v>0</v>
      </c>
      <c r="S22" s="168">
        <f t="shared" si="3"/>
        <v>0</v>
      </c>
      <c r="T22" s="168">
        <f t="shared" si="3"/>
        <v>0.60000000000000009</v>
      </c>
      <c r="U22" s="168">
        <f t="shared" si="3"/>
        <v>0</v>
      </c>
      <c r="V22" s="168">
        <f t="shared" si="3"/>
        <v>0</v>
      </c>
      <c r="W22" s="168">
        <f t="shared" si="3"/>
        <v>0</v>
      </c>
      <c r="X22" s="168">
        <f t="shared" si="3"/>
        <v>1</v>
      </c>
      <c r="Y22" s="168">
        <f>SUM(Y17:Y21)</f>
        <v>0</v>
      </c>
      <c r="Z22" s="168">
        <f t="shared" si="3"/>
        <v>0.3</v>
      </c>
      <c r="AA22" s="172">
        <f t="shared" si="3"/>
        <v>2.5999999999999996</v>
      </c>
      <c r="AB22" s="193">
        <f t="shared" si="3"/>
        <v>3.3</v>
      </c>
      <c r="AC22" s="226">
        <f t="shared" si="3"/>
        <v>7.9</v>
      </c>
      <c r="AD22" s="175">
        <f t="shared" si="3"/>
        <v>7.6</v>
      </c>
    </row>
    <row r="23" spans="1:63" ht="54" customHeight="1">
      <c r="A23" s="414"/>
      <c r="B23" s="216" t="s">
        <v>68</v>
      </c>
      <c r="C23" s="415">
        <v>0.1</v>
      </c>
      <c r="D23" s="164"/>
      <c r="E23" s="164">
        <v>1.4</v>
      </c>
      <c r="F23" s="164">
        <v>0.4</v>
      </c>
      <c r="G23" s="164"/>
      <c r="H23" s="164"/>
      <c r="I23" s="164"/>
      <c r="J23" s="230"/>
      <c r="K23" s="230"/>
      <c r="L23" s="166">
        <v>1.9</v>
      </c>
      <c r="M23" s="164">
        <v>0.2</v>
      </c>
      <c r="N23" s="230"/>
      <c r="O23" s="230">
        <v>0.2</v>
      </c>
      <c r="P23" s="230"/>
      <c r="Q23" s="164"/>
      <c r="R23" s="230"/>
      <c r="S23" s="164"/>
      <c r="T23" s="164"/>
      <c r="U23" s="164"/>
      <c r="V23" s="164"/>
      <c r="W23" s="164"/>
      <c r="X23" s="164"/>
      <c r="Y23" s="164"/>
      <c r="Z23" s="164">
        <v>0</v>
      </c>
      <c r="AA23" s="166">
        <v>0.4</v>
      </c>
      <c r="AB23" s="225">
        <v>2.2999999999999998</v>
      </c>
      <c r="AC23" s="231">
        <v>30</v>
      </c>
      <c r="AD23" s="170">
        <v>25</v>
      </c>
    </row>
    <row r="24" spans="1:63" ht="54" customHeight="1">
      <c r="A24" s="414"/>
      <c r="B24" s="26" t="s">
        <v>210</v>
      </c>
      <c r="C24" s="415">
        <v>0.1</v>
      </c>
      <c r="D24" s="164"/>
      <c r="E24" s="164">
        <v>3.4</v>
      </c>
      <c r="F24" s="164">
        <v>0.9</v>
      </c>
      <c r="G24" s="164"/>
      <c r="H24" s="164"/>
      <c r="I24" s="164"/>
      <c r="J24" s="230"/>
      <c r="K24" s="230"/>
      <c r="L24" s="166">
        <f>SUM(C24:K24)</f>
        <v>4.4000000000000004</v>
      </c>
      <c r="M24" s="164">
        <v>0.1</v>
      </c>
      <c r="N24" s="230"/>
      <c r="O24" s="230">
        <v>0.1</v>
      </c>
      <c r="P24" s="230"/>
      <c r="Q24" s="164"/>
      <c r="R24" s="230"/>
      <c r="S24" s="164">
        <v>0.5</v>
      </c>
      <c r="T24" s="164"/>
      <c r="U24" s="164"/>
      <c r="V24" s="164"/>
      <c r="W24" s="164"/>
      <c r="X24" s="164"/>
      <c r="Y24" s="164"/>
      <c r="Z24" s="164">
        <v>0.4</v>
      </c>
      <c r="AA24" s="166">
        <f>SUM(M24:Z24)</f>
        <v>1.1000000000000001</v>
      </c>
      <c r="AB24" s="225">
        <f>L24+AA24</f>
        <v>5.5</v>
      </c>
      <c r="AC24" s="231">
        <v>61</v>
      </c>
      <c r="AD24" s="170">
        <v>51</v>
      </c>
    </row>
    <row r="25" spans="1:63" ht="54" customHeight="1">
      <c r="A25" s="6"/>
      <c r="B25" s="416" t="s">
        <v>69</v>
      </c>
      <c r="C25" s="229">
        <v>1.5</v>
      </c>
      <c r="D25" s="230"/>
      <c r="E25" s="230">
        <v>0.7</v>
      </c>
      <c r="F25" s="230"/>
      <c r="G25" s="230">
        <v>0.1</v>
      </c>
      <c r="H25" s="230"/>
      <c r="I25" s="230"/>
      <c r="J25" s="230"/>
      <c r="K25" s="230"/>
      <c r="L25" s="230">
        <f>SUM(C25:K25)</f>
        <v>2.3000000000000003</v>
      </c>
      <c r="M25" s="230"/>
      <c r="N25" s="164"/>
      <c r="O25" s="230">
        <v>0.1</v>
      </c>
      <c r="P25" s="164"/>
      <c r="Q25" s="164"/>
      <c r="R25" s="164"/>
      <c r="S25" s="164">
        <v>0.1</v>
      </c>
      <c r="T25" s="164"/>
      <c r="U25" s="164"/>
      <c r="V25" s="164"/>
      <c r="W25" s="164"/>
      <c r="X25" s="164"/>
      <c r="Y25" s="164"/>
      <c r="Z25" s="164"/>
      <c r="AA25" s="191">
        <f>SUM(M25:Z25)</f>
        <v>0.2</v>
      </c>
      <c r="AB25" s="193">
        <f>L25+AA25</f>
        <v>2.5000000000000004</v>
      </c>
      <c r="AC25" s="286">
        <v>24.5</v>
      </c>
      <c r="AD25" s="286">
        <v>24</v>
      </c>
      <c r="AE25" s="417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418"/>
      <c r="BI25" s="194"/>
      <c r="BJ25" s="419"/>
      <c r="BK25" s="419"/>
    </row>
    <row r="26" spans="1:63" ht="54" customHeight="1">
      <c r="A26" s="414"/>
      <c r="B26" s="420" t="s">
        <v>211</v>
      </c>
      <c r="C26" s="415">
        <v>0.3</v>
      </c>
      <c r="D26" s="164"/>
      <c r="E26" s="164">
        <v>6.4</v>
      </c>
      <c r="F26" s="164">
        <v>1.6</v>
      </c>
      <c r="G26" s="164"/>
      <c r="H26" s="164"/>
      <c r="I26" s="164"/>
      <c r="J26" s="230"/>
      <c r="K26" s="230"/>
      <c r="L26" s="166">
        <f>SUM(C26:K26)</f>
        <v>8.3000000000000007</v>
      </c>
      <c r="M26" s="164">
        <v>0.3</v>
      </c>
      <c r="N26" s="230"/>
      <c r="O26" s="230">
        <v>0.4</v>
      </c>
      <c r="P26" s="230"/>
      <c r="Q26" s="164"/>
      <c r="R26" s="230"/>
      <c r="S26" s="164">
        <v>0.3</v>
      </c>
      <c r="T26" s="164"/>
      <c r="U26" s="164"/>
      <c r="V26" s="164"/>
      <c r="W26" s="164"/>
      <c r="X26" s="164"/>
      <c r="Y26" s="164"/>
      <c r="Z26" s="164">
        <v>0.9</v>
      </c>
      <c r="AA26" s="166">
        <f>SUM(M26:Z26)</f>
        <v>1.9</v>
      </c>
      <c r="AB26" s="225">
        <f>L26+AA26</f>
        <v>10.200000000000001</v>
      </c>
      <c r="AC26" s="170">
        <v>123</v>
      </c>
      <c r="AD26" s="170">
        <v>103</v>
      </c>
      <c r="AE26" s="421"/>
      <c r="AF26" s="2"/>
    </row>
    <row r="27" spans="1:63" ht="54" customHeight="1">
      <c r="A27" s="414"/>
      <c r="B27" s="216" t="s">
        <v>64</v>
      </c>
      <c r="C27" s="415">
        <f>SUM(C23:C26)</f>
        <v>2</v>
      </c>
      <c r="D27" s="164">
        <f t="shared" ref="D27:AB27" si="4">SUM(D23:D26)</f>
        <v>0</v>
      </c>
      <c r="E27" s="164">
        <f t="shared" si="4"/>
        <v>11.9</v>
      </c>
      <c r="F27" s="164">
        <f t="shared" si="4"/>
        <v>2.9000000000000004</v>
      </c>
      <c r="G27" s="164">
        <f t="shared" si="4"/>
        <v>0.1</v>
      </c>
      <c r="H27" s="164">
        <f t="shared" si="4"/>
        <v>0</v>
      </c>
      <c r="I27" s="164">
        <f t="shared" si="4"/>
        <v>0</v>
      </c>
      <c r="J27" s="230">
        <f t="shared" si="4"/>
        <v>0</v>
      </c>
      <c r="K27" s="230">
        <f t="shared" si="4"/>
        <v>0</v>
      </c>
      <c r="L27" s="166">
        <f t="shared" si="4"/>
        <v>16.900000000000002</v>
      </c>
      <c r="M27" s="164">
        <f t="shared" si="4"/>
        <v>0.60000000000000009</v>
      </c>
      <c r="N27" s="230">
        <f t="shared" si="4"/>
        <v>0</v>
      </c>
      <c r="O27" s="230">
        <f t="shared" si="4"/>
        <v>0.8</v>
      </c>
      <c r="P27" s="230">
        <f t="shared" si="4"/>
        <v>0</v>
      </c>
      <c r="Q27" s="164">
        <f t="shared" si="4"/>
        <v>0</v>
      </c>
      <c r="R27" s="230">
        <f t="shared" si="4"/>
        <v>0</v>
      </c>
      <c r="S27" s="164">
        <f t="shared" si="4"/>
        <v>0.89999999999999991</v>
      </c>
      <c r="T27" s="164">
        <f t="shared" si="4"/>
        <v>0</v>
      </c>
      <c r="U27" s="164">
        <f t="shared" si="4"/>
        <v>0</v>
      </c>
      <c r="V27" s="164">
        <f t="shared" si="4"/>
        <v>0</v>
      </c>
      <c r="W27" s="164">
        <f t="shared" si="4"/>
        <v>0</v>
      </c>
      <c r="X27" s="164">
        <f t="shared" si="4"/>
        <v>0</v>
      </c>
      <c r="Y27" s="164">
        <f>SUM(Y23:Y26)</f>
        <v>0</v>
      </c>
      <c r="Z27" s="164">
        <f t="shared" si="4"/>
        <v>1.3</v>
      </c>
      <c r="AA27" s="166">
        <f t="shared" si="4"/>
        <v>3.5999999999999996</v>
      </c>
      <c r="AB27" s="225">
        <f t="shared" si="4"/>
        <v>20.5</v>
      </c>
      <c r="AC27" s="231">
        <f>SUM(AC23:AC26)</f>
        <v>238.5</v>
      </c>
      <c r="AD27" s="170">
        <f>SUM(AD23:AD26)</f>
        <v>203</v>
      </c>
    </row>
    <row r="28" spans="1:63" ht="54" customHeight="1">
      <c r="A28" s="414"/>
      <c r="B28" s="216" t="s">
        <v>137</v>
      </c>
      <c r="C28" s="415"/>
      <c r="D28" s="164"/>
      <c r="E28" s="164">
        <v>0.3</v>
      </c>
      <c r="F28" s="164">
        <v>0.1</v>
      </c>
      <c r="G28" s="164"/>
      <c r="H28" s="164">
        <v>0.2</v>
      </c>
      <c r="I28" s="164">
        <v>0.4</v>
      </c>
      <c r="J28" s="230">
        <v>0.4</v>
      </c>
      <c r="K28" s="230">
        <v>0.1</v>
      </c>
      <c r="L28" s="166">
        <f t="shared" ref="L28:L33" si="5">SUM(C28:K28)</f>
        <v>1.5</v>
      </c>
      <c r="M28" s="164"/>
      <c r="N28" s="230"/>
      <c r="O28" s="230">
        <v>4.2</v>
      </c>
      <c r="P28" s="230"/>
      <c r="Q28" s="164"/>
      <c r="R28" s="230">
        <v>0.1</v>
      </c>
      <c r="S28" s="164"/>
      <c r="T28" s="164">
        <v>3.4</v>
      </c>
      <c r="U28" s="164"/>
      <c r="V28" s="164"/>
      <c r="W28" s="164"/>
      <c r="X28" s="164"/>
      <c r="Y28" s="164"/>
      <c r="Z28" s="164"/>
      <c r="AA28" s="166">
        <f t="shared" ref="AA28:AA33" si="6">SUM(M28:Z28)</f>
        <v>7.6999999999999993</v>
      </c>
      <c r="AB28" s="225">
        <f t="shared" ref="AB28:AB33" si="7">L28+AA28</f>
        <v>9.1999999999999993</v>
      </c>
      <c r="AC28" s="231">
        <v>93</v>
      </c>
      <c r="AD28" s="170">
        <v>40</v>
      </c>
    </row>
    <row r="29" spans="1:63" ht="54" customHeight="1">
      <c r="A29" s="414"/>
      <c r="B29" s="216" t="s">
        <v>59</v>
      </c>
      <c r="C29" s="415"/>
      <c r="D29" s="164"/>
      <c r="E29" s="164">
        <v>0.2</v>
      </c>
      <c r="F29" s="164"/>
      <c r="G29" s="164"/>
      <c r="H29" s="164">
        <v>0.1</v>
      </c>
      <c r="I29" s="164"/>
      <c r="J29" s="230">
        <v>0.1</v>
      </c>
      <c r="K29" s="230"/>
      <c r="L29" s="166">
        <f t="shared" si="5"/>
        <v>0.4</v>
      </c>
      <c r="M29" s="164"/>
      <c r="N29" s="230"/>
      <c r="O29" s="230">
        <v>0.2</v>
      </c>
      <c r="P29" s="230"/>
      <c r="Q29" s="164"/>
      <c r="R29" s="230">
        <v>0.2</v>
      </c>
      <c r="S29" s="164"/>
      <c r="T29" s="164">
        <v>0.2</v>
      </c>
      <c r="U29" s="164"/>
      <c r="V29" s="164"/>
      <c r="W29" s="164"/>
      <c r="X29" s="164"/>
      <c r="Y29" s="164"/>
      <c r="Z29" s="164"/>
      <c r="AA29" s="166">
        <f t="shared" si="6"/>
        <v>0.60000000000000009</v>
      </c>
      <c r="AB29" s="225">
        <f t="shared" si="7"/>
        <v>1</v>
      </c>
      <c r="AC29" s="231">
        <v>15</v>
      </c>
      <c r="AD29" s="170">
        <v>10</v>
      </c>
    </row>
    <row r="30" spans="1:63" ht="54" customHeight="1">
      <c r="A30" s="414"/>
      <c r="B30" s="216" t="s">
        <v>212</v>
      </c>
      <c r="C30" s="415"/>
      <c r="D30" s="164"/>
      <c r="E30" s="164">
        <v>0.1</v>
      </c>
      <c r="F30" s="164"/>
      <c r="G30" s="164"/>
      <c r="H30" s="164"/>
      <c r="I30" s="164"/>
      <c r="J30" s="230"/>
      <c r="K30" s="230"/>
      <c r="L30" s="166">
        <f t="shared" si="5"/>
        <v>0.1</v>
      </c>
      <c r="M30" s="164"/>
      <c r="N30" s="230"/>
      <c r="O30" s="230">
        <v>0.1</v>
      </c>
      <c r="P30" s="230"/>
      <c r="Q30" s="164"/>
      <c r="R30" s="230"/>
      <c r="S30" s="164"/>
      <c r="T30" s="164">
        <v>0.1</v>
      </c>
      <c r="U30" s="164"/>
      <c r="V30" s="164"/>
      <c r="W30" s="164"/>
      <c r="X30" s="164"/>
      <c r="Y30" s="164"/>
      <c r="Z30" s="164"/>
      <c r="AA30" s="166">
        <f t="shared" si="6"/>
        <v>0.2</v>
      </c>
      <c r="AB30" s="225">
        <f t="shared" si="7"/>
        <v>0.30000000000000004</v>
      </c>
      <c r="AC30" s="231">
        <v>6</v>
      </c>
      <c r="AD30" s="170">
        <v>4.8</v>
      </c>
    </row>
    <row r="31" spans="1:63" ht="54" customHeight="1">
      <c r="A31" s="414"/>
      <c r="B31" s="216" t="s">
        <v>138</v>
      </c>
      <c r="C31" s="415"/>
      <c r="D31" s="164"/>
      <c r="E31" s="164"/>
      <c r="F31" s="164"/>
      <c r="G31" s="164"/>
      <c r="H31" s="164"/>
      <c r="I31" s="164"/>
      <c r="J31" s="230"/>
      <c r="K31" s="230"/>
      <c r="L31" s="166">
        <f t="shared" si="5"/>
        <v>0</v>
      </c>
      <c r="M31" s="164"/>
      <c r="N31" s="230"/>
      <c r="O31" s="230">
        <v>0.5</v>
      </c>
      <c r="P31" s="230"/>
      <c r="Q31" s="164"/>
      <c r="R31" s="230">
        <v>0.1</v>
      </c>
      <c r="S31" s="164"/>
      <c r="T31" s="164">
        <v>0.5</v>
      </c>
      <c r="U31" s="164"/>
      <c r="V31" s="164"/>
      <c r="W31" s="164"/>
      <c r="X31" s="164"/>
      <c r="Y31" s="164"/>
      <c r="Z31" s="164"/>
      <c r="AA31" s="166">
        <f t="shared" si="6"/>
        <v>1.1000000000000001</v>
      </c>
      <c r="AB31" s="225">
        <f t="shared" si="7"/>
        <v>1.1000000000000001</v>
      </c>
      <c r="AC31" s="231">
        <v>27</v>
      </c>
      <c r="AD31" s="170">
        <v>26</v>
      </c>
    </row>
    <row r="32" spans="1:63" ht="54" customHeight="1">
      <c r="A32" s="414"/>
      <c r="B32" s="216" t="s">
        <v>139</v>
      </c>
      <c r="C32" s="415"/>
      <c r="D32" s="164"/>
      <c r="E32" s="164">
        <v>0.1</v>
      </c>
      <c r="F32" s="164"/>
      <c r="G32" s="164"/>
      <c r="H32" s="164"/>
      <c r="I32" s="164"/>
      <c r="J32" s="230"/>
      <c r="K32" s="230"/>
      <c r="L32" s="166">
        <f t="shared" si="5"/>
        <v>0.1</v>
      </c>
      <c r="M32" s="164"/>
      <c r="N32" s="230">
        <v>0.1</v>
      </c>
      <c r="O32" s="230">
        <v>0.1</v>
      </c>
      <c r="P32" s="230"/>
      <c r="Q32" s="164"/>
      <c r="R32" s="230">
        <v>0.1</v>
      </c>
      <c r="S32" s="164"/>
      <c r="T32" s="164">
        <v>0.1</v>
      </c>
      <c r="U32" s="164"/>
      <c r="V32" s="164">
        <v>0.1</v>
      </c>
      <c r="W32" s="164">
        <v>0.1</v>
      </c>
      <c r="X32" s="164"/>
      <c r="Y32" s="183">
        <v>0.1</v>
      </c>
      <c r="Z32" s="183"/>
      <c r="AA32" s="166">
        <f t="shared" si="6"/>
        <v>0.7</v>
      </c>
      <c r="AB32" s="225">
        <f t="shared" si="7"/>
        <v>0.79999999999999993</v>
      </c>
      <c r="AC32" s="231">
        <v>11</v>
      </c>
      <c r="AD32" s="170">
        <v>11</v>
      </c>
    </row>
    <row r="33" spans="1:30" ht="54" customHeight="1">
      <c r="A33" s="414"/>
      <c r="B33" s="216" t="s">
        <v>186</v>
      </c>
      <c r="C33" s="415">
        <v>0.1</v>
      </c>
      <c r="D33" s="164"/>
      <c r="E33" s="164">
        <v>0.1</v>
      </c>
      <c r="F33" s="164"/>
      <c r="G33" s="164"/>
      <c r="H33" s="164"/>
      <c r="I33" s="164">
        <v>0.1</v>
      </c>
      <c r="J33" s="230">
        <v>0.3</v>
      </c>
      <c r="K33" s="230"/>
      <c r="L33" s="166">
        <f t="shared" si="5"/>
        <v>0.60000000000000009</v>
      </c>
      <c r="M33" s="164"/>
      <c r="N33" s="230">
        <v>0.1</v>
      </c>
      <c r="O33" s="230"/>
      <c r="P33" s="230">
        <v>0.2</v>
      </c>
      <c r="Q33" s="164"/>
      <c r="R33" s="230"/>
      <c r="S33" s="164">
        <v>0.5</v>
      </c>
      <c r="T33" s="164"/>
      <c r="U33" s="164"/>
      <c r="V33" s="164"/>
      <c r="W33" s="164"/>
      <c r="X33" s="164"/>
      <c r="Y33" s="164"/>
      <c r="Z33" s="164"/>
      <c r="AA33" s="166">
        <f t="shared" si="6"/>
        <v>0.8</v>
      </c>
      <c r="AB33" s="225">
        <f t="shared" si="7"/>
        <v>1.4000000000000001</v>
      </c>
      <c r="AC33" s="231">
        <v>25</v>
      </c>
      <c r="AD33" s="170">
        <v>21</v>
      </c>
    </row>
    <row r="34" spans="1:30" ht="54" customHeight="1">
      <c r="A34" s="414"/>
      <c r="B34" s="216" t="s">
        <v>65</v>
      </c>
      <c r="C34" s="415">
        <f>SUM(C28:C33)</f>
        <v>0.1</v>
      </c>
      <c r="D34" s="164">
        <f t="shared" ref="D34:AD34" si="8">SUM(D28:D33)</f>
        <v>0</v>
      </c>
      <c r="E34" s="164">
        <f t="shared" si="8"/>
        <v>0.79999999999999993</v>
      </c>
      <c r="F34" s="164">
        <f t="shared" si="8"/>
        <v>0.1</v>
      </c>
      <c r="G34" s="164">
        <f t="shared" si="8"/>
        <v>0</v>
      </c>
      <c r="H34" s="164">
        <f t="shared" si="8"/>
        <v>0.30000000000000004</v>
      </c>
      <c r="I34" s="164">
        <f t="shared" si="8"/>
        <v>0.5</v>
      </c>
      <c r="J34" s="230">
        <f t="shared" si="8"/>
        <v>0.8</v>
      </c>
      <c r="K34" s="230">
        <f t="shared" si="8"/>
        <v>0.1</v>
      </c>
      <c r="L34" s="166">
        <f t="shared" si="8"/>
        <v>2.7</v>
      </c>
      <c r="M34" s="164">
        <f t="shared" si="8"/>
        <v>0</v>
      </c>
      <c r="N34" s="230">
        <f t="shared" si="8"/>
        <v>0.2</v>
      </c>
      <c r="O34" s="230">
        <f t="shared" si="8"/>
        <v>5.0999999999999996</v>
      </c>
      <c r="P34" s="230">
        <f t="shared" si="8"/>
        <v>0.2</v>
      </c>
      <c r="Q34" s="164">
        <f t="shared" si="8"/>
        <v>0</v>
      </c>
      <c r="R34" s="230">
        <f t="shared" si="8"/>
        <v>0.5</v>
      </c>
      <c r="S34" s="164">
        <f t="shared" si="8"/>
        <v>0.5</v>
      </c>
      <c r="T34" s="164">
        <f t="shared" si="8"/>
        <v>4.3</v>
      </c>
      <c r="U34" s="164">
        <f t="shared" si="8"/>
        <v>0</v>
      </c>
      <c r="V34" s="164">
        <f t="shared" si="8"/>
        <v>0.1</v>
      </c>
      <c r="W34" s="164">
        <f t="shared" si="8"/>
        <v>0.1</v>
      </c>
      <c r="X34" s="164">
        <f t="shared" si="8"/>
        <v>0</v>
      </c>
      <c r="Y34" s="164">
        <f>SUM(Y28:Y33)</f>
        <v>0.1</v>
      </c>
      <c r="Z34" s="164">
        <f t="shared" si="8"/>
        <v>0</v>
      </c>
      <c r="AA34" s="166">
        <f t="shared" si="8"/>
        <v>11.099999999999998</v>
      </c>
      <c r="AB34" s="225">
        <f t="shared" si="8"/>
        <v>13.8</v>
      </c>
      <c r="AC34" s="231">
        <f t="shared" si="8"/>
        <v>177</v>
      </c>
      <c r="AD34" s="170">
        <f t="shared" si="8"/>
        <v>112.8</v>
      </c>
    </row>
    <row r="35" spans="1:30" ht="54" customHeight="1" thickBot="1">
      <c r="B35" s="25" t="s">
        <v>71</v>
      </c>
      <c r="C35" s="422">
        <f>SUM(C10,C14,C16,C22,C27,C34)</f>
        <v>2.3000000000000003</v>
      </c>
      <c r="D35" s="423">
        <f t="shared" ref="D35:AA35" si="9">SUM(D10,D14,D16,D22,D27,D34)</f>
        <v>10.6</v>
      </c>
      <c r="E35" s="423">
        <f t="shared" si="9"/>
        <v>16.3</v>
      </c>
      <c r="F35" s="423">
        <f t="shared" si="9"/>
        <v>3.2000000000000006</v>
      </c>
      <c r="G35" s="423">
        <f t="shared" si="9"/>
        <v>0.2</v>
      </c>
      <c r="H35" s="423">
        <f t="shared" si="9"/>
        <v>0.30000000000000004</v>
      </c>
      <c r="I35" s="423">
        <f t="shared" si="9"/>
        <v>5</v>
      </c>
      <c r="J35" s="423">
        <f t="shared" si="9"/>
        <v>2.2000000000000002</v>
      </c>
      <c r="K35" s="423">
        <f t="shared" si="9"/>
        <v>0.1</v>
      </c>
      <c r="L35" s="424">
        <f t="shared" si="9"/>
        <v>40.200000000000003</v>
      </c>
      <c r="M35" s="423">
        <f t="shared" si="9"/>
        <v>3.9</v>
      </c>
      <c r="N35" s="423">
        <f t="shared" si="9"/>
        <v>0.5</v>
      </c>
      <c r="O35" s="423">
        <f t="shared" si="9"/>
        <v>7.1</v>
      </c>
      <c r="P35" s="423">
        <f t="shared" si="9"/>
        <v>0.2</v>
      </c>
      <c r="Q35" s="423">
        <f t="shared" si="9"/>
        <v>1.3</v>
      </c>
      <c r="R35" s="423">
        <f t="shared" si="9"/>
        <v>0.5</v>
      </c>
      <c r="S35" s="423">
        <f t="shared" si="9"/>
        <v>8.4</v>
      </c>
      <c r="T35" s="423">
        <f t="shared" si="9"/>
        <v>10</v>
      </c>
      <c r="U35" s="423">
        <f t="shared" si="9"/>
        <v>0.6</v>
      </c>
      <c r="V35" s="423">
        <f t="shared" si="9"/>
        <v>0.2</v>
      </c>
      <c r="W35" s="423">
        <f t="shared" si="9"/>
        <v>0.1</v>
      </c>
      <c r="X35" s="423">
        <f t="shared" si="9"/>
        <v>1</v>
      </c>
      <c r="Y35" s="423">
        <f>SUM(Y10,Y14,Y16,Y22,Y27,Y34)</f>
        <v>0.1</v>
      </c>
      <c r="Z35" s="423">
        <f t="shared" si="9"/>
        <v>1.9000000000000001</v>
      </c>
      <c r="AA35" s="424">
        <f t="shared" si="9"/>
        <v>35.799999999999997</v>
      </c>
      <c r="AB35" s="425">
        <f>SUM(AB10,AB14,AB16,AB22,AB27,AB34)</f>
        <v>76</v>
      </c>
      <c r="AC35" s="426">
        <f>SUM(AC10,AC14,AC16,AC22,AC27,AC34)</f>
        <v>783.09999999999991</v>
      </c>
      <c r="AD35" s="425">
        <f>SUM(AD10,AD14,AD16,AD22,AD27,AD34)</f>
        <v>656.3</v>
      </c>
    </row>
    <row r="36" spans="1:30" ht="54" customHeight="1">
      <c r="C36" s="4"/>
      <c r="L36" s="200"/>
      <c r="AA36" s="200"/>
      <c r="AB36" s="3"/>
      <c r="AC36" s="2"/>
      <c r="AD36" s="2"/>
    </row>
  </sheetData>
  <mergeCells count="9">
    <mergeCell ref="AC1:AD1"/>
    <mergeCell ref="C5:L5"/>
    <mergeCell ref="M5:P5"/>
    <mergeCell ref="Q5:AA5"/>
    <mergeCell ref="D6:H6"/>
    <mergeCell ref="I6:K6"/>
    <mergeCell ref="M6:N6"/>
    <mergeCell ref="O6:P6"/>
    <mergeCell ref="Q6:W6"/>
  </mergeCells>
  <phoneticPr fontId="2"/>
  <pageMargins left="0.7" right="0.7" top="0.75" bottom="0.75" header="0.3" footer="0.3"/>
  <pageSetup paperSize="9" scale="41" orientation="portrait" r:id="rId1"/>
  <colBreaks count="1" manualBreakCount="1">
    <brk id="16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2"/>
  <sheetViews>
    <sheetView view="pageBreakPreview" zoomScale="40" zoomScaleNormal="100" zoomScaleSheetLayoutView="40" workbookViewId="0">
      <selection activeCell="K6" sqref="K6"/>
    </sheetView>
  </sheetViews>
  <sheetFormatPr defaultColWidth="10.75" defaultRowHeight="54" customHeight="1"/>
  <cols>
    <col min="1" max="1" width="7.375" style="190" customWidth="1"/>
    <col min="2" max="2" width="20.625" style="190" customWidth="1"/>
    <col min="3" max="18" width="16.625" style="190" customWidth="1"/>
    <col min="19" max="19" width="1.625" style="190" customWidth="1"/>
    <col min="20" max="20" width="8.75" style="190" customWidth="1"/>
    <col min="21" max="16384" width="10.75" style="190"/>
  </cols>
  <sheetData>
    <row r="1" spans="1:18" ht="54" customHeight="1">
      <c r="B1" s="428" t="s">
        <v>43</v>
      </c>
      <c r="C1" s="429"/>
    </row>
    <row r="2" spans="1:18" ht="54" customHeight="1">
      <c r="B2" s="428"/>
      <c r="C2" s="429"/>
    </row>
    <row r="3" spans="1:18" s="430" customFormat="1" ht="54" customHeight="1" thickBot="1">
      <c r="B3" s="431" t="s">
        <v>220</v>
      </c>
      <c r="E3" s="19"/>
      <c r="F3" s="1"/>
      <c r="G3" s="1"/>
    </row>
    <row r="4" spans="1:18" s="430" customFormat="1" ht="54" customHeight="1">
      <c r="B4" s="432"/>
      <c r="C4" s="433" t="s">
        <v>86</v>
      </c>
      <c r="D4" s="434"/>
      <c r="E4" s="18" t="s">
        <v>42</v>
      </c>
      <c r="F4" s="205" t="s">
        <v>41</v>
      </c>
      <c r="G4" s="17" t="s">
        <v>40</v>
      </c>
    </row>
    <row r="5" spans="1:18" s="430" customFormat="1" ht="54" customHeight="1">
      <c r="B5" s="435" t="s">
        <v>39</v>
      </c>
      <c r="C5" s="436" t="s">
        <v>221</v>
      </c>
      <c r="D5" s="437"/>
      <c r="E5" s="16" t="s">
        <v>34</v>
      </c>
      <c r="F5" s="208" t="s">
        <v>34</v>
      </c>
      <c r="G5" s="145" t="s">
        <v>34</v>
      </c>
    </row>
    <row r="6" spans="1:18" s="430" customFormat="1" ht="54" customHeight="1" thickBot="1">
      <c r="B6" s="438"/>
      <c r="C6" s="439"/>
      <c r="D6" s="440" t="s">
        <v>20</v>
      </c>
      <c r="E6" s="152" t="s">
        <v>44</v>
      </c>
      <c r="F6" s="215" t="s">
        <v>45</v>
      </c>
      <c r="G6" s="153" t="s">
        <v>45</v>
      </c>
    </row>
    <row r="7" spans="1:18" s="430" customFormat="1" ht="54" customHeight="1">
      <c r="A7" s="414"/>
      <c r="B7" s="441" t="s">
        <v>53</v>
      </c>
      <c r="C7" s="442">
        <v>0.1</v>
      </c>
      <c r="D7" s="443">
        <f>SUM(C7:C7)</f>
        <v>0.1</v>
      </c>
      <c r="E7" s="444">
        <f>+D7</f>
        <v>0.1</v>
      </c>
      <c r="F7" s="445">
        <v>1.7</v>
      </c>
      <c r="G7" s="446">
        <v>1.5</v>
      </c>
    </row>
    <row r="8" spans="1:18" s="430" customFormat="1" ht="54" customHeight="1">
      <c r="A8" s="414"/>
      <c r="B8" s="447" t="s">
        <v>61</v>
      </c>
      <c r="C8" s="448">
        <f t="shared" ref="C8:G9" si="0">SUM(C7)</f>
        <v>0.1</v>
      </c>
      <c r="D8" s="449">
        <f t="shared" si="0"/>
        <v>0.1</v>
      </c>
      <c r="E8" s="450">
        <f>SUM(E7)</f>
        <v>0.1</v>
      </c>
      <c r="F8" s="451">
        <f t="shared" si="0"/>
        <v>1.7</v>
      </c>
      <c r="G8" s="452">
        <f t="shared" si="0"/>
        <v>1.5</v>
      </c>
    </row>
    <row r="9" spans="1:18" s="430" customFormat="1" ht="54" customHeight="1" thickBot="1">
      <c r="B9" s="453" t="s">
        <v>71</v>
      </c>
      <c r="C9" s="454">
        <f t="shared" si="0"/>
        <v>0.1</v>
      </c>
      <c r="D9" s="455">
        <f t="shared" si="0"/>
        <v>0.1</v>
      </c>
      <c r="E9" s="456">
        <f>SUM(E8)</f>
        <v>0.1</v>
      </c>
      <c r="F9" s="457">
        <f t="shared" si="0"/>
        <v>1.7</v>
      </c>
      <c r="G9" s="456">
        <f t="shared" si="0"/>
        <v>1.5</v>
      </c>
    </row>
    <row r="10" spans="1:18" ht="54" customHeight="1">
      <c r="B10" s="428"/>
      <c r="C10" s="429"/>
    </row>
    <row r="11" spans="1:18" ht="54" customHeight="1" thickBot="1">
      <c r="B11" s="458" t="s">
        <v>222</v>
      </c>
      <c r="C11" s="458"/>
      <c r="D11" s="458"/>
      <c r="E11" s="458"/>
      <c r="F11" s="458"/>
      <c r="G11" s="459"/>
      <c r="H11" s="460"/>
      <c r="I11" s="460"/>
      <c r="J11" s="460"/>
      <c r="K11" s="460"/>
      <c r="L11" s="460"/>
      <c r="M11" s="460"/>
      <c r="P11" s="461"/>
    </row>
    <row r="12" spans="1:18" ht="54" customHeight="1">
      <c r="B12" s="241"/>
      <c r="C12" s="462" t="s">
        <v>85</v>
      </c>
      <c r="D12" s="462"/>
      <c r="E12" s="462"/>
      <c r="F12" s="463"/>
      <c r="G12" s="464" t="s">
        <v>86</v>
      </c>
      <c r="H12" s="465"/>
      <c r="I12" s="465"/>
      <c r="J12" s="466"/>
      <c r="K12" s="467" t="s">
        <v>86</v>
      </c>
      <c r="L12" s="465"/>
      <c r="M12" s="465"/>
      <c r="N12" s="468"/>
      <c r="O12" s="242"/>
      <c r="P12" s="469" t="s">
        <v>42</v>
      </c>
      <c r="Q12" s="245" t="s">
        <v>41</v>
      </c>
      <c r="R12" s="245" t="s">
        <v>40</v>
      </c>
    </row>
    <row r="13" spans="1:18" ht="54" customHeight="1">
      <c r="B13" s="246" t="s">
        <v>39</v>
      </c>
      <c r="C13" s="470" t="s">
        <v>223</v>
      </c>
      <c r="D13" s="471" t="s">
        <v>76</v>
      </c>
      <c r="E13" s="472"/>
      <c r="F13" s="473"/>
      <c r="G13" s="247" t="s">
        <v>224</v>
      </c>
      <c r="H13" s="380" t="s">
        <v>141</v>
      </c>
      <c r="I13" s="379"/>
      <c r="J13" s="381"/>
      <c r="K13" s="251" t="s">
        <v>36</v>
      </c>
      <c r="L13" s="252"/>
      <c r="M13" s="252"/>
      <c r="N13" s="474"/>
      <c r="O13" s="475"/>
      <c r="P13" s="476" t="s">
        <v>34</v>
      </c>
      <c r="Q13" s="255" t="s">
        <v>34</v>
      </c>
      <c r="R13" s="255" t="s">
        <v>34</v>
      </c>
    </row>
    <row r="14" spans="1:18" ht="54" customHeight="1" thickBot="1">
      <c r="B14" s="256"/>
      <c r="C14" s="477" t="s">
        <v>225</v>
      </c>
      <c r="D14" s="478" t="s">
        <v>226</v>
      </c>
      <c r="E14" s="479" t="s">
        <v>227</v>
      </c>
      <c r="F14" s="480" t="s">
        <v>20</v>
      </c>
      <c r="G14" s="481" t="s">
        <v>228</v>
      </c>
      <c r="H14" s="482" t="s">
        <v>229</v>
      </c>
      <c r="I14" s="482" t="s">
        <v>230</v>
      </c>
      <c r="J14" s="483" t="s">
        <v>231</v>
      </c>
      <c r="K14" s="482" t="s">
        <v>232</v>
      </c>
      <c r="L14" s="484" t="s">
        <v>233</v>
      </c>
      <c r="M14" s="484" t="s">
        <v>234</v>
      </c>
      <c r="N14" s="485" t="s">
        <v>235</v>
      </c>
      <c r="O14" s="486" t="s">
        <v>20</v>
      </c>
      <c r="P14" s="487" t="s">
        <v>44</v>
      </c>
      <c r="Q14" s="269" t="s">
        <v>45</v>
      </c>
      <c r="R14" s="269" t="s">
        <v>45</v>
      </c>
    </row>
    <row r="15" spans="1:18" ht="54" customHeight="1">
      <c r="A15" s="270"/>
      <c r="B15" s="289" t="s">
        <v>236</v>
      </c>
      <c r="C15" s="488"/>
      <c r="D15" s="489"/>
      <c r="E15" s="488"/>
      <c r="F15" s="490">
        <f>SUM(C15:E15)</f>
        <v>0</v>
      </c>
      <c r="G15" s="491"/>
      <c r="H15" s="488">
        <v>0.1</v>
      </c>
      <c r="I15" s="488">
        <v>0.1</v>
      </c>
      <c r="J15" s="488">
        <v>0.2</v>
      </c>
      <c r="K15" s="488"/>
      <c r="L15" s="488"/>
      <c r="M15" s="492"/>
      <c r="N15" s="493"/>
      <c r="O15" s="494">
        <f>SUM(G15:N15)</f>
        <v>0.4</v>
      </c>
      <c r="P15" s="495">
        <f>F15+O15</f>
        <v>0.4</v>
      </c>
      <c r="Q15" s="496">
        <v>0.3</v>
      </c>
      <c r="R15" s="497">
        <v>0.3</v>
      </c>
    </row>
    <row r="16" spans="1:18" ht="54" customHeight="1">
      <c r="A16" s="270"/>
      <c r="B16" s="289" t="s">
        <v>120</v>
      </c>
      <c r="C16" s="488"/>
      <c r="D16" s="489"/>
      <c r="E16" s="488"/>
      <c r="F16" s="490">
        <f>SUM(C16:E16)</f>
        <v>0</v>
      </c>
      <c r="G16" s="491">
        <v>0.2</v>
      </c>
      <c r="H16" s="488"/>
      <c r="I16" s="488">
        <v>0.1</v>
      </c>
      <c r="J16" s="488"/>
      <c r="K16" s="488"/>
      <c r="L16" s="488"/>
      <c r="M16" s="492"/>
      <c r="N16" s="493"/>
      <c r="O16" s="498">
        <v>0.3</v>
      </c>
      <c r="P16" s="499">
        <v>0.3</v>
      </c>
      <c r="Q16" s="497">
        <v>4.8</v>
      </c>
      <c r="R16" s="500">
        <v>4.8</v>
      </c>
    </row>
    <row r="17" spans="1:19" ht="54" customHeight="1">
      <c r="A17" s="270"/>
      <c r="B17" s="289" t="s">
        <v>48</v>
      </c>
      <c r="C17" s="488"/>
      <c r="D17" s="489"/>
      <c r="E17" s="488"/>
      <c r="F17" s="490">
        <f>SUM(C17:E17)</f>
        <v>0</v>
      </c>
      <c r="G17" s="491">
        <v>1</v>
      </c>
      <c r="H17" s="488"/>
      <c r="I17" s="488">
        <v>0.3</v>
      </c>
      <c r="J17" s="488"/>
      <c r="K17" s="488">
        <v>0.1</v>
      </c>
      <c r="L17" s="488"/>
      <c r="M17" s="492"/>
      <c r="N17" s="493"/>
      <c r="O17" s="498">
        <f>SUM(G17:N17)</f>
        <v>1.4000000000000001</v>
      </c>
      <c r="P17" s="501">
        <f>F17+O17</f>
        <v>1.4000000000000001</v>
      </c>
      <c r="Q17" s="497">
        <v>18.2</v>
      </c>
      <c r="R17" s="497">
        <v>18.2</v>
      </c>
    </row>
    <row r="18" spans="1:19" ht="54" customHeight="1">
      <c r="A18" s="270"/>
      <c r="B18" s="289" t="s">
        <v>49</v>
      </c>
      <c r="C18" s="488"/>
      <c r="D18" s="489"/>
      <c r="E18" s="488"/>
      <c r="F18" s="502">
        <f>SUM(C18:E18)</f>
        <v>0</v>
      </c>
      <c r="G18" s="491">
        <v>0.6</v>
      </c>
      <c r="H18" s="488"/>
      <c r="I18" s="488">
        <v>0.2</v>
      </c>
      <c r="J18" s="488"/>
      <c r="K18" s="488">
        <v>0.2</v>
      </c>
      <c r="L18" s="488"/>
      <c r="M18" s="503">
        <v>0.1</v>
      </c>
      <c r="N18" s="504"/>
      <c r="O18" s="505">
        <v>1.1000000000000001</v>
      </c>
      <c r="P18" s="501">
        <v>1.1000000000000001</v>
      </c>
      <c r="Q18" s="497">
        <v>9</v>
      </c>
      <c r="R18" s="497">
        <v>3.9</v>
      </c>
    </row>
    <row r="19" spans="1:19" ht="54" customHeight="1">
      <c r="A19" s="270"/>
      <c r="B19" s="289" t="s">
        <v>52</v>
      </c>
      <c r="C19" s="488">
        <v>0.1</v>
      </c>
      <c r="D19" s="489"/>
      <c r="E19" s="488"/>
      <c r="F19" s="490">
        <f>SUM(C19:E19)</f>
        <v>0.1</v>
      </c>
      <c r="G19" s="491">
        <v>1.8</v>
      </c>
      <c r="H19" s="488"/>
      <c r="I19" s="488">
        <v>0.4</v>
      </c>
      <c r="J19" s="488"/>
      <c r="K19" s="488"/>
      <c r="L19" s="488"/>
      <c r="M19" s="492"/>
      <c r="N19" s="493"/>
      <c r="O19" s="498">
        <f>SUM(G19:N19)</f>
        <v>2.2000000000000002</v>
      </c>
      <c r="P19" s="501">
        <f>F19+O19</f>
        <v>2.3000000000000003</v>
      </c>
      <c r="Q19" s="497">
        <v>18</v>
      </c>
      <c r="R19" s="497">
        <v>15</v>
      </c>
    </row>
    <row r="20" spans="1:19" ht="54" customHeight="1">
      <c r="A20" s="270"/>
      <c r="B20" s="289" t="s">
        <v>60</v>
      </c>
      <c r="C20" s="488">
        <f t="shared" ref="C20:R20" si="1">SUM(C15:C19)</f>
        <v>0.1</v>
      </c>
      <c r="D20" s="489">
        <f t="shared" si="1"/>
        <v>0</v>
      </c>
      <c r="E20" s="488">
        <f t="shared" si="1"/>
        <v>0</v>
      </c>
      <c r="F20" s="490">
        <f t="shared" si="1"/>
        <v>0.1</v>
      </c>
      <c r="G20" s="491">
        <f t="shared" si="1"/>
        <v>3.5999999999999996</v>
      </c>
      <c r="H20" s="488">
        <f t="shared" si="1"/>
        <v>0.1</v>
      </c>
      <c r="I20" s="488">
        <f t="shared" si="1"/>
        <v>1.1000000000000001</v>
      </c>
      <c r="J20" s="488">
        <f t="shared" si="1"/>
        <v>0.2</v>
      </c>
      <c r="K20" s="488">
        <f t="shared" si="1"/>
        <v>0.30000000000000004</v>
      </c>
      <c r="L20" s="488">
        <f>SUM(L15:L19)</f>
        <v>0</v>
      </c>
      <c r="M20" s="488">
        <f>SUM(M15:M19)</f>
        <v>0.1</v>
      </c>
      <c r="N20" s="493">
        <f t="shared" si="1"/>
        <v>0</v>
      </c>
      <c r="O20" s="498">
        <f>SUM(O15:O19)</f>
        <v>5.4</v>
      </c>
      <c r="P20" s="501">
        <f t="shared" si="1"/>
        <v>5.5</v>
      </c>
      <c r="Q20" s="497">
        <f t="shared" si="1"/>
        <v>50.3</v>
      </c>
      <c r="R20" s="497">
        <f t="shared" si="1"/>
        <v>42.199999999999996</v>
      </c>
    </row>
    <row r="21" spans="1:19" ht="54" customHeight="1">
      <c r="A21" s="270"/>
      <c r="B21" s="289" t="s">
        <v>54</v>
      </c>
      <c r="C21" s="488"/>
      <c r="D21" s="489"/>
      <c r="E21" s="488"/>
      <c r="F21" s="490">
        <f>SUM(C21:E21)</f>
        <v>0</v>
      </c>
      <c r="G21" s="491">
        <v>0.4</v>
      </c>
      <c r="H21" s="488">
        <v>0.8</v>
      </c>
      <c r="I21" s="488">
        <v>1</v>
      </c>
      <c r="J21" s="488"/>
      <c r="K21" s="488"/>
      <c r="L21" s="488"/>
      <c r="M21" s="492"/>
      <c r="N21" s="493">
        <v>0.3</v>
      </c>
      <c r="O21" s="498">
        <f>SUM(G21:N21)</f>
        <v>2.5</v>
      </c>
      <c r="P21" s="501">
        <f>F21+O21</f>
        <v>2.5</v>
      </c>
      <c r="Q21" s="497">
        <v>18.5</v>
      </c>
      <c r="R21" s="497">
        <v>16.600000000000001</v>
      </c>
    </row>
    <row r="22" spans="1:19" ht="54" customHeight="1">
      <c r="A22" s="270"/>
      <c r="B22" s="280" t="s">
        <v>55</v>
      </c>
      <c r="C22" s="503"/>
      <c r="D22" s="506">
        <v>0.4</v>
      </c>
      <c r="E22" s="503"/>
      <c r="F22" s="502">
        <f>SUM(C22:E22)</f>
        <v>0.4</v>
      </c>
      <c r="G22" s="507">
        <v>2.2000000000000002</v>
      </c>
      <c r="H22" s="503">
        <v>0.3</v>
      </c>
      <c r="I22" s="503">
        <v>0.7</v>
      </c>
      <c r="J22" s="503"/>
      <c r="K22" s="503">
        <v>0.1</v>
      </c>
      <c r="L22" s="503"/>
      <c r="M22" s="508"/>
      <c r="N22" s="509"/>
      <c r="O22" s="505">
        <f>SUM(G22:N22)</f>
        <v>3.3000000000000003</v>
      </c>
      <c r="P22" s="510">
        <f>F22+O22</f>
        <v>3.7</v>
      </c>
      <c r="Q22" s="511">
        <v>26.7</v>
      </c>
      <c r="R22" s="511">
        <v>26.7</v>
      </c>
    </row>
    <row r="23" spans="1:19" ht="54" customHeight="1">
      <c r="A23" s="270"/>
      <c r="B23" s="289" t="s">
        <v>61</v>
      </c>
      <c r="C23" s="488">
        <f t="shared" ref="C23:R23" si="2">SUM(C21:C22)</f>
        <v>0</v>
      </c>
      <c r="D23" s="489">
        <f t="shared" si="2"/>
        <v>0.4</v>
      </c>
      <c r="E23" s="488">
        <f t="shared" si="2"/>
        <v>0</v>
      </c>
      <c r="F23" s="490">
        <f t="shared" si="2"/>
        <v>0.4</v>
      </c>
      <c r="G23" s="491">
        <f t="shared" si="2"/>
        <v>2.6</v>
      </c>
      <c r="H23" s="488">
        <f t="shared" si="2"/>
        <v>1.1000000000000001</v>
      </c>
      <c r="I23" s="488">
        <f t="shared" si="2"/>
        <v>1.7</v>
      </c>
      <c r="J23" s="488">
        <f t="shared" si="2"/>
        <v>0</v>
      </c>
      <c r="K23" s="488">
        <f t="shared" si="2"/>
        <v>0.1</v>
      </c>
      <c r="L23" s="488">
        <f t="shared" si="2"/>
        <v>0</v>
      </c>
      <c r="M23" s="488">
        <f t="shared" si="2"/>
        <v>0</v>
      </c>
      <c r="N23" s="493">
        <f t="shared" si="2"/>
        <v>0.3</v>
      </c>
      <c r="O23" s="498">
        <f t="shared" si="2"/>
        <v>5.8000000000000007</v>
      </c>
      <c r="P23" s="501">
        <f t="shared" si="2"/>
        <v>6.2</v>
      </c>
      <c r="Q23" s="497">
        <f t="shared" si="2"/>
        <v>45.2</v>
      </c>
      <c r="R23" s="497">
        <f t="shared" si="2"/>
        <v>43.3</v>
      </c>
    </row>
    <row r="24" spans="1:19" ht="54" customHeight="1">
      <c r="A24" s="270"/>
      <c r="B24" s="289" t="s">
        <v>57</v>
      </c>
      <c r="C24" s="488"/>
      <c r="D24" s="489"/>
      <c r="E24" s="488"/>
      <c r="F24" s="490">
        <f>SUM(C24:E24)</f>
        <v>0</v>
      </c>
      <c r="G24" s="491">
        <v>0.2</v>
      </c>
      <c r="H24" s="488">
        <v>0.3</v>
      </c>
      <c r="I24" s="488">
        <v>0.2</v>
      </c>
      <c r="J24" s="488"/>
      <c r="K24" s="488"/>
      <c r="L24" s="488"/>
      <c r="M24" s="492"/>
      <c r="N24" s="493"/>
      <c r="O24" s="498">
        <f>SUM(G24:N24)</f>
        <v>0.7</v>
      </c>
      <c r="P24" s="501">
        <f>F24+O24</f>
        <v>0.7</v>
      </c>
      <c r="Q24" s="497">
        <v>1</v>
      </c>
      <c r="R24" s="497">
        <v>0.3</v>
      </c>
    </row>
    <row r="25" spans="1:19" ht="54" customHeight="1">
      <c r="A25" s="270"/>
      <c r="B25" s="289" t="s">
        <v>62</v>
      </c>
      <c r="C25" s="488">
        <f t="shared" ref="C25:R25" si="3">SUM(C24)</f>
        <v>0</v>
      </c>
      <c r="D25" s="489">
        <f t="shared" si="3"/>
        <v>0</v>
      </c>
      <c r="E25" s="488">
        <f t="shared" si="3"/>
        <v>0</v>
      </c>
      <c r="F25" s="490">
        <f t="shared" si="3"/>
        <v>0</v>
      </c>
      <c r="G25" s="491">
        <f t="shared" si="3"/>
        <v>0.2</v>
      </c>
      <c r="H25" s="488">
        <f t="shared" si="3"/>
        <v>0.3</v>
      </c>
      <c r="I25" s="488">
        <f t="shared" si="3"/>
        <v>0.2</v>
      </c>
      <c r="J25" s="488">
        <f t="shared" si="3"/>
        <v>0</v>
      </c>
      <c r="K25" s="488">
        <f t="shared" si="3"/>
        <v>0</v>
      </c>
      <c r="L25" s="488">
        <f t="shared" si="3"/>
        <v>0</v>
      </c>
      <c r="M25" s="488">
        <f t="shared" si="3"/>
        <v>0</v>
      </c>
      <c r="N25" s="493">
        <f t="shared" si="3"/>
        <v>0</v>
      </c>
      <c r="O25" s="498">
        <f t="shared" si="3"/>
        <v>0.7</v>
      </c>
      <c r="P25" s="501">
        <f t="shared" si="3"/>
        <v>0.7</v>
      </c>
      <c r="Q25" s="497">
        <f t="shared" si="3"/>
        <v>1</v>
      </c>
      <c r="R25" s="497">
        <f t="shared" si="3"/>
        <v>0.3</v>
      </c>
    </row>
    <row r="26" spans="1:19" ht="54" customHeight="1">
      <c r="A26" s="270"/>
      <c r="B26" s="280" t="s">
        <v>133</v>
      </c>
      <c r="C26" s="503"/>
      <c r="D26" s="506"/>
      <c r="E26" s="503"/>
      <c r="F26" s="502">
        <v>0</v>
      </c>
      <c r="G26" s="507">
        <v>0.3</v>
      </c>
      <c r="H26" s="503"/>
      <c r="I26" s="503">
        <v>0.1</v>
      </c>
      <c r="J26" s="503"/>
      <c r="K26" s="503"/>
      <c r="L26" s="503"/>
      <c r="M26" s="508"/>
      <c r="N26" s="509"/>
      <c r="O26" s="505">
        <v>0.4</v>
      </c>
      <c r="P26" s="510">
        <v>0.4</v>
      </c>
      <c r="Q26" s="511">
        <v>6</v>
      </c>
      <c r="R26" s="511">
        <v>5.4</v>
      </c>
    </row>
    <row r="27" spans="1:19" ht="54" customHeight="1">
      <c r="A27" s="270"/>
      <c r="B27" s="512" t="s">
        <v>68</v>
      </c>
      <c r="C27" s="488"/>
      <c r="D27" s="489">
        <v>1.4</v>
      </c>
      <c r="E27" s="488">
        <v>0.1</v>
      </c>
      <c r="F27" s="490">
        <v>1.5300000000000002</v>
      </c>
      <c r="G27" s="491">
        <v>8.3000000000000007</v>
      </c>
      <c r="H27" s="488">
        <v>0.7</v>
      </c>
      <c r="I27" s="488">
        <v>5.0999999999999996</v>
      </c>
      <c r="J27" s="488"/>
      <c r="K27" s="488">
        <v>1.89</v>
      </c>
      <c r="L27" s="488">
        <v>0.1</v>
      </c>
      <c r="M27" s="492"/>
      <c r="N27" s="493"/>
      <c r="O27" s="498">
        <v>16.16</v>
      </c>
      <c r="P27" s="501">
        <v>17.7</v>
      </c>
      <c r="Q27" s="497">
        <v>156</v>
      </c>
      <c r="R27" s="497">
        <v>140.5</v>
      </c>
    </row>
    <row r="28" spans="1:19" ht="54" customHeight="1">
      <c r="A28" s="270"/>
      <c r="B28" s="289" t="s">
        <v>69</v>
      </c>
      <c r="C28" s="488"/>
      <c r="D28" s="489">
        <v>0.8</v>
      </c>
      <c r="E28" s="488"/>
      <c r="F28" s="490">
        <v>0.8</v>
      </c>
      <c r="G28" s="491">
        <v>14.7</v>
      </c>
      <c r="H28" s="488">
        <v>0.4</v>
      </c>
      <c r="I28" s="488">
        <v>4.5999999999999996</v>
      </c>
      <c r="J28" s="488"/>
      <c r="K28" s="488">
        <v>1.5</v>
      </c>
      <c r="L28" s="488"/>
      <c r="M28" s="492"/>
      <c r="N28" s="493">
        <v>0.1</v>
      </c>
      <c r="O28" s="498">
        <v>21.3</v>
      </c>
      <c r="P28" s="501">
        <v>22.1</v>
      </c>
      <c r="Q28" s="497">
        <v>270</v>
      </c>
      <c r="R28" s="497">
        <v>255</v>
      </c>
    </row>
    <row r="29" spans="1:19" ht="54" customHeight="1">
      <c r="A29" s="270"/>
      <c r="B29" s="289" t="s">
        <v>64</v>
      </c>
      <c r="C29" s="488">
        <f t="shared" ref="C29:R29" si="4">SUM(C26:C28)</f>
        <v>0</v>
      </c>
      <c r="D29" s="489">
        <f t="shared" si="4"/>
        <v>2.2000000000000002</v>
      </c>
      <c r="E29" s="488">
        <f t="shared" si="4"/>
        <v>0.1</v>
      </c>
      <c r="F29" s="490">
        <f t="shared" si="4"/>
        <v>2.33</v>
      </c>
      <c r="G29" s="491">
        <f t="shared" si="4"/>
        <v>23.3</v>
      </c>
      <c r="H29" s="488">
        <f t="shared" si="4"/>
        <v>1.1000000000000001</v>
      </c>
      <c r="I29" s="488">
        <f t="shared" si="4"/>
        <v>9.7999999999999989</v>
      </c>
      <c r="J29" s="488">
        <f t="shared" si="4"/>
        <v>0</v>
      </c>
      <c r="K29" s="488">
        <f t="shared" si="4"/>
        <v>3.3899999999999997</v>
      </c>
      <c r="L29" s="488">
        <f t="shared" si="4"/>
        <v>0.1</v>
      </c>
      <c r="M29" s="488">
        <f t="shared" si="4"/>
        <v>0</v>
      </c>
      <c r="N29" s="493">
        <f t="shared" si="4"/>
        <v>0.1</v>
      </c>
      <c r="O29" s="498">
        <f t="shared" si="4"/>
        <v>37.86</v>
      </c>
      <c r="P29" s="501">
        <f t="shared" si="4"/>
        <v>40.200000000000003</v>
      </c>
      <c r="Q29" s="497">
        <f>SUM(Q26:Q28)</f>
        <v>432</v>
      </c>
      <c r="R29" s="497">
        <f t="shared" si="4"/>
        <v>400.9</v>
      </c>
    </row>
    <row r="30" spans="1:19" ht="54" customHeight="1">
      <c r="A30" s="270"/>
      <c r="B30" s="289" t="s">
        <v>139</v>
      </c>
      <c r="C30" s="488"/>
      <c r="D30" s="489"/>
      <c r="E30" s="488"/>
      <c r="F30" s="490">
        <f>SUM(C30:E30)</f>
        <v>0</v>
      </c>
      <c r="G30" s="491">
        <v>0.4</v>
      </c>
      <c r="H30" s="488">
        <v>0.1</v>
      </c>
      <c r="I30" s="488">
        <v>0.2</v>
      </c>
      <c r="J30" s="488">
        <v>0.1</v>
      </c>
      <c r="K30" s="488"/>
      <c r="L30" s="488"/>
      <c r="M30" s="492"/>
      <c r="N30" s="493"/>
      <c r="O30" s="498">
        <f>SUM(G30:N30)</f>
        <v>0.79999999999999993</v>
      </c>
      <c r="P30" s="501">
        <f>F30+O30</f>
        <v>0.79999999999999993</v>
      </c>
      <c r="Q30" s="497">
        <v>10</v>
      </c>
      <c r="R30" s="497">
        <v>10</v>
      </c>
    </row>
    <row r="31" spans="1:19" ht="54" customHeight="1">
      <c r="A31" s="270"/>
      <c r="B31" s="289" t="s">
        <v>65</v>
      </c>
      <c r="C31" s="488">
        <f t="shared" ref="C31:S31" si="5">SUM(C30)</f>
        <v>0</v>
      </c>
      <c r="D31" s="489">
        <f t="shared" si="5"/>
        <v>0</v>
      </c>
      <c r="E31" s="488">
        <f t="shared" si="5"/>
        <v>0</v>
      </c>
      <c r="F31" s="490">
        <f t="shared" si="5"/>
        <v>0</v>
      </c>
      <c r="G31" s="491">
        <f t="shared" si="5"/>
        <v>0.4</v>
      </c>
      <c r="H31" s="488">
        <f t="shared" si="5"/>
        <v>0.1</v>
      </c>
      <c r="I31" s="488">
        <f t="shared" si="5"/>
        <v>0.2</v>
      </c>
      <c r="J31" s="488">
        <f t="shared" si="5"/>
        <v>0.1</v>
      </c>
      <c r="K31" s="488">
        <f t="shared" si="5"/>
        <v>0</v>
      </c>
      <c r="L31" s="488">
        <f t="shared" si="5"/>
        <v>0</v>
      </c>
      <c r="M31" s="488">
        <f t="shared" si="5"/>
        <v>0</v>
      </c>
      <c r="N31" s="493">
        <f t="shared" si="5"/>
        <v>0</v>
      </c>
      <c r="O31" s="498">
        <f t="shared" si="5"/>
        <v>0.79999999999999993</v>
      </c>
      <c r="P31" s="501">
        <f t="shared" si="5"/>
        <v>0.79999999999999993</v>
      </c>
      <c r="Q31" s="497">
        <f t="shared" si="5"/>
        <v>10</v>
      </c>
      <c r="R31" s="497">
        <f t="shared" si="5"/>
        <v>10</v>
      </c>
      <c r="S31" s="190">
        <f t="shared" si="5"/>
        <v>0</v>
      </c>
    </row>
    <row r="32" spans="1:19" ht="54" customHeight="1" thickBot="1">
      <c r="A32" s="270"/>
      <c r="B32" s="299" t="s">
        <v>71</v>
      </c>
      <c r="C32" s="513">
        <f t="shared" ref="C32:R32" si="6">SUM(C20,C23,C25,C29,C31)</f>
        <v>0.1</v>
      </c>
      <c r="D32" s="514">
        <f t="shared" si="6"/>
        <v>2.6</v>
      </c>
      <c r="E32" s="514">
        <f t="shared" si="6"/>
        <v>0.1</v>
      </c>
      <c r="F32" s="515">
        <f t="shared" si="6"/>
        <v>2.83</v>
      </c>
      <c r="G32" s="516">
        <f t="shared" si="6"/>
        <v>30.099999999999998</v>
      </c>
      <c r="H32" s="517">
        <f t="shared" si="6"/>
        <v>2.7000000000000006</v>
      </c>
      <c r="I32" s="517">
        <f t="shared" si="6"/>
        <v>12.999999999999998</v>
      </c>
      <c r="J32" s="517">
        <f t="shared" si="6"/>
        <v>0.30000000000000004</v>
      </c>
      <c r="K32" s="518">
        <f t="shared" si="6"/>
        <v>3.7899999999999996</v>
      </c>
      <c r="L32" s="517">
        <f t="shared" si="6"/>
        <v>0.1</v>
      </c>
      <c r="M32" s="517">
        <f>SUM(M20,M23,M25,M29,M31)</f>
        <v>0.1</v>
      </c>
      <c r="N32" s="519">
        <f>SUM(N20,N23,N25,N29,N31)</f>
        <v>0.4</v>
      </c>
      <c r="O32" s="520">
        <f t="shared" si="6"/>
        <v>50.559999999999995</v>
      </c>
      <c r="P32" s="521">
        <f>SUM(P20,P23,P25,P29,P31)</f>
        <v>53.4</v>
      </c>
      <c r="Q32" s="522">
        <f t="shared" si="6"/>
        <v>538.5</v>
      </c>
      <c r="R32" s="522">
        <f t="shared" si="6"/>
        <v>496.7</v>
      </c>
      <c r="S32" s="523"/>
    </row>
  </sheetData>
  <mergeCells count="7">
    <mergeCell ref="C4:D4"/>
    <mergeCell ref="C5:C6"/>
    <mergeCell ref="C12:F12"/>
    <mergeCell ref="G12:J12"/>
    <mergeCell ref="K12:N12"/>
    <mergeCell ref="D13:E13"/>
    <mergeCell ref="H13:J13"/>
  </mergeCells>
  <phoneticPr fontId="2"/>
  <pageMargins left="0.7" right="0.7" top="0.75" bottom="0.75" header="0.3" footer="0.3"/>
  <pageSetup paperSize="9" scale="45" orientation="portrait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W38"/>
  <sheetViews>
    <sheetView view="pageBreakPreview" zoomScale="40" zoomScaleNormal="100" zoomScaleSheetLayoutView="40" workbookViewId="0">
      <selection activeCell="N41" sqref="N41"/>
    </sheetView>
  </sheetViews>
  <sheetFormatPr defaultColWidth="12.625" defaultRowHeight="54" customHeight="1"/>
  <cols>
    <col min="1" max="1" width="7.375" style="190" customWidth="1"/>
    <col min="2" max="2" width="20.625" style="190" customWidth="1"/>
    <col min="3" max="19" width="12.625" style="190" customWidth="1"/>
    <col min="20" max="22" width="15.625" style="190" customWidth="1"/>
    <col min="23" max="23" width="1.625" style="190" customWidth="1"/>
    <col min="24" max="16384" width="12.625" style="190"/>
  </cols>
  <sheetData>
    <row r="1" spans="1:23" ht="54" customHeight="1">
      <c r="M1" s="525"/>
      <c r="U1" s="526"/>
      <c r="V1" s="526"/>
      <c r="W1" s="527"/>
    </row>
    <row r="2" spans="1:23" ht="54" customHeight="1">
      <c r="B2" s="428" t="s">
        <v>43</v>
      </c>
    </row>
    <row r="3" spans="1:23" ht="54" customHeight="1">
      <c r="B3" s="428"/>
    </row>
    <row r="4" spans="1:23" ht="54" customHeight="1" thickBot="1">
      <c r="B4" s="458" t="s">
        <v>237</v>
      </c>
      <c r="G4" s="528"/>
      <c r="S4" s="528"/>
      <c r="T4" s="461"/>
    </row>
    <row r="5" spans="1:23" ht="54" customHeight="1">
      <c r="B5" s="241"/>
      <c r="C5" s="529" t="s">
        <v>85</v>
      </c>
      <c r="D5" s="530"/>
      <c r="E5" s="464" t="s">
        <v>86</v>
      </c>
      <c r="F5" s="465"/>
      <c r="G5" s="465"/>
      <c r="H5" s="465"/>
      <c r="I5" s="465"/>
      <c r="J5" s="465"/>
      <c r="K5" s="465"/>
      <c r="L5" s="466"/>
      <c r="M5" s="531" t="s">
        <v>86</v>
      </c>
      <c r="N5" s="370"/>
      <c r="O5" s="370"/>
      <c r="P5" s="370"/>
      <c r="Q5" s="370"/>
      <c r="R5" s="370"/>
      <c r="S5" s="371"/>
      <c r="T5" s="241" t="s">
        <v>42</v>
      </c>
      <c r="U5" s="244" t="s">
        <v>41</v>
      </c>
      <c r="V5" s="245" t="s">
        <v>40</v>
      </c>
    </row>
    <row r="6" spans="1:23" ht="54" customHeight="1">
      <c r="B6" s="246" t="s">
        <v>39</v>
      </c>
      <c r="C6" s="251" t="s">
        <v>73</v>
      </c>
      <c r="D6" s="532"/>
      <c r="E6" s="378" t="s">
        <v>238</v>
      </c>
      <c r="F6" s="379"/>
      <c r="G6" s="379"/>
      <c r="H6" s="379"/>
      <c r="I6" s="379"/>
      <c r="J6" s="381"/>
      <c r="K6" s="380" t="s">
        <v>239</v>
      </c>
      <c r="L6" s="381"/>
      <c r="M6" s="380" t="s">
        <v>239</v>
      </c>
      <c r="N6" s="379"/>
      <c r="O6" s="379"/>
      <c r="P6" s="381"/>
      <c r="Q6" s="533"/>
      <c r="R6" s="252"/>
      <c r="S6" s="475"/>
      <c r="T6" s="246" t="s">
        <v>34</v>
      </c>
      <c r="U6" s="254" t="s">
        <v>34</v>
      </c>
      <c r="V6" s="255" t="s">
        <v>34</v>
      </c>
    </row>
    <row r="7" spans="1:23" ht="54" customHeight="1" thickBot="1">
      <c r="B7" s="256"/>
      <c r="C7" s="534" t="s">
        <v>240</v>
      </c>
      <c r="D7" s="535" t="s">
        <v>20</v>
      </c>
      <c r="E7" s="536" t="s">
        <v>241</v>
      </c>
      <c r="F7" s="537" t="s">
        <v>242</v>
      </c>
      <c r="G7" s="537" t="s">
        <v>243</v>
      </c>
      <c r="H7" s="538" t="s">
        <v>244</v>
      </c>
      <c r="I7" s="266" t="s">
        <v>245</v>
      </c>
      <c r="J7" s="266" t="s">
        <v>246</v>
      </c>
      <c r="K7" s="539" t="s">
        <v>247</v>
      </c>
      <c r="L7" s="539" t="s">
        <v>248</v>
      </c>
      <c r="M7" s="539" t="s">
        <v>249</v>
      </c>
      <c r="N7" s="540" t="s">
        <v>250</v>
      </c>
      <c r="O7" s="539" t="s">
        <v>251</v>
      </c>
      <c r="P7" s="540" t="s">
        <v>252</v>
      </c>
      <c r="Q7" s="534" t="s">
        <v>253</v>
      </c>
      <c r="R7" s="541" t="s">
        <v>235</v>
      </c>
      <c r="S7" s="542" t="s">
        <v>20</v>
      </c>
      <c r="T7" s="543" t="s">
        <v>44</v>
      </c>
      <c r="U7" s="268" t="s">
        <v>45</v>
      </c>
      <c r="V7" s="269" t="s">
        <v>45</v>
      </c>
    </row>
    <row r="8" spans="1:23" ht="54" customHeight="1">
      <c r="A8" s="270"/>
      <c r="B8" s="289" t="s">
        <v>46</v>
      </c>
      <c r="C8" s="295"/>
      <c r="D8" s="185">
        <f>SUM(C8:C8)</f>
        <v>0</v>
      </c>
      <c r="E8" s="294"/>
      <c r="F8" s="295"/>
      <c r="G8" s="295"/>
      <c r="H8" s="295"/>
      <c r="I8" s="295"/>
      <c r="J8" s="295"/>
      <c r="K8" s="295">
        <v>0.3</v>
      </c>
      <c r="L8" s="295"/>
      <c r="M8" s="295"/>
      <c r="N8" s="295">
        <v>0.1</v>
      </c>
      <c r="O8" s="295">
        <v>0.1</v>
      </c>
      <c r="P8" s="295"/>
      <c r="Q8" s="183">
        <v>0.5</v>
      </c>
      <c r="R8" s="544"/>
      <c r="S8" s="296">
        <f>SUM(E8:Q8)</f>
        <v>1</v>
      </c>
      <c r="T8" s="292">
        <f t="shared" ref="T8:T13" si="0">D8+S8</f>
        <v>1</v>
      </c>
      <c r="U8" s="278">
        <v>2.2000000000000002</v>
      </c>
      <c r="V8" s="279">
        <v>2.2000000000000002</v>
      </c>
    </row>
    <row r="9" spans="1:23" ht="54" customHeight="1">
      <c r="A9" s="270"/>
      <c r="B9" s="289" t="s">
        <v>47</v>
      </c>
      <c r="C9" s="295"/>
      <c r="D9" s="185">
        <v>0</v>
      </c>
      <c r="E9" s="294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183">
        <v>1.3</v>
      </c>
      <c r="S9" s="296">
        <v>1.3</v>
      </c>
      <c r="T9" s="292">
        <f t="shared" si="0"/>
        <v>1.3</v>
      </c>
      <c r="U9" s="278" t="s">
        <v>219</v>
      </c>
      <c r="V9" s="188" t="s">
        <v>219</v>
      </c>
    </row>
    <row r="10" spans="1:23" ht="54" customHeight="1">
      <c r="A10" s="270"/>
      <c r="B10" s="289" t="s">
        <v>254</v>
      </c>
      <c r="C10" s="295"/>
      <c r="D10" s="185">
        <f>SUM(C10:C10)</f>
        <v>0</v>
      </c>
      <c r="E10" s="294"/>
      <c r="F10" s="295"/>
      <c r="G10" s="295"/>
      <c r="H10" s="295"/>
      <c r="I10" s="295"/>
      <c r="J10" s="295"/>
      <c r="K10" s="295"/>
      <c r="L10" s="295"/>
      <c r="M10" s="295"/>
      <c r="N10" s="295"/>
      <c r="O10" s="295">
        <v>0.1</v>
      </c>
      <c r="P10" s="295"/>
      <c r="Q10" s="295"/>
      <c r="R10" s="183"/>
      <c r="S10" s="296">
        <f>SUM(E10:R10)</f>
        <v>0.1</v>
      </c>
      <c r="T10" s="292">
        <f t="shared" si="0"/>
        <v>0.1</v>
      </c>
      <c r="U10" s="278">
        <v>0.1</v>
      </c>
      <c r="V10" s="188">
        <v>0.1</v>
      </c>
    </row>
    <row r="11" spans="1:23" ht="54" customHeight="1">
      <c r="A11" s="270"/>
      <c r="B11" s="289" t="s">
        <v>48</v>
      </c>
      <c r="C11" s="295"/>
      <c r="D11" s="185">
        <f>SUM(C11:C11)</f>
        <v>0</v>
      </c>
      <c r="E11" s="294"/>
      <c r="F11" s="295"/>
      <c r="G11" s="295"/>
      <c r="H11" s="295"/>
      <c r="I11" s="295"/>
      <c r="J11" s="295">
        <v>0.1</v>
      </c>
      <c r="K11" s="295"/>
      <c r="L11" s="295"/>
      <c r="M11" s="295"/>
      <c r="N11" s="295"/>
      <c r="O11" s="295">
        <v>1.2</v>
      </c>
      <c r="P11" s="295"/>
      <c r="Q11" s="295"/>
      <c r="R11" s="183"/>
      <c r="S11" s="296">
        <f>SUM(E11:R11)</f>
        <v>1.3</v>
      </c>
      <c r="T11" s="292">
        <f t="shared" si="0"/>
        <v>1.3</v>
      </c>
      <c r="U11" s="545">
        <v>5.2</v>
      </c>
      <c r="V11" s="497">
        <v>5.2</v>
      </c>
    </row>
    <row r="12" spans="1:23" ht="54" customHeight="1">
      <c r="A12" s="270"/>
      <c r="B12" s="289" t="s">
        <v>51</v>
      </c>
      <c r="C12" s="295"/>
      <c r="D12" s="185">
        <f>SUM(C12:C12)</f>
        <v>0</v>
      </c>
      <c r="E12" s="294"/>
      <c r="F12" s="295"/>
      <c r="G12" s="295"/>
      <c r="H12" s="295"/>
      <c r="I12" s="295"/>
      <c r="J12" s="295"/>
      <c r="K12" s="295"/>
      <c r="L12" s="295">
        <v>0.4</v>
      </c>
      <c r="M12" s="295"/>
      <c r="N12" s="295">
        <v>0.2</v>
      </c>
      <c r="O12" s="295">
        <v>0.1</v>
      </c>
      <c r="P12" s="295"/>
      <c r="Q12" s="295"/>
      <c r="R12" s="183"/>
      <c r="S12" s="296">
        <f>SUM(E12:R12)</f>
        <v>0.70000000000000007</v>
      </c>
      <c r="T12" s="292">
        <f t="shared" si="0"/>
        <v>0.70000000000000007</v>
      </c>
      <c r="U12" s="278">
        <v>1.1000000000000001</v>
      </c>
      <c r="V12" s="188">
        <v>1.1000000000000001</v>
      </c>
    </row>
    <row r="13" spans="1:23" ht="54" customHeight="1">
      <c r="A13" s="270"/>
      <c r="B13" s="289" t="s">
        <v>52</v>
      </c>
      <c r="C13" s="295"/>
      <c r="D13" s="185">
        <f>SUM(C13:C13)</f>
        <v>0</v>
      </c>
      <c r="E13" s="294"/>
      <c r="F13" s="295"/>
      <c r="G13" s="295"/>
      <c r="H13" s="295"/>
      <c r="I13" s="295"/>
      <c r="J13" s="295">
        <v>0.1</v>
      </c>
      <c r="K13" s="295"/>
      <c r="L13" s="295"/>
      <c r="M13" s="295"/>
      <c r="N13" s="295">
        <v>0.1</v>
      </c>
      <c r="O13" s="295">
        <v>1</v>
      </c>
      <c r="P13" s="295"/>
      <c r="Q13" s="295"/>
      <c r="R13" s="183"/>
      <c r="S13" s="296">
        <f>SUM(E13:R13)</f>
        <v>1.2</v>
      </c>
      <c r="T13" s="292">
        <f t="shared" si="0"/>
        <v>1.2</v>
      </c>
      <c r="U13" s="278">
        <v>2.2999999999999998</v>
      </c>
      <c r="V13" s="188">
        <v>2.2999999999999998</v>
      </c>
    </row>
    <row r="14" spans="1:23" ht="54" customHeight="1">
      <c r="A14" s="270"/>
      <c r="B14" s="289" t="s">
        <v>60</v>
      </c>
      <c r="C14" s="295">
        <f t="shared" ref="C14:V14" si="1">SUM(C8:C13)</f>
        <v>0</v>
      </c>
      <c r="D14" s="185">
        <f t="shared" si="1"/>
        <v>0</v>
      </c>
      <c r="E14" s="294">
        <f t="shared" si="1"/>
        <v>0</v>
      </c>
      <c r="F14" s="295">
        <f t="shared" si="1"/>
        <v>0</v>
      </c>
      <c r="G14" s="295">
        <f t="shared" si="1"/>
        <v>0</v>
      </c>
      <c r="H14" s="295">
        <f t="shared" si="1"/>
        <v>0</v>
      </c>
      <c r="I14" s="295">
        <f t="shared" si="1"/>
        <v>0</v>
      </c>
      <c r="J14" s="295">
        <f t="shared" si="1"/>
        <v>0.2</v>
      </c>
      <c r="K14" s="295">
        <f t="shared" si="1"/>
        <v>0.3</v>
      </c>
      <c r="L14" s="295">
        <f t="shared" si="1"/>
        <v>0.4</v>
      </c>
      <c r="M14" s="295">
        <f t="shared" si="1"/>
        <v>0</v>
      </c>
      <c r="N14" s="295">
        <f t="shared" si="1"/>
        <v>0.4</v>
      </c>
      <c r="O14" s="295">
        <f t="shared" si="1"/>
        <v>2.5</v>
      </c>
      <c r="P14" s="295">
        <f t="shared" si="1"/>
        <v>0</v>
      </c>
      <c r="Q14" s="295">
        <f t="shared" si="1"/>
        <v>0.5</v>
      </c>
      <c r="R14" s="183">
        <f t="shared" si="1"/>
        <v>1.3</v>
      </c>
      <c r="S14" s="296">
        <f t="shared" si="1"/>
        <v>5.6000000000000005</v>
      </c>
      <c r="T14" s="292">
        <f t="shared" si="1"/>
        <v>5.6000000000000005</v>
      </c>
      <c r="U14" s="278">
        <f t="shared" si="1"/>
        <v>10.899999999999999</v>
      </c>
      <c r="V14" s="188">
        <f t="shared" si="1"/>
        <v>10.899999999999999</v>
      </c>
    </row>
    <row r="15" spans="1:23" ht="54" customHeight="1">
      <c r="A15" s="270"/>
      <c r="B15" s="289" t="s">
        <v>54</v>
      </c>
      <c r="C15" s="295"/>
      <c r="D15" s="185">
        <f>SUM(C15:C15)</f>
        <v>0</v>
      </c>
      <c r="E15" s="294"/>
      <c r="F15" s="295"/>
      <c r="G15" s="295"/>
      <c r="H15" s="295">
        <v>1</v>
      </c>
      <c r="I15" s="295">
        <v>0.5</v>
      </c>
      <c r="J15" s="295"/>
      <c r="K15" s="295"/>
      <c r="L15" s="295"/>
      <c r="M15" s="295"/>
      <c r="N15" s="295"/>
      <c r="O15" s="295">
        <v>4.2</v>
      </c>
      <c r="P15" s="295"/>
      <c r="Q15" s="295"/>
      <c r="R15" s="183"/>
      <c r="S15" s="296">
        <f>SUM(E15:R15)</f>
        <v>5.7</v>
      </c>
      <c r="T15" s="292">
        <f>D15+S15</f>
        <v>5.7</v>
      </c>
      <c r="U15" s="278">
        <v>22</v>
      </c>
      <c r="V15" s="188">
        <v>19.8</v>
      </c>
    </row>
    <row r="16" spans="1:23" ht="54" customHeight="1">
      <c r="A16" s="270"/>
      <c r="B16" s="280" t="s">
        <v>55</v>
      </c>
      <c r="C16" s="282">
        <v>1.3</v>
      </c>
      <c r="D16" s="285">
        <f>SUM(C16:C16)</f>
        <v>1.3</v>
      </c>
      <c r="E16" s="281"/>
      <c r="F16" s="282"/>
      <c r="G16" s="282"/>
      <c r="H16" s="282">
        <v>1.3</v>
      </c>
      <c r="I16" s="282"/>
      <c r="J16" s="282"/>
      <c r="K16" s="282"/>
      <c r="L16" s="282"/>
      <c r="M16" s="282"/>
      <c r="N16" s="282"/>
      <c r="O16" s="282">
        <v>2.2000000000000002</v>
      </c>
      <c r="P16" s="282"/>
      <c r="Q16" s="282"/>
      <c r="R16" s="283"/>
      <c r="S16" s="284">
        <f>SUM(E16:R16)</f>
        <v>3.5</v>
      </c>
      <c r="T16" s="286">
        <f>D16+S16</f>
        <v>4.8</v>
      </c>
      <c r="U16" s="287">
        <v>20.399999999999999</v>
      </c>
      <c r="V16" s="288">
        <v>20.399999999999999</v>
      </c>
    </row>
    <row r="17" spans="1:22" ht="24">
      <c r="A17" s="270"/>
      <c r="B17" s="289" t="s">
        <v>184</v>
      </c>
      <c r="C17" s="295"/>
      <c r="D17" s="185">
        <f>SUM(C17:C17)</f>
        <v>0</v>
      </c>
      <c r="E17" s="294"/>
      <c r="F17" s="295"/>
      <c r="G17" s="295"/>
      <c r="H17" s="295"/>
      <c r="I17" s="295"/>
      <c r="J17" s="295"/>
      <c r="K17" s="295"/>
      <c r="L17" s="295"/>
      <c r="M17" s="295">
        <v>0.4</v>
      </c>
      <c r="N17" s="295">
        <v>0.2</v>
      </c>
      <c r="O17" s="295">
        <v>0.4</v>
      </c>
      <c r="P17" s="295"/>
      <c r="Q17" s="295"/>
      <c r="R17" s="183"/>
      <c r="S17" s="296">
        <f>SUM(E17:R17)</f>
        <v>1</v>
      </c>
      <c r="T17" s="292">
        <f>D17+S17</f>
        <v>1</v>
      </c>
      <c r="U17" s="278">
        <v>0.8</v>
      </c>
      <c r="V17" s="188" t="s">
        <v>219</v>
      </c>
    </row>
    <row r="18" spans="1:22" ht="24">
      <c r="A18" s="270"/>
      <c r="B18" s="289" t="s">
        <v>61</v>
      </c>
      <c r="C18" s="295">
        <f t="shared" ref="C18:V18" si="2">SUM(C15:C17)</f>
        <v>1.3</v>
      </c>
      <c r="D18" s="185">
        <f t="shared" si="2"/>
        <v>1.3</v>
      </c>
      <c r="E18" s="294">
        <f t="shared" si="2"/>
        <v>0</v>
      </c>
      <c r="F18" s="295">
        <f t="shared" si="2"/>
        <v>0</v>
      </c>
      <c r="G18" s="295">
        <f t="shared" si="2"/>
        <v>0</v>
      </c>
      <c r="H18" s="295">
        <f t="shared" si="2"/>
        <v>2.2999999999999998</v>
      </c>
      <c r="I18" s="295">
        <f t="shared" si="2"/>
        <v>0.5</v>
      </c>
      <c r="J18" s="295">
        <f t="shared" si="2"/>
        <v>0</v>
      </c>
      <c r="K18" s="295">
        <f t="shared" si="2"/>
        <v>0</v>
      </c>
      <c r="L18" s="295">
        <f t="shared" si="2"/>
        <v>0</v>
      </c>
      <c r="M18" s="295">
        <f t="shared" si="2"/>
        <v>0.4</v>
      </c>
      <c r="N18" s="295">
        <f t="shared" si="2"/>
        <v>0.2</v>
      </c>
      <c r="O18" s="295">
        <f t="shared" si="2"/>
        <v>6.8000000000000007</v>
      </c>
      <c r="P18" s="295">
        <f t="shared" si="2"/>
        <v>0</v>
      </c>
      <c r="Q18" s="295">
        <f t="shared" si="2"/>
        <v>0</v>
      </c>
      <c r="R18" s="183">
        <f t="shared" si="2"/>
        <v>0</v>
      </c>
      <c r="S18" s="296">
        <f t="shared" si="2"/>
        <v>10.199999999999999</v>
      </c>
      <c r="T18" s="292">
        <f t="shared" si="2"/>
        <v>11.5</v>
      </c>
      <c r="U18" s="278">
        <f t="shared" si="2"/>
        <v>43.199999999999996</v>
      </c>
      <c r="V18" s="188">
        <f t="shared" si="2"/>
        <v>40.200000000000003</v>
      </c>
    </row>
    <row r="19" spans="1:22" ht="24">
      <c r="A19" s="270"/>
      <c r="B19" s="289" t="s">
        <v>56</v>
      </c>
      <c r="C19" s="295"/>
      <c r="D19" s="185">
        <f>SUM(C19:C19)</f>
        <v>0</v>
      </c>
      <c r="E19" s="294"/>
      <c r="F19" s="295"/>
      <c r="G19" s="295"/>
      <c r="H19" s="295"/>
      <c r="I19" s="295"/>
      <c r="J19" s="295"/>
      <c r="K19" s="295">
        <v>0.2</v>
      </c>
      <c r="L19" s="295"/>
      <c r="M19" s="295"/>
      <c r="N19" s="295">
        <v>0.5</v>
      </c>
      <c r="O19" s="295">
        <v>0.3</v>
      </c>
      <c r="P19" s="295"/>
      <c r="Q19" s="295"/>
      <c r="R19" s="183"/>
      <c r="S19" s="296">
        <f>SUM(E19:R19)</f>
        <v>1</v>
      </c>
      <c r="T19" s="292">
        <f>D19+S19</f>
        <v>1</v>
      </c>
      <c r="U19" s="278">
        <v>3</v>
      </c>
      <c r="V19" s="188">
        <v>2.4</v>
      </c>
    </row>
    <row r="20" spans="1:22" ht="24">
      <c r="A20" s="270"/>
      <c r="B20" s="289" t="s">
        <v>57</v>
      </c>
      <c r="C20" s="295"/>
      <c r="D20" s="185">
        <f>SUM(C20:C20)</f>
        <v>0</v>
      </c>
      <c r="E20" s="294"/>
      <c r="F20" s="295"/>
      <c r="G20" s="295"/>
      <c r="H20" s="295"/>
      <c r="I20" s="295"/>
      <c r="J20" s="295"/>
      <c r="K20" s="295"/>
      <c r="L20" s="295"/>
      <c r="M20" s="295"/>
      <c r="N20" s="295">
        <v>0.7</v>
      </c>
      <c r="O20" s="295">
        <v>0.3</v>
      </c>
      <c r="P20" s="295"/>
      <c r="Q20" s="295"/>
      <c r="R20" s="183"/>
      <c r="S20" s="296">
        <f>SUM(E20:R20)</f>
        <v>1</v>
      </c>
      <c r="T20" s="292">
        <f>D20+S20</f>
        <v>1</v>
      </c>
      <c r="U20" s="278">
        <v>3</v>
      </c>
      <c r="V20" s="188">
        <v>3</v>
      </c>
    </row>
    <row r="21" spans="1:22" ht="24">
      <c r="A21" s="270"/>
      <c r="B21" s="289" t="s">
        <v>255</v>
      </c>
      <c r="C21" s="295">
        <f t="shared" ref="C21:V21" si="3">SUM(C19:C20)</f>
        <v>0</v>
      </c>
      <c r="D21" s="185">
        <f t="shared" si="3"/>
        <v>0</v>
      </c>
      <c r="E21" s="294">
        <f t="shared" si="3"/>
        <v>0</v>
      </c>
      <c r="F21" s="295">
        <f t="shared" si="3"/>
        <v>0</v>
      </c>
      <c r="G21" s="295">
        <f t="shared" si="3"/>
        <v>0</v>
      </c>
      <c r="H21" s="295">
        <f t="shared" si="3"/>
        <v>0</v>
      </c>
      <c r="I21" s="295">
        <f t="shared" si="3"/>
        <v>0</v>
      </c>
      <c r="J21" s="295">
        <f t="shared" si="3"/>
        <v>0</v>
      </c>
      <c r="K21" s="295">
        <f t="shared" si="3"/>
        <v>0.2</v>
      </c>
      <c r="L21" s="295">
        <f t="shared" si="3"/>
        <v>0</v>
      </c>
      <c r="M21" s="295">
        <f t="shared" si="3"/>
        <v>0</v>
      </c>
      <c r="N21" s="295">
        <f t="shared" si="3"/>
        <v>1.2</v>
      </c>
      <c r="O21" s="295">
        <f t="shared" si="3"/>
        <v>0.6</v>
      </c>
      <c r="P21" s="295">
        <f t="shared" si="3"/>
        <v>0</v>
      </c>
      <c r="Q21" s="295">
        <f t="shared" si="3"/>
        <v>0</v>
      </c>
      <c r="R21" s="183">
        <f t="shared" si="3"/>
        <v>0</v>
      </c>
      <c r="S21" s="296">
        <f t="shared" si="3"/>
        <v>2</v>
      </c>
      <c r="T21" s="292">
        <f t="shared" si="3"/>
        <v>2</v>
      </c>
      <c r="U21" s="278">
        <f t="shared" si="3"/>
        <v>6</v>
      </c>
      <c r="V21" s="188">
        <f t="shared" si="3"/>
        <v>5.4</v>
      </c>
    </row>
    <row r="22" spans="1:22" ht="24">
      <c r="A22" s="270"/>
      <c r="B22" s="289" t="s">
        <v>125</v>
      </c>
      <c r="C22" s="295"/>
      <c r="D22" s="185">
        <f t="shared" ref="D22:D28" si="4">SUM(C22:C22)</f>
        <v>0</v>
      </c>
      <c r="E22" s="294"/>
      <c r="F22" s="295"/>
      <c r="G22" s="295"/>
      <c r="H22" s="295"/>
      <c r="I22" s="295"/>
      <c r="J22" s="295"/>
      <c r="K22" s="295">
        <v>3.2</v>
      </c>
      <c r="L22" s="295">
        <v>0.6</v>
      </c>
      <c r="M22" s="295"/>
      <c r="N22" s="295">
        <v>1</v>
      </c>
      <c r="O22" s="295"/>
      <c r="P22" s="295"/>
      <c r="Q22" s="295"/>
      <c r="R22" s="183"/>
      <c r="S22" s="296">
        <f t="shared" ref="S22:S28" si="5">SUM(E22:R22)</f>
        <v>4.8000000000000007</v>
      </c>
      <c r="T22" s="292">
        <f t="shared" ref="T22:T28" si="6">D22+S22</f>
        <v>4.8000000000000007</v>
      </c>
      <c r="U22" s="278">
        <v>23.5</v>
      </c>
      <c r="V22" s="188">
        <v>23.5</v>
      </c>
    </row>
    <row r="23" spans="1:22" ht="24">
      <c r="A23" s="270"/>
      <c r="B23" s="289" t="s">
        <v>256</v>
      </c>
      <c r="C23" s="295"/>
      <c r="D23" s="185">
        <f t="shared" si="4"/>
        <v>0</v>
      </c>
      <c r="E23" s="294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183">
        <v>0.2</v>
      </c>
      <c r="S23" s="296">
        <f t="shared" si="5"/>
        <v>0.2</v>
      </c>
      <c r="T23" s="292">
        <f t="shared" si="6"/>
        <v>0.2</v>
      </c>
      <c r="U23" s="278">
        <v>0</v>
      </c>
      <c r="V23" s="188">
        <v>0</v>
      </c>
    </row>
    <row r="24" spans="1:22" ht="24">
      <c r="A24" s="270"/>
      <c r="B24" s="289" t="s">
        <v>185</v>
      </c>
      <c r="C24" s="295"/>
      <c r="D24" s="185">
        <f t="shared" si="4"/>
        <v>0</v>
      </c>
      <c r="E24" s="294"/>
      <c r="F24" s="295"/>
      <c r="G24" s="295"/>
      <c r="H24" s="295"/>
      <c r="I24" s="295"/>
      <c r="J24" s="295"/>
      <c r="K24" s="295"/>
      <c r="L24" s="295"/>
      <c r="M24" s="295"/>
      <c r="N24" s="295"/>
      <c r="O24" s="295">
        <v>1</v>
      </c>
      <c r="P24" s="295">
        <v>2</v>
      </c>
      <c r="Q24" s="295"/>
      <c r="R24" s="183"/>
      <c r="S24" s="296">
        <f t="shared" si="5"/>
        <v>3</v>
      </c>
      <c r="T24" s="292">
        <f t="shared" si="6"/>
        <v>3</v>
      </c>
      <c r="U24" s="278">
        <v>6.6</v>
      </c>
      <c r="V24" s="188">
        <v>6.6</v>
      </c>
    </row>
    <row r="25" spans="1:22" ht="24">
      <c r="A25" s="270"/>
      <c r="B25" s="289" t="s">
        <v>129</v>
      </c>
      <c r="C25" s="295"/>
      <c r="D25" s="185">
        <f t="shared" si="4"/>
        <v>0</v>
      </c>
      <c r="E25" s="294"/>
      <c r="F25" s="295">
        <v>0.5</v>
      </c>
      <c r="G25" s="295"/>
      <c r="H25" s="295"/>
      <c r="I25" s="295"/>
      <c r="J25" s="295"/>
      <c r="K25" s="295">
        <v>1</v>
      </c>
      <c r="L25" s="295">
        <v>1</v>
      </c>
      <c r="M25" s="295"/>
      <c r="N25" s="295">
        <v>1</v>
      </c>
      <c r="O25" s="295">
        <v>1</v>
      </c>
      <c r="P25" s="295">
        <v>1</v>
      </c>
      <c r="Q25" s="295"/>
      <c r="R25" s="183"/>
      <c r="S25" s="296">
        <f t="shared" si="5"/>
        <v>5.5</v>
      </c>
      <c r="T25" s="292">
        <f t="shared" si="6"/>
        <v>5.5</v>
      </c>
      <c r="U25" s="278">
        <v>16</v>
      </c>
      <c r="V25" s="188">
        <v>10</v>
      </c>
    </row>
    <row r="26" spans="1:22" ht="24">
      <c r="A26" s="270"/>
      <c r="B26" s="289" t="s">
        <v>130</v>
      </c>
      <c r="C26" s="295"/>
      <c r="D26" s="185">
        <f t="shared" si="4"/>
        <v>0</v>
      </c>
      <c r="E26" s="294"/>
      <c r="F26" s="295"/>
      <c r="G26" s="295"/>
      <c r="H26" s="295"/>
      <c r="I26" s="295"/>
      <c r="J26" s="295"/>
      <c r="K26" s="295">
        <v>2</v>
      </c>
      <c r="L26" s="295"/>
      <c r="M26" s="295"/>
      <c r="N26" s="295">
        <v>1.5</v>
      </c>
      <c r="O26" s="295">
        <v>4.5</v>
      </c>
      <c r="P26" s="295"/>
      <c r="Q26" s="295"/>
      <c r="R26" s="183"/>
      <c r="S26" s="296">
        <f t="shared" si="5"/>
        <v>8</v>
      </c>
      <c r="T26" s="292">
        <f t="shared" si="6"/>
        <v>8</v>
      </c>
      <c r="U26" s="278">
        <v>20</v>
      </c>
      <c r="V26" s="188">
        <v>18</v>
      </c>
    </row>
    <row r="27" spans="1:22" ht="24">
      <c r="A27" s="270"/>
      <c r="B27" s="289" t="s">
        <v>257</v>
      </c>
      <c r="C27" s="295"/>
      <c r="D27" s="185">
        <f t="shared" si="4"/>
        <v>0</v>
      </c>
      <c r="E27" s="294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183">
        <v>2</v>
      </c>
      <c r="S27" s="296">
        <f t="shared" si="5"/>
        <v>2</v>
      </c>
      <c r="T27" s="292">
        <f t="shared" si="6"/>
        <v>2</v>
      </c>
      <c r="U27" s="278">
        <v>5.5</v>
      </c>
      <c r="V27" s="188">
        <v>5.5</v>
      </c>
    </row>
    <row r="28" spans="1:22" ht="24">
      <c r="A28" s="270"/>
      <c r="B28" s="289" t="s">
        <v>131</v>
      </c>
      <c r="C28" s="295"/>
      <c r="D28" s="185">
        <f t="shared" si="4"/>
        <v>0</v>
      </c>
      <c r="E28" s="294"/>
      <c r="F28" s="295"/>
      <c r="G28" s="295"/>
      <c r="H28" s="295"/>
      <c r="I28" s="295"/>
      <c r="J28" s="295"/>
      <c r="K28" s="295"/>
      <c r="L28" s="295"/>
      <c r="M28" s="295">
        <v>1</v>
      </c>
      <c r="N28" s="295"/>
      <c r="O28" s="295"/>
      <c r="P28" s="295"/>
      <c r="Q28" s="295"/>
      <c r="R28" s="183"/>
      <c r="S28" s="296">
        <f t="shared" si="5"/>
        <v>1</v>
      </c>
      <c r="T28" s="292">
        <f t="shared" si="6"/>
        <v>1</v>
      </c>
      <c r="U28" s="278">
        <v>3</v>
      </c>
      <c r="V28" s="188">
        <v>3</v>
      </c>
    </row>
    <row r="29" spans="1:22" ht="24">
      <c r="A29" s="270"/>
      <c r="B29" s="289" t="s">
        <v>63</v>
      </c>
      <c r="C29" s="295">
        <f t="shared" ref="C29:V29" si="7">SUM(C22:C28)</f>
        <v>0</v>
      </c>
      <c r="D29" s="185">
        <f t="shared" si="7"/>
        <v>0</v>
      </c>
      <c r="E29" s="294">
        <f t="shared" si="7"/>
        <v>0</v>
      </c>
      <c r="F29" s="295">
        <f t="shared" si="7"/>
        <v>0.5</v>
      </c>
      <c r="G29" s="295">
        <f t="shared" si="7"/>
        <v>0</v>
      </c>
      <c r="H29" s="295">
        <f t="shared" si="7"/>
        <v>0</v>
      </c>
      <c r="I29" s="295">
        <f t="shared" si="7"/>
        <v>0</v>
      </c>
      <c r="J29" s="295">
        <f t="shared" si="7"/>
        <v>0</v>
      </c>
      <c r="K29" s="295">
        <f t="shared" si="7"/>
        <v>6.2</v>
      </c>
      <c r="L29" s="295">
        <f t="shared" si="7"/>
        <v>1.6</v>
      </c>
      <c r="M29" s="295">
        <f t="shared" si="7"/>
        <v>1</v>
      </c>
      <c r="N29" s="295">
        <f t="shared" si="7"/>
        <v>3.5</v>
      </c>
      <c r="O29" s="295">
        <f t="shared" si="7"/>
        <v>6.5</v>
      </c>
      <c r="P29" s="295">
        <f t="shared" si="7"/>
        <v>3</v>
      </c>
      <c r="Q29" s="295">
        <f t="shared" si="7"/>
        <v>0</v>
      </c>
      <c r="R29" s="183">
        <f t="shared" si="7"/>
        <v>2.2000000000000002</v>
      </c>
      <c r="S29" s="296">
        <f t="shared" si="7"/>
        <v>24.5</v>
      </c>
      <c r="T29" s="292">
        <f t="shared" si="7"/>
        <v>24.5</v>
      </c>
      <c r="U29" s="278">
        <f t="shared" si="7"/>
        <v>74.599999999999994</v>
      </c>
      <c r="V29" s="188">
        <f t="shared" si="7"/>
        <v>66.599999999999994</v>
      </c>
    </row>
    <row r="30" spans="1:22" ht="24">
      <c r="A30" s="270"/>
      <c r="B30" s="289" t="s">
        <v>258</v>
      </c>
      <c r="C30" s="295"/>
      <c r="D30" s="185">
        <v>0</v>
      </c>
      <c r="E30" s="294">
        <v>20.100000000000001</v>
      </c>
      <c r="F30" s="295"/>
      <c r="G30" s="295"/>
      <c r="H30" s="295"/>
      <c r="I30" s="295"/>
      <c r="J30" s="295"/>
      <c r="K30" s="295">
        <v>8.4</v>
      </c>
      <c r="L30" s="295">
        <v>14.4</v>
      </c>
      <c r="M30" s="295"/>
      <c r="N30" s="295">
        <v>21</v>
      </c>
      <c r="O30" s="295"/>
      <c r="P30" s="295"/>
      <c r="Q30" s="295"/>
      <c r="R30" s="183"/>
      <c r="S30" s="296">
        <v>63.870000000000005</v>
      </c>
      <c r="T30" s="292">
        <v>63.870000000000005</v>
      </c>
      <c r="U30" s="278">
        <v>394.1</v>
      </c>
      <c r="V30" s="188">
        <v>394.1</v>
      </c>
    </row>
    <row r="31" spans="1:22" ht="24">
      <c r="A31" s="270"/>
      <c r="B31" s="289" t="s">
        <v>64</v>
      </c>
      <c r="C31" s="295">
        <f t="shared" ref="C31:V31" si="8">SUM(C30)</f>
        <v>0</v>
      </c>
      <c r="D31" s="185">
        <f t="shared" si="8"/>
        <v>0</v>
      </c>
      <c r="E31" s="294">
        <f t="shared" si="8"/>
        <v>20.100000000000001</v>
      </c>
      <c r="F31" s="295">
        <f t="shared" si="8"/>
        <v>0</v>
      </c>
      <c r="G31" s="295">
        <f t="shared" si="8"/>
        <v>0</v>
      </c>
      <c r="H31" s="295">
        <f t="shared" si="8"/>
        <v>0</v>
      </c>
      <c r="I31" s="295">
        <f t="shared" si="8"/>
        <v>0</v>
      </c>
      <c r="J31" s="295">
        <f t="shared" si="8"/>
        <v>0</v>
      </c>
      <c r="K31" s="295">
        <f t="shared" si="8"/>
        <v>8.4</v>
      </c>
      <c r="L31" s="295">
        <f t="shared" si="8"/>
        <v>14.4</v>
      </c>
      <c r="M31" s="295">
        <f t="shared" si="8"/>
        <v>0</v>
      </c>
      <c r="N31" s="295">
        <f t="shared" si="8"/>
        <v>21</v>
      </c>
      <c r="O31" s="295">
        <f t="shared" si="8"/>
        <v>0</v>
      </c>
      <c r="P31" s="295">
        <f t="shared" si="8"/>
        <v>0</v>
      </c>
      <c r="Q31" s="295">
        <f t="shared" si="8"/>
        <v>0</v>
      </c>
      <c r="R31" s="183">
        <f t="shared" si="8"/>
        <v>0</v>
      </c>
      <c r="S31" s="296">
        <f t="shared" si="8"/>
        <v>63.870000000000005</v>
      </c>
      <c r="T31" s="292">
        <f t="shared" si="8"/>
        <v>63.870000000000005</v>
      </c>
      <c r="U31" s="278">
        <f t="shared" si="8"/>
        <v>394.1</v>
      </c>
      <c r="V31" s="188">
        <f t="shared" si="8"/>
        <v>394.1</v>
      </c>
    </row>
    <row r="32" spans="1:22" ht="24">
      <c r="A32" s="270"/>
      <c r="B32" s="289" t="s">
        <v>59</v>
      </c>
      <c r="C32" s="295"/>
      <c r="D32" s="185">
        <f>SUM(C32:C32)</f>
        <v>0</v>
      </c>
      <c r="E32" s="294"/>
      <c r="F32" s="295"/>
      <c r="G32" s="295">
        <v>0.5</v>
      </c>
      <c r="H32" s="295"/>
      <c r="I32" s="295"/>
      <c r="J32" s="295"/>
      <c r="K32" s="295">
        <v>0.5</v>
      </c>
      <c r="L32" s="295"/>
      <c r="M32" s="295"/>
      <c r="N32" s="295"/>
      <c r="O32" s="295">
        <v>1</v>
      </c>
      <c r="P32" s="295">
        <v>1</v>
      </c>
      <c r="Q32" s="295"/>
      <c r="R32" s="183"/>
      <c r="S32" s="296">
        <f>SUM(E32:R32)</f>
        <v>3</v>
      </c>
      <c r="T32" s="292">
        <f>D32+S32</f>
        <v>3</v>
      </c>
      <c r="U32" s="278">
        <v>9</v>
      </c>
      <c r="V32" s="188">
        <v>7.6</v>
      </c>
    </row>
    <row r="33" spans="1:22" ht="24">
      <c r="A33" s="270"/>
      <c r="B33" s="289" t="s">
        <v>212</v>
      </c>
      <c r="C33" s="295"/>
      <c r="D33" s="185">
        <f>SUM(C33:C33)</f>
        <v>0</v>
      </c>
      <c r="E33" s="294"/>
      <c r="F33" s="295"/>
      <c r="G33" s="295"/>
      <c r="H33" s="295"/>
      <c r="I33" s="295">
        <v>0.5</v>
      </c>
      <c r="J33" s="295"/>
      <c r="K33" s="295"/>
      <c r="L33" s="295"/>
      <c r="M33" s="295"/>
      <c r="N33" s="295"/>
      <c r="O33" s="295">
        <v>0.5</v>
      </c>
      <c r="P33" s="295"/>
      <c r="Q33" s="295"/>
      <c r="R33" s="183"/>
      <c r="S33" s="296">
        <f>SUM(E33:R33)</f>
        <v>1</v>
      </c>
      <c r="T33" s="292">
        <f>D33+S33</f>
        <v>1</v>
      </c>
      <c r="U33" s="278">
        <v>20</v>
      </c>
      <c r="V33" s="188">
        <v>16</v>
      </c>
    </row>
    <row r="34" spans="1:22" ht="24">
      <c r="A34" s="270"/>
      <c r="B34" s="289" t="s">
        <v>138</v>
      </c>
      <c r="C34" s="295"/>
      <c r="D34" s="185">
        <f>SUM(C34:C34)</f>
        <v>0</v>
      </c>
      <c r="E34" s="294"/>
      <c r="F34" s="295"/>
      <c r="G34" s="295"/>
      <c r="H34" s="295">
        <v>1.4</v>
      </c>
      <c r="I34" s="295"/>
      <c r="J34" s="295"/>
      <c r="K34" s="295"/>
      <c r="L34" s="295"/>
      <c r="M34" s="295"/>
      <c r="N34" s="295">
        <v>1.8</v>
      </c>
      <c r="O34" s="295"/>
      <c r="P34" s="295"/>
      <c r="Q34" s="295"/>
      <c r="R34" s="183"/>
      <c r="S34" s="296">
        <f>SUM(E34:R34)</f>
        <v>3.2</v>
      </c>
      <c r="T34" s="292">
        <f>D34+S34</f>
        <v>3.2</v>
      </c>
      <c r="U34" s="278">
        <v>14</v>
      </c>
      <c r="V34" s="188">
        <v>12</v>
      </c>
    </row>
    <row r="35" spans="1:22" ht="24">
      <c r="A35" s="270"/>
      <c r="B35" s="289" t="s">
        <v>186</v>
      </c>
      <c r="C35" s="295"/>
      <c r="D35" s="185">
        <f>SUM(C35:C35)</f>
        <v>0</v>
      </c>
      <c r="E35" s="294"/>
      <c r="F35" s="295"/>
      <c r="G35" s="295"/>
      <c r="H35" s="295"/>
      <c r="I35" s="295"/>
      <c r="J35" s="295"/>
      <c r="K35" s="295"/>
      <c r="L35" s="295"/>
      <c r="M35" s="295"/>
      <c r="N35" s="295"/>
      <c r="O35" s="295">
        <v>1.1000000000000001</v>
      </c>
      <c r="P35" s="295"/>
      <c r="Q35" s="295"/>
      <c r="R35" s="183"/>
      <c r="S35" s="296">
        <f>SUM(E35:R35)</f>
        <v>1.1000000000000001</v>
      </c>
      <c r="T35" s="292">
        <f>D35+S35</f>
        <v>1.1000000000000001</v>
      </c>
      <c r="U35" s="278">
        <v>6</v>
      </c>
      <c r="V35" s="188">
        <v>2</v>
      </c>
    </row>
    <row r="36" spans="1:22" ht="24">
      <c r="A36" s="270"/>
      <c r="B36" s="289" t="s">
        <v>65</v>
      </c>
      <c r="C36" s="295">
        <f t="shared" ref="C36:V36" si="9">SUM(C32:C35)</f>
        <v>0</v>
      </c>
      <c r="D36" s="185">
        <f t="shared" si="9"/>
        <v>0</v>
      </c>
      <c r="E36" s="294">
        <f t="shared" si="9"/>
        <v>0</v>
      </c>
      <c r="F36" s="295">
        <f t="shared" si="9"/>
        <v>0</v>
      </c>
      <c r="G36" s="295">
        <f t="shared" si="9"/>
        <v>0.5</v>
      </c>
      <c r="H36" s="295">
        <f t="shared" si="9"/>
        <v>1.4</v>
      </c>
      <c r="I36" s="295">
        <f t="shared" si="9"/>
        <v>0.5</v>
      </c>
      <c r="J36" s="295">
        <f t="shared" si="9"/>
        <v>0</v>
      </c>
      <c r="K36" s="295">
        <f t="shared" si="9"/>
        <v>0.5</v>
      </c>
      <c r="L36" s="295">
        <f t="shared" si="9"/>
        <v>0</v>
      </c>
      <c r="M36" s="295">
        <f t="shared" si="9"/>
        <v>0</v>
      </c>
      <c r="N36" s="295">
        <f t="shared" si="9"/>
        <v>1.8</v>
      </c>
      <c r="O36" s="295">
        <f t="shared" si="9"/>
        <v>2.6</v>
      </c>
      <c r="P36" s="295">
        <f t="shared" si="9"/>
        <v>1</v>
      </c>
      <c r="Q36" s="295">
        <f t="shared" si="9"/>
        <v>0</v>
      </c>
      <c r="R36" s="183">
        <f t="shared" si="9"/>
        <v>0</v>
      </c>
      <c r="S36" s="296">
        <f t="shared" si="9"/>
        <v>8.3000000000000007</v>
      </c>
      <c r="T36" s="292">
        <f t="shared" si="9"/>
        <v>8.3000000000000007</v>
      </c>
      <c r="U36" s="278">
        <f t="shared" si="9"/>
        <v>49</v>
      </c>
      <c r="V36" s="188">
        <f t="shared" si="9"/>
        <v>37.6</v>
      </c>
    </row>
    <row r="37" spans="1:22" ht="24.75" thickBot="1">
      <c r="B37" s="546" t="s">
        <v>71</v>
      </c>
      <c r="C37" s="547">
        <f t="shared" ref="C37:V37" si="10">SUM(C14,C18,C21,C29,C31,C36)</f>
        <v>1.3</v>
      </c>
      <c r="D37" s="548">
        <f t="shared" si="10"/>
        <v>1.3</v>
      </c>
      <c r="E37" s="549">
        <f t="shared" si="10"/>
        <v>20.100000000000001</v>
      </c>
      <c r="F37" s="547">
        <f t="shared" si="10"/>
        <v>0.5</v>
      </c>
      <c r="G37" s="547">
        <f t="shared" si="10"/>
        <v>0.5</v>
      </c>
      <c r="H37" s="547">
        <f t="shared" si="10"/>
        <v>3.6999999999999997</v>
      </c>
      <c r="I37" s="547">
        <f t="shared" si="10"/>
        <v>1</v>
      </c>
      <c r="J37" s="547">
        <f t="shared" si="10"/>
        <v>0.2</v>
      </c>
      <c r="K37" s="547">
        <f t="shared" si="10"/>
        <v>15.600000000000001</v>
      </c>
      <c r="L37" s="547">
        <f t="shared" si="10"/>
        <v>16.399999999999999</v>
      </c>
      <c r="M37" s="550">
        <f t="shared" si="10"/>
        <v>1.4</v>
      </c>
      <c r="N37" s="547">
        <f t="shared" si="10"/>
        <v>28.1</v>
      </c>
      <c r="O37" s="547">
        <f t="shared" si="10"/>
        <v>19</v>
      </c>
      <c r="P37" s="547">
        <f t="shared" si="10"/>
        <v>4</v>
      </c>
      <c r="Q37" s="547">
        <f>SUM(Q14,Q18,Q21,Q29,Q31,Q36)</f>
        <v>0.5</v>
      </c>
      <c r="R37" s="547">
        <f t="shared" si="10"/>
        <v>3.5</v>
      </c>
      <c r="S37" s="548">
        <f t="shared" si="10"/>
        <v>114.47</v>
      </c>
      <c r="T37" s="551">
        <f t="shared" si="10"/>
        <v>115.77</v>
      </c>
      <c r="U37" s="552">
        <f t="shared" si="10"/>
        <v>577.79999999999995</v>
      </c>
      <c r="V37" s="551">
        <f t="shared" si="10"/>
        <v>554.80000000000007</v>
      </c>
    </row>
    <row r="38" spans="1:22" ht="24">
      <c r="B38" s="460"/>
      <c r="D38" s="553"/>
      <c r="M38" s="243"/>
      <c r="R38" s="460"/>
      <c r="S38" s="554"/>
      <c r="T38" s="524"/>
      <c r="U38" s="460"/>
      <c r="V38" s="460"/>
    </row>
  </sheetData>
  <mergeCells count="7">
    <mergeCell ref="U1:V1"/>
    <mergeCell ref="C5:D5"/>
    <mergeCell ref="E5:L5"/>
    <mergeCell ref="M5:S5"/>
    <mergeCell ref="E6:J6"/>
    <mergeCell ref="K6:L6"/>
    <mergeCell ref="M6:P6"/>
  </mergeCells>
  <phoneticPr fontId="2"/>
  <pageMargins left="0.7" right="0.7" top="0.75" bottom="0.75" header="0.3" footer="0.3"/>
  <pageSetup paperSize="9" scale="52" orientation="portrait" r:id="rId1"/>
  <colBreaks count="1" manualBreakCount="1">
    <brk id="12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25"/>
  <sheetViews>
    <sheetView view="pageBreakPreview" zoomScale="40" zoomScaleNormal="100" zoomScaleSheetLayoutView="40" workbookViewId="0">
      <selection activeCell="R20" sqref="R20"/>
    </sheetView>
  </sheetViews>
  <sheetFormatPr defaultColWidth="10.75" defaultRowHeight="54" customHeight="1"/>
  <cols>
    <col min="1" max="1" width="7.375" style="1" customWidth="1"/>
    <col min="2" max="2" width="20.625" style="1" customWidth="1"/>
    <col min="3" max="12" width="15.625" style="1" customWidth="1"/>
    <col min="13" max="15" width="20.625" style="1" customWidth="1"/>
    <col min="16" max="16" width="1.625" style="1" customWidth="1"/>
    <col min="17" max="17" width="8.75" style="1" customWidth="1"/>
    <col min="18" max="16384" width="10.75" style="1"/>
  </cols>
  <sheetData>
    <row r="1" spans="1:16" ht="54" customHeight="1">
      <c r="N1" s="383"/>
      <c r="O1" s="383"/>
      <c r="P1" s="383"/>
    </row>
    <row r="2" spans="1:16" ht="54" customHeight="1">
      <c r="B2" s="22" t="s">
        <v>43</v>
      </c>
      <c r="N2" s="4"/>
      <c r="O2" s="4"/>
      <c r="P2" s="4"/>
    </row>
    <row r="3" spans="1:16" ht="54" customHeight="1">
      <c r="B3" s="22"/>
      <c r="N3" s="4"/>
      <c r="O3" s="4"/>
      <c r="P3" s="4"/>
    </row>
    <row r="4" spans="1:16" ht="54" customHeight="1" thickBot="1">
      <c r="B4" s="20" t="s">
        <v>259</v>
      </c>
      <c r="F4" s="21"/>
      <c r="G4" s="21"/>
      <c r="H4" s="21"/>
      <c r="I4" s="21"/>
      <c r="M4" s="19"/>
    </row>
    <row r="5" spans="1:16" ht="54" customHeight="1">
      <c r="B5" s="18"/>
      <c r="C5" s="555" t="s">
        <v>260</v>
      </c>
      <c r="D5" s="556"/>
      <c r="E5" s="557"/>
      <c r="F5" s="322" t="s">
        <v>86</v>
      </c>
      <c r="G5" s="323"/>
      <c r="H5" s="323"/>
      <c r="I5" s="558"/>
      <c r="J5" s="559" t="s">
        <v>86</v>
      </c>
      <c r="K5" s="324"/>
      <c r="L5" s="325"/>
      <c r="M5" s="560" t="s">
        <v>42</v>
      </c>
      <c r="N5" s="17" t="s">
        <v>41</v>
      </c>
      <c r="O5" s="140" t="s">
        <v>40</v>
      </c>
    </row>
    <row r="6" spans="1:16" ht="54" customHeight="1">
      <c r="B6" s="16" t="s">
        <v>39</v>
      </c>
      <c r="C6" s="561" t="s">
        <v>261</v>
      </c>
      <c r="D6" s="562" t="s">
        <v>262</v>
      </c>
      <c r="E6" s="563"/>
      <c r="F6" s="561" t="s">
        <v>261</v>
      </c>
      <c r="G6" s="564" t="s">
        <v>263</v>
      </c>
      <c r="H6" s="565"/>
      <c r="I6" s="566"/>
      <c r="J6" s="562" t="s">
        <v>264</v>
      </c>
      <c r="K6" s="562"/>
      <c r="L6" s="567"/>
      <c r="M6" s="568" t="s">
        <v>34</v>
      </c>
      <c r="N6" s="145" t="s">
        <v>34</v>
      </c>
      <c r="O6" s="143" t="s">
        <v>34</v>
      </c>
    </row>
    <row r="7" spans="1:16" ht="54" customHeight="1" thickBot="1">
      <c r="B7" s="146"/>
      <c r="C7" s="569" t="s">
        <v>265</v>
      </c>
      <c r="D7" s="150" t="s">
        <v>266</v>
      </c>
      <c r="E7" s="149" t="s">
        <v>20</v>
      </c>
      <c r="F7" s="569" t="s">
        <v>267</v>
      </c>
      <c r="G7" s="150" t="s">
        <v>268</v>
      </c>
      <c r="H7" s="150" t="s">
        <v>269</v>
      </c>
      <c r="I7" s="148" t="s">
        <v>270</v>
      </c>
      <c r="J7" s="150" t="s">
        <v>271</v>
      </c>
      <c r="K7" s="150" t="s">
        <v>272</v>
      </c>
      <c r="L7" s="149" t="s">
        <v>0</v>
      </c>
      <c r="M7" s="570" t="s">
        <v>44</v>
      </c>
      <c r="N7" s="153" t="s">
        <v>45</v>
      </c>
      <c r="O7" s="571" t="s">
        <v>45</v>
      </c>
    </row>
    <row r="8" spans="1:16" ht="54" customHeight="1">
      <c r="A8" s="414"/>
      <c r="B8" s="572" t="s">
        <v>46</v>
      </c>
      <c r="C8" s="573"/>
      <c r="D8" s="160"/>
      <c r="E8" s="574">
        <f t="shared" ref="E8:E11" si="0">SUM(C8:D8)</f>
        <v>0</v>
      </c>
      <c r="F8" s="575"/>
      <c r="G8" s="159"/>
      <c r="H8" s="160">
        <v>2.7</v>
      </c>
      <c r="I8" s="160"/>
      <c r="J8" s="160"/>
      <c r="K8" s="160"/>
      <c r="L8" s="576">
        <f>SUM(C8:K8)</f>
        <v>2.7</v>
      </c>
      <c r="M8" s="577">
        <f>E8+L8</f>
        <v>2.7</v>
      </c>
      <c r="N8" s="578">
        <v>4.0999999999999996</v>
      </c>
      <c r="O8" s="579">
        <v>3.9</v>
      </c>
    </row>
    <row r="9" spans="1:16" ht="54" customHeight="1">
      <c r="A9" s="414"/>
      <c r="B9" s="26" t="s">
        <v>120</v>
      </c>
      <c r="C9" s="173"/>
      <c r="D9" s="24">
        <v>0.1</v>
      </c>
      <c r="E9" s="580">
        <f t="shared" si="0"/>
        <v>0.1</v>
      </c>
      <c r="F9" s="192"/>
      <c r="G9" s="168"/>
      <c r="H9" s="24">
        <v>1.8</v>
      </c>
      <c r="I9" s="24">
        <v>0.1</v>
      </c>
      <c r="J9" s="24"/>
      <c r="K9" s="24"/>
      <c r="L9" s="172">
        <v>1.9</v>
      </c>
      <c r="M9" s="581">
        <f>E9+L9</f>
        <v>2</v>
      </c>
      <c r="N9" s="175">
        <v>2.4</v>
      </c>
      <c r="O9" s="176">
        <v>2.4</v>
      </c>
    </row>
    <row r="10" spans="1:16" ht="54" customHeight="1">
      <c r="A10" s="414"/>
      <c r="B10" s="154" t="s">
        <v>49</v>
      </c>
      <c r="C10" s="167">
        <v>0.1</v>
      </c>
      <c r="D10" s="165"/>
      <c r="E10" s="582">
        <f t="shared" si="0"/>
        <v>0.1</v>
      </c>
      <c r="F10" s="415">
        <v>0.1</v>
      </c>
      <c r="G10" s="164"/>
      <c r="H10" s="165">
        <v>0.5</v>
      </c>
      <c r="I10" s="165"/>
      <c r="J10" s="165">
        <v>1.2</v>
      </c>
      <c r="K10" s="165"/>
      <c r="L10" s="166">
        <v>1.8</v>
      </c>
      <c r="M10" s="583">
        <v>1.9</v>
      </c>
      <c r="N10" s="170">
        <v>6</v>
      </c>
      <c r="O10" s="171">
        <v>3</v>
      </c>
    </row>
    <row r="11" spans="1:16" ht="54" customHeight="1">
      <c r="A11" s="414"/>
      <c r="B11" s="26" t="s">
        <v>50</v>
      </c>
      <c r="C11" s="173"/>
      <c r="D11" s="24"/>
      <c r="E11" s="580">
        <f t="shared" si="0"/>
        <v>0</v>
      </c>
      <c r="F11" s="192">
        <v>0.5</v>
      </c>
      <c r="G11" s="168"/>
      <c r="H11" s="24"/>
      <c r="I11" s="24"/>
      <c r="J11" s="24"/>
      <c r="K11" s="24"/>
      <c r="L11" s="172">
        <f>SUM(C11:K11)</f>
        <v>0.5</v>
      </c>
      <c r="M11" s="581">
        <f>E11+L11</f>
        <v>0.5</v>
      </c>
      <c r="N11" s="175">
        <v>5.4</v>
      </c>
      <c r="O11" s="176">
        <v>4.97</v>
      </c>
    </row>
    <row r="12" spans="1:16" ht="54" customHeight="1">
      <c r="A12" s="414"/>
      <c r="B12" s="154" t="s">
        <v>60</v>
      </c>
      <c r="C12" s="167">
        <f>SUM(C8:C11)</f>
        <v>0.1</v>
      </c>
      <c r="D12" s="165">
        <f t="shared" ref="D12:O12" si="1">SUM(D8:D11)</f>
        <v>0.1</v>
      </c>
      <c r="E12" s="582">
        <f t="shared" si="1"/>
        <v>0.2</v>
      </c>
      <c r="F12" s="415">
        <f t="shared" si="1"/>
        <v>0.6</v>
      </c>
      <c r="G12" s="164">
        <f t="shared" si="1"/>
        <v>0</v>
      </c>
      <c r="H12" s="165">
        <f t="shared" si="1"/>
        <v>5</v>
      </c>
      <c r="I12" s="165">
        <f t="shared" si="1"/>
        <v>0.1</v>
      </c>
      <c r="J12" s="165">
        <f t="shared" si="1"/>
        <v>1.2</v>
      </c>
      <c r="K12" s="165">
        <f t="shared" si="1"/>
        <v>0</v>
      </c>
      <c r="L12" s="166">
        <f>SUM(L8:L11)</f>
        <v>6.8999999999999995</v>
      </c>
      <c r="M12" s="583">
        <f t="shared" si="1"/>
        <v>7.1</v>
      </c>
      <c r="N12" s="170">
        <f t="shared" si="1"/>
        <v>17.899999999999999</v>
      </c>
      <c r="O12" s="171">
        <f t="shared" si="1"/>
        <v>14.27</v>
      </c>
    </row>
    <row r="13" spans="1:16" ht="54" customHeight="1">
      <c r="A13" s="414"/>
      <c r="B13" s="154" t="s">
        <v>55</v>
      </c>
      <c r="C13" s="167"/>
      <c r="D13" s="165"/>
      <c r="E13" s="582">
        <v>0</v>
      </c>
      <c r="F13" s="415"/>
      <c r="G13" s="164"/>
      <c r="H13" s="165">
        <v>0.1</v>
      </c>
      <c r="I13" s="165"/>
      <c r="J13" s="165">
        <v>0.1</v>
      </c>
      <c r="K13" s="165"/>
      <c r="L13" s="166">
        <v>0.2</v>
      </c>
      <c r="M13" s="583">
        <v>0.2</v>
      </c>
      <c r="N13" s="170">
        <v>0.7</v>
      </c>
      <c r="O13" s="171">
        <v>0.7</v>
      </c>
    </row>
    <row r="14" spans="1:16" ht="54" customHeight="1">
      <c r="A14" s="414"/>
      <c r="B14" s="154" t="s">
        <v>61</v>
      </c>
      <c r="C14" s="167">
        <f>SUM(C13)</f>
        <v>0</v>
      </c>
      <c r="D14" s="165">
        <f t="shared" ref="D14:O14" si="2">SUM(D13)</f>
        <v>0</v>
      </c>
      <c r="E14" s="582">
        <f t="shared" si="2"/>
        <v>0</v>
      </c>
      <c r="F14" s="415">
        <f t="shared" si="2"/>
        <v>0</v>
      </c>
      <c r="G14" s="164">
        <f t="shared" si="2"/>
        <v>0</v>
      </c>
      <c r="H14" s="165">
        <f t="shared" si="2"/>
        <v>0.1</v>
      </c>
      <c r="I14" s="165">
        <f t="shared" si="2"/>
        <v>0</v>
      </c>
      <c r="J14" s="165">
        <f t="shared" si="2"/>
        <v>0.1</v>
      </c>
      <c r="K14" s="165">
        <f t="shared" si="2"/>
        <v>0</v>
      </c>
      <c r="L14" s="166">
        <f t="shared" si="2"/>
        <v>0.2</v>
      </c>
      <c r="M14" s="583">
        <f t="shared" si="2"/>
        <v>0.2</v>
      </c>
      <c r="N14" s="170">
        <f t="shared" si="2"/>
        <v>0.7</v>
      </c>
      <c r="O14" s="171">
        <f t="shared" si="2"/>
        <v>0.7</v>
      </c>
    </row>
    <row r="15" spans="1:16" ht="54" customHeight="1">
      <c r="A15" s="414"/>
      <c r="B15" s="154" t="s">
        <v>57</v>
      </c>
      <c r="C15" s="167">
        <v>0.8</v>
      </c>
      <c r="D15" s="165"/>
      <c r="E15" s="582">
        <v>0.8</v>
      </c>
      <c r="F15" s="415">
        <v>0.5</v>
      </c>
      <c r="G15" s="164"/>
      <c r="H15" s="165">
        <v>12</v>
      </c>
      <c r="I15" s="165">
        <v>0.5</v>
      </c>
      <c r="J15" s="165">
        <v>4</v>
      </c>
      <c r="K15" s="165">
        <v>0.6</v>
      </c>
      <c r="L15" s="166">
        <v>17.600000000000001</v>
      </c>
      <c r="M15" s="583">
        <v>18.400000000000002</v>
      </c>
      <c r="N15" s="170">
        <v>35</v>
      </c>
      <c r="O15" s="171">
        <v>25</v>
      </c>
    </row>
    <row r="16" spans="1:16" ht="54" customHeight="1" thickBot="1">
      <c r="A16" s="414"/>
      <c r="B16" s="154" t="s">
        <v>62</v>
      </c>
      <c r="C16" s="167">
        <f>SUM(C15)</f>
        <v>0.8</v>
      </c>
      <c r="D16" s="165">
        <f t="shared" ref="D16:O16" si="3">SUM(D15)</f>
        <v>0</v>
      </c>
      <c r="E16" s="582">
        <f t="shared" si="3"/>
        <v>0.8</v>
      </c>
      <c r="F16" s="415">
        <f t="shared" si="3"/>
        <v>0.5</v>
      </c>
      <c r="G16" s="164">
        <f t="shared" si="3"/>
        <v>0</v>
      </c>
      <c r="H16" s="165">
        <f t="shared" si="3"/>
        <v>12</v>
      </c>
      <c r="I16" s="165">
        <f t="shared" si="3"/>
        <v>0.5</v>
      </c>
      <c r="J16" s="165">
        <f t="shared" si="3"/>
        <v>4</v>
      </c>
      <c r="K16" s="165">
        <f t="shared" si="3"/>
        <v>0.6</v>
      </c>
      <c r="L16" s="166">
        <f t="shared" si="3"/>
        <v>17.600000000000001</v>
      </c>
      <c r="M16" s="583">
        <f t="shared" si="3"/>
        <v>18.400000000000002</v>
      </c>
      <c r="N16" s="170">
        <f t="shared" si="3"/>
        <v>35</v>
      </c>
      <c r="O16" s="171">
        <f t="shared" si="3"/>
        <v>25</v>
      </c>
    </row>
    <row r="17" spans="1:15" ht="54" customHeight="1">
      <c r="A17" s="414"/>
      <c r="B17" s="584" t="s">
        <v>133</v>
      </c>
      <c r="C17" s="158"/>
      <c r="D17" s="156"/>
      <c r="E17" s="585">
        <v>0</v>
      </c>
      <c r="F17" s="586">
        <v>0.3</v>
      </c>
      <c r="G17" s="155"/>
      <c r="H17" s="156"/>
      <c r="I17" s="156"/>
      <c r="J17" s="156"/>
      <c r="K17" s="156"/>
      <c r="L17" s="157">
        <f>SUM(C17:K17)</f>
        <v>0.3</v>
      </c>
      <c r="M17" s="587">
        <f>E17+L17</f>
        <v>0.3</v>
      </c>
      <c r="N17" s="162">
        <v>1.1000000000000001</v>
      </c>
      <c r="O17" s="163">
        <v>1.1000000000000001</v>
      </c>
    </row>
    <row r="18" spans="1:15" ht="54" customHeight="1">
      <c r="A18" s="414"/>
      <c r="B18" s="154" t="s">
        <v>211</v>
      </c>
      <c r="C18" s="167">
        <v>0.4</v>
      </c>
      <c r="D18" s="165"/>
      <c r="E18" s="582">
        <f>SUM(C18:D18)</f>
        <v>0.4</v>
      </c>
      <c r="F18" s="415"/>
      <c r="G18" s="164"/>
      <c r="H18" s="165"/>
      <c r="I18" s="165"/>
      <c r="J18" s="165"/>
      <c r="K18" s="165"/>
      <c r="L18" s="166">
        <f>SUM(F18:K18)</f>
        <v>0</v>
      </c>
      <c r="M18" s="583">
        <f>E18+L18</f>
        <v>0.4</v>
      </c>
      <c r="N18" s="170">
        <v>3.9</v>
      </c>
      <c r="O18" s="171">
        <v>3.7</v>
      </c>
    </row>
    <row r="19" spans="1:15" ht="54" customHeight="1">
      <c r="A19" s="414"/>
      <c r="B19" s="26" t="s">
        <v>64</v>
      </c>
      <c r="C19" s="173">
        <f>SUM(C17:C18)</f>
        <v>0.4</v>
      </c>
      <c r="D19" s="24">
        <f t="shared" ref="D19" si="4">SUM(D17:D18)</f>
        <v>0</v>
      </c>
      <c r="E19" s="580">
        <f>SUM(E17:E18)</f>
        <v>0.4</v>
      </c>
      <c r="F19" s="192">
        <f>SUM(F17:F18)</f>
        <v>0.3</v>
      </c>
      <c r="G19" s="168">
        <f t="shared" ref="G19:L19" si="5">SUM(G17:G18)</f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172">
        <f t="shared" si="5"/>
        <v>0.3</v>
      </c>
      <c r="M19" s="581">
        <f>SUM(M17:M18)</f>
        <v>0.7</v>
      </c>
      <c r="N19" s="175">
        <f>SUM(N17:N18)</f>
        <v>5</v>
      </c>
      <c r="O19" s="176">
        <f>SUM(O17:O18)</f>
        <v>4.8000000000000007</v>
      </c>
    </row>
    <row r="20" spans="1:15" ht="54" customHeight="1">
      <c r="A20" s="414"/>
      <c r="B20" s="154" t="s">
        <v>139</v>
      </c>
      <c r="C20" s="167"/>
      <c r="D20" s="165"/>
      <c r="E20" s="582">
        <f>SUM(C20:D20)</f>
        <v>0</v>
      </c>
      <c r="F20" s="415"/>
      <c r="G20" s="164"/>
      <c r="H20" s="165">
        <v>0.1</v>
      </c>
      <c r="I20" s="165"/>
      <c r="J20" s="165"/>
      <c r="K20" s="165"/>
      <c r="L20" s="166">
        <f>SUM(C20:K20)</f>
        <v>0.1</v>
      </c>
      <c r="M20" s="583">
        <f>E20+L20</f>
        <v>0.1</v>
      </c>
      <c r="N20" s="170">
        <v>0.8</v>
      </c>
      <c r="O20" s="171">
        <v>0.8</v>
      </c>
    </row>
    <row r="21" spans="1:15" ht="54" customHeight="1">
      <c r="A21" s="414"/>
      <c r="B21" s="154" t="s">
        <v>65</v>
      </c>
      <c r="C21" s="167">
        <f>SUM(C20)</f>
        <v>0</v>
      </c>
      <c r="D21" s="165">
        <f t="shared" ref="D21:O21" si="6">SUM(D20)</f>
        <v>0</v>
      </c>
      <c r="E21" s="582">
        <f t="shared" si="6"/>
        <v>0</v>
      </c>
      <c r="F21" s="415">
        <f t="shared" si="6"/>
        <v>0</v>
      </c>
      <c r="G21" s="164">
        <f t="shared" si="6"/>
        <v>0</v>
      </c>
      <c r="H21" s="165">
        <f t="shared" si="6"/>
        <v>0.1</v>
      </c>
      <c r="I21" s="165">
        <f t="shared" si="6"/>
        <v>0</v>
      </c>
      <c r="J21" s="165">
        <f t="shared" si="6"/>
        <v>0</v>
      </c>
      <c r="K21" s="165">
        <f t="shared" si="6"/>
        <v>0</v>
      </c>
      <c r="L21" s="166">
        <f t="shared" si="6"/>
        <v>0.1</v>
      </c>
      <c r="M21" s="583">
        <f t="shared" si="6"/>
        <v>0.1</v>
      </c>
      <c r="N21" s="170">
        <f t="shared" si="6"/>
        <v>0.8</v>
      </c>
      <c r="O21" s="171">
        <f t="shared" si="6"/>
        <v>0.8</v>
      </c>
    </row>
    <row r="22" spans="1:15" ht="54" customHeight="1" thickBot="1">
      <c r="B22" s="25" t="s">
        <v>71</v>
      </c>
      <c r="C22" s="422">
        <f t="shared" ref="C22:O22" si="7">SUM(C12,C14,C16,C19,C21)</f>
        <v>1.3</v>
      </c>
      <c r="D22" s="426">
        <f t="shared" si="7"/>
        <v>0.1</v>
      </c>
      <c r="E22" s="588">
        <f t="shared" si="7"/>
        <v>1.4</v>
      </c>
      <c r="F22" s="422">
        <f t="shared" si="7"/>
        <v>1.4000000000000001</v>
      </c>
      <c r="G22" s="589">
        <f t="shared" si="7"/>
        <v>0</v>
      </c>
      <c r="H22" s="589">
        <f t="shared" si="7"/>
        <v>17.200000000000003</v>
      </c>
      <c r="I22" s="589">
        <f t="shared" si="7"/>
        <v>0.6</v>
      </c>
      <c r="J22" s="423">
        <f t="shared" si="7"/>
        <v>5.3</v>
      </c>
      <c r="K22" s="589">
        <f t="shared" si="7"/>
        <v>0.6</v>
      </c>
      <c r="L22" s="590">
        <f t="shared" si="7"/>
        <v>25.100000000000005</v>
      </c>
      <c r="M22" s="591">
        <f>SUM(M12,M14,M16,M19,M21)</f>
        <v>26.500000000000004</v>
      </c>
      <c r="N22" s="198">
        <f t="shared" si="7"/>
        <v>59.399999999999991</v>
      </c>
      <c r="O22" s="199">
        <f t="shared" si="7"/>
        <v>45.569999999999993</v>
      </c>
    </row>
    <row r="23" spans="1:15" ht="54" customHeight="1">
      <c r="A23" s="414"/>
    </row>
    <row r="24" spans="1:15" ht="54" customHeight="1">
      <c r="A24" s="414"/>
    </row>
    <row r="25" spans="1:15" ht="54" customHeight="1">
      <c r="A25" s="414"/>
    </row>
  </sheetData>
  <mergeCells count="5">
    <mergeCell ref="N1:P1"/>
    <mergeCell ref="C5:D5"/>
    <mergeCell ref="F5:I5"/>
    <mergeCell ref="J5:L5"/>
    <mergeCell ref="G6:I6"/>
  </mergeCells>
  <phoneticPr fontId="2"/>
  <pageMargins left="0.7" right="0.7" top="0.75" bottom="0.75" header="0.3" footer="0.3"/>
  <pageSetup paperSize="9" scale="58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W37"/>
  <sheetViews>
    <sheetView view="pageBreakPreview" zoomScale="40" zoomScaleNormal="100" zoomScaleSheetLayoutView="40" workbookViewId="0">
      <selection activeCell="T4" sqref="T4"/>
    </sheetView>
  </sheetViews>
  <sheetFormatPr defaultColWidth="10.75" defaultRowHeight="54" customHeight="1"/>
  <cols>
    <col min="1" max="1" width="7.375" style="28" customWidth="1"/>
    <col min="2" max="2" width="20.625" style="28" customWidth="1"/>
    <col min="3" max="19" width="12.625" style="593" customWidth="1"/>
    <col min="20" max="22" width="15.625" style="28" customWidth="1"/>
    <col min="23" max="23" width="1.625" style="28" customWidth="1"/>
    <col min="24" max="24" width="8.75" style="28" customWidth="1"/>
    <col min="25" max="16384" width="10.75" style="28"/>
  </cols>
  <sheetData>
    <row r="1" spans="1:23" ht="54" customHeight="1">
      <c r="U1" s="594"/>
      <c r="V1" s="594"/>
      <c r="W1" s="594"/>
    </row>
    <row r="2" spans="1:23" ht="54" customHeight="1">
      <c r="A2" s="595"/>
      <c r="B2" s="29" t="s">
        <v>43</v>
      </c>
    </row>
    <row r="3" spans="1:23" ht="54" customHeight="1">
      <c r="B3" s="596"/>
    </row>
    <row r="4" spans="1:23" ht="54" customHeight="1" thickBot="1">
      <c r="B4" s="597" t="s">
        <v>273</v>
      </c>
      <c r="H4" s="598"/>
      <c r="I4" s="599"/>
      <c r="J4" s="599"/>
      <c r="K4" s="599"/>
      <c r="T4" s="31"/>
    </row>
    <row r="5" spans="1:23" ht="54" customHeight="1">
      <c r="B5" s="600"/>
      <c r="C5" s="601" t="s">
        <v>85</v>
      </c>
      <c r="D5" s="602"/>
      <c r="E5" s="602"/>
      <c r="F5" s="602"/>
      <c r="G5" s="603"/>
      <c r="H5" s="601" t="s">
        <v>86</v>
      </c>
      <c r="I5" s="602"/>
      <c r="J5" s="602"/>
      <c r="K5" s="602"/>
      <c r="L5" s="604"/>
      <c r="M5" s="605" t="s">
        <v>86</v>
      </c>
      <c r="N5" s="606"/>
      <c r="O5" s="606"/>
      <c r="P5" s="606"/>
      <c r="Q5" s="606"/>
      <c r="R5" s="606"/>
      <c r="S5" s="603"/>
      <c r="T5" s="600" t="s">
        <v>42</v>
      </c>
      <c r="U5" s="34" t="s">
        <v>41</v>
      </c>
      <c r="V5" s="34" t="s">
        <v>40</v>
      </c>
      <c r="W5" s="129"/>
    </row>
    <row r="6" spans="1:23" ht="54" customHeight="1">
      <c r="B6" s="607" t="s">
        <v>39</v>
      </c>
      <c r="C6" s="608" t="s">
        <v>274</v>
      </c>
      <c r="D6" s="609"/>
      <c r="E6" s="609"/>
      <c r="F6" s="134" t="s">
        <v>275</v>
      </c>
      <c r="G6" s="40"/>
      <c r="H6" s="314" t="s">
        <v>276</v>
      </c>
      <c r="I6" s="307"/>
      <c r="J6" s="307"/>
      <c r="K6" s="307"/>
      <c r="L6" s="308"/>
      <c r="M6" s="306" t="s">
        <v>277</v>
      </c>
      <c r="N6" s="307"/>
      <c r="O6" s="307"/>
      <c r="P6" s="307"/>
      <c r="Q6" s="308"/>
      <c r="R6" s="610" t="s">
        <v>235</v>
      </c>
      <c r="S6" s="40"/>
      <c r="T6" s="607" t="s">
        <v>34</v>
      </c>
      <c r="U6" s="42" t="s">
        <v>34</v>
      </c>
      <c r="V6" s="42" t="s">
        <v>34</v>
      </c>
      <c r="W6" s="129"/>
    </row>
    <row r="7" spans="1:23" ht="54" customHeight="1" thickBot="1">
      <c r="B7" s="611"/>
      <c r="C7" s="612" t="s">
        <v>278</v>
      </c>
      <c r="D7" s="613" t="s">
        <v>279</v>
      </c>
      <c r="E7" s="613" t="s">
        <v>280</v>
      </c>
      <c r="F7" s="614" t="s">
        <v>281</v>
      </c>
      <c r="G7" s="615" t="s">
        <v>0</v>
      </c>
      <c r="H7" s="616" t="s">
        <v>282</v>
      </c>
      <c r="I7" s="617" t="s">
        <v>283</v>
      </c>
      <c r="J7" s="618" t="s">
        <v>284</v>
      </c>
      <c r="K7" s="619" t="s">
        <v>285</v>
      </c>
      <c r="L7" s="620" t="s">
        <v>286</v>
      </c>
      <c r="M7" s="620" t="s">
        <v>176</v>
      </c>
      <c r="N7" s="621" t="s">
        <v>287</v>
      </c>
      <c r="O7" s="622" t="s">
        <v>288</v>
      </c>
      <c r="P7" s="613" t="s">
        <v>289</v>
      </c>
      <c r="Q7" s="621" t="s">
        <v>290</v>
      </c>
      <c r="R7" s="623" t="s">
        <v>291</v>
      </c>
      <c r="S7" s="615" t="s">
        <v>0</v>
      </c>
      <c r="T7" s="624" t="s">
        <v>44</v>
      </c>
      <c r="U7" s="62" t="s">
        <v>45</v>
      </c>
      <c r="V7" s="62" t="s">
        <v>45</v>
      </c>
      <c r="W7" s="129"/>
    </row>
    <row r="8" spans="1:23" ht="54" customHeight="1">
      <c r="A8" s="625"/>
      <c r="B8" s="626" t="s">
        <v>46</v>
      </c>
      <c r="C8" s="415"/>
      <c r="D8" s="164"/>
      <c r="E8" s="164"/>
      <c r="F8" s="164"/>
      <c r="G8" s="166">
        <f>SUM(C8:F8)</f>
        <v>0</v>
      </c>
      <c r="H8" s="627">
        <v>0.6</v>
      </c>
      <c r="I8" s="628"/>
      <c r="J8" s="628">
        <v>2.2000000000000002</v>
      </c>
      <c r="K8" s="108">
        <v>0.8</v>
      </c>
      <c r="L8" s="628">
        <v>3.5</v>
      </c>
      <c r="M8" s="628"/>
      <c r="N8" s="628"/>
      <c r="O8" s="628"/>
      <c r="P8" s="628"/>
      <c r="Q8" s="628"/>
      <c r="R8" s="628"/>
      <c r="S8" s="109">
        <f t="shared" ref="S8:S11" si="0">SUM(H8:R8)</f>
        <v>7.1000000000000005</v>
      </c>
      <c r="T8" s="629">
        <f t="shared" ref="T8:T35" si="1">SUM(S8,G8)</f>
        <v>7.1000000000000005</v>
      </c>
      <c r="U8" s="111">
        <v>15.2</v>
      </c>
      <c r="V8" s="112">
        <v>14.8</v>
      </c>
    </row>
    <row r="9" spans="1:23" ht="54" customHeight="1">
      <c r="A9" s="630"/>
      <c r="B9" s="626" t="s">
        <v>48</v>
      </c>
      <c r="C9" s="415"/>
      <c r="D9" s="164"/>
      <c r="E9" s="164"/>
      <c r="F9" s="164"/>
      <c r="G9" s="166">
        <f>SUM(C9:F9)</f>
        <v>0</v>
      </c>
      <c r="H9" s="627">
        <v>0.2</v>
      </c>
      <c r="I9" s="628">
        <v>0.2</v>
      </c>
      <c r="J9" s="628"/>
      <c r="K9" s="108">
        <v>0.1</v>
      </c>
      <c r="L9" s="628">
        <v>0.8</v>
      </c>
      <c r="M9" s="628"/>
      <c r="N9" s="628"/>
      <c r="O9" s="628"/>
      <c r="P9" s="628"/>
      <c r="Q9" s="628"/>
      <c r="R9" s="628"/>
      <c r="S9" s="109">
        <f t="shared" si="0"/>
        <v>1.3</v>
      </c>
      <c r="T9" s="629">
        <f t="shared" si="1"/>
        <v>1.3</v>
      </c>
      <c r="U9" s="631">
        <v>1.3</v>
      </c>
      <c r="V9" s="631">
        <v>1.3</v>
      </c>
    </row>
    <row r="10" spans="1:23" ht="54" customHeight="1">
      <c r="A10" s="625"/>
      <c r="B10" s="626" t="s">
        <v>50</v>
      </c>
      <c r="C10" s="192"/>
      <c r="D10" s="168"/>
      <c r="E10" s="168"/>
      <c r="F10" s="168">
        <v>2</v>
      </c>
      <c r="G10" s="172">
        <f>SUM(C10:F10)</f>
        <v>2</v>
      </c>
      <c r="H10" s="632"/>
      <c r="I10" s="633"/>
      <c r="J10" s="633"/>
      <c r="K10" s="99"/>
      <c r="L10" s="633"/>
      <c r="M10" s="633"/>
      <c r="N10" s="633"/>
      <c r="O10" s="633"/>
      <c r="P10" s="633"/>
      <c r="Q10" s="633"/>
      <c r="R10" s="633"/>
      <c r="S10" s="100">
        <f t="shared" si="0"/>
        <v>0</v>
      </c>
      <c r="T10" s="634">
        <f t="shared" si="1"/>
        <v>2</v>
      </c>
      <c r="U10" s="102">
        <v>48</v>
      </c>
      <c r="V10" s="103">
        <v>43.6</v>
      </c>
    </row>
    <row r="11" spans="1:23" ht="54" customHeight="1">
      <c r="A11" s="625"/>
      <c r="B11" s="626" t="s">
        <v>52</v>
      </c>
      <c r="C11" s="415"/>
      <c r="D11" s="164"/>
      <c r="E11" s="164"/>
      <c r="F11" s="164">
        <v>0.2</v>
      </c>
      <c r="G11" s="166">
        <f>SUM(C11:F11)</f>
        <v>0.2</v>
      </c>
      <c r="H11" s="627">
        <v>0.1</v>
      </c>
      <c r="I11" s="628"/>
      <c r="J11" s="628">
        <v>0.1</v>
      </c>
      <c r="K11" s="108">
        <v>0.2</v>
      </c>
      <c r="L11" s="628">
        <v>0.9</v>
      </c>
      <c r="M11" s="628"/>
      <c r="N11" s="628"/>
      <c r="O11" s="628"/>
      <c r="P11" s="628"/>
      <c r="Q11" s="628"/>
      <c r="R11" s="628"/>
      <c r="S11" s="109">
        <f t="shared" si="0"/>
        <v>1.3</v>
      </c>
      <c r="T11" s="629">
        <f t="shared" si="1"/>
        <v>1.5</v>
      </c>
      <c r="U11" s="111">
        <v>4</v>
      </c>
      <c r="V11" s="112">
        <v>1</v>
      </c>
    </row>
    <row r="12" spans="1:23" ht="54" customHeight="1">
      <c r="A12" s="625"/>
      <c r="B12" s="626" t="s">
        <v>60</v>
      </c>
      <c r="C12" s="415">
        <f>SUM(C8:C11)</f>
        <v>0</v>
      </c>
      <c r="D12" s="164">
        <f t="shared" ref="D12:V12" si="2">SUM(D8:D11)</f>
        <v>0</v>
      </c>
      <c r="E12" s="164">
        <f t="shared" si="2"/>
        <v>0</v>
      </c>
      <c r="F12" s="164">
        <f t="shared" si="2"/>
        <v>2.2000000000000002</v>
      </c>
      <c r="G12" s="166">
        <f t="shared" si="2"/>
        <v>2.2000000000000002</v>
      </c>
      <c r="H12" s="627">
        <f t="shared" si="2"/>
        <v>0.9</v>
      </c>
      <c r="I12" s="628">
        <f t="shared" si="2"/>
        <v>0.2</v>
      </c>
      <c r="J12" s="628">
        <f t="shared" si="2"/>
        <v>2.3000000000000003</v>
      </c>
      <c r="K12" s="108">
        <f t="shared" si="2"/>
        <v>1.1000000000000001</v>
      </c>
      <c r="L12" s="628">
        <f t="shared" si="2"/>
        <v>5.2</v>
      </c>
      <c r="M12" s="628">
        <f t="shared" si="2"/>
        <v>0</v>
      </c>
      <c r="N12" s="628">
        <f t="shared" si="2"/>
        <v>0</v>
      </c>
      <c r="O12" s="628">
        <f t="shared" si="2"/>
        <v>0</v>
      </c>
      <c r="P12" s="628">
        <f t="shared" si="2"/>
        <v>0</v>
      </c>
      <c r="Q12" s="628">
        <f t="shared" si="2"/>
        <v>0</v>
      </c>
      <c r="R12" s="628">
        <f t="shared" si="2"/>
        <v>0</v>
      </c>
      <c r="S12" s="109">
        <f t="shared" si="2"/>
        <v>9.7000000000000011</v>
      </c>
      <c r="T12" s="629">
        <f t="shared" si="1"/>
        <v>11.900000000000002</v>
      </c>
      <c r="U12" s="111">
        <f t="shared" si="2"/>
        <v>68.5</v>
      </c>
      <c r="V12" s="112">
        <f t="shared" si="2"/>
        <v>60.7</v>
      </c>
    </row>
    <row r="13" spans="1:23" ht="54" customHeight="1">
      <c r="A13" s="625"/>
      <c r="B13" s="626" t="s">
        <v>53</v>
      </c>
      <c r="C13" s="415">
        <v>0.1</v>
      </c>
      <c r="D13" s="164">
        <v>7.1</v>
      </c>
      <c r="E13" s="164">
        <v>5.6</v>
      </c>
      <c r="F13" s="164"/>
      <c r="G13" s="172">
        <f>SUM(C13:F13)</f>
        <v>12.799999999999999</v>
      </c>
      <c r="H13" s="627">
        <v>2.5</v>
      </c>
      <c r="I13" s="628">
        <v>0.1</v>
      </c>
      <c r="J13" s="628">
        <v>21.3</v>
      </c>
      <c r="K13" s="108">
        <v>14.7</v>
      </c>
      <c r="L13" s="628">
        <v>63.4</v>
      </c>
      <c r="M13" s="628"/>
      <c r="N13" s="628"/>
      <c r="O13" s="628"/>
      <c r="P13" s="628"/>
      <c r="Q13" s="628"/>
      <c r="R13" s="628"/>
      <c r="S13" s="635">
        <f>SUM(H13:R13)</f>
        <v>102</v>
      </c>
      <c r="T13" s="629">
        <f t="shared" si="1"/>
        <v>114.8</v>
      </c>
      <c r="U13" s="111">
        <v>1523</v>
      </c>
      <c r="V13" s="112">
        <v>1473</v>
      </c>
    </row>
    <row r="14" spans="1:23" ht="54" customHeight="1">
      <c r="A14" s="625"/>
      <c r="B14" s="626" t="s">
        <v>54</v>
      </c>
      <c r="C14" s="192">
        <v>0.4</v>
      </c>
      <c r="D14" s="168">
        <v>18.5</v>
      </c>
      <c r="E14" s="168">
        <v>10.1</v>
      </c>
      <c r="F14" s="168"/>
      <c r="G14" s="172">
        <f>SUM(C14:F14)</f>
        <v>29</v>
      </c>
      <c r="H14" s="632">
        <v>24.8</v>
      </c>
      <c r="I14" s="633"/>
      <c r="J14" s="633">
        <v>115</v>
      </c>
      <c r="K14" s="99">
        <v>45</v>
      </c>
      <c r="L14" s="633">
        <v>271.5</v>
      </c>
      <c r="M14" s="633"/>
      <c r="N14" s="633"/>
      <c r="O14" s="633"/>
      <c r="P14" s="633"/>
      <c r="Q14" s="633"/>
      <c r="R14" s="633"/>
      <c r="S14" s="100">
        <f>SUM(H14:R14)</f>
        <v>456.3</v>
      </c>
      <c r="T14" s="634">
        <f t="shared" si="1"/>
        <v>485.3</v>
      </c>
      <c r="U14" s="102">
        <v>6810</v>
      </c>
      <c r="V14" s="103">
        <v>6401</v>
      </c>
    </row>
    <row r="15" spans="1:23" ht="54" customHeight="1">
      <c r="A15" s="625"/>
      <c r="B15" s="636" t="s">
        <v>292</v>
      </c>
      <c r="C15" s="192">
        <v>0.6</v>
      </c>
      <c r="D15" s="168">
        <v>14</v>
      </c>
      <c r="E15" s="168">
        <v>14.6</v>
      </c>
      <c r="F15" s="168"/>
      <c r="G15" s="172">
        <f>SUM(C15:F15)</f>
        <v>29.2</v>
      </c>
      <c r="H15" s="632">
        <v>27.9</v>
      </c>
      <c r="I15" s="633"/>
      <c r="J15" s="633">
        <v>68.099999999999994</v>
      </c>
      <c r="K15" s="99">
        <v>32.1</v>
      </c>
      <c r="L15" s="633">
        <v>228.2</v>
      </c>
      <c r="M15" s="633"/>
      <c r="N15" s="633"/>
      <c r="O15" s="633"/>
      <c r="P15" s="633"/>
      <c r="Q15" s="633"/>
      <c r="R15" s="633"/>
      <c r="S15" s="100">
        <f>SUM(H15:R15)</f>
        <v>356.29999999999995</v>
      </c>
      <c r="T15" s="634">
        <f t="shared" si="1"/>
        <v>385.49999999999994</v>
      </c>
      <c r="U15" s="102">
        <v>3700</v>
      </c>
      <c r="V15" s="102">
        <v>3700</v>
      </c>
    </row>
    <row r="16" spans="1:23" ht="54" customHeight="1">
      <c r="A16" s="625"/>
      <c r="B16" s="626" t="s">
        <v>61</v>
      </c>
      <c r="C16" s="415">
        <f>SUM(C13:C15)</f>
        <v>1.1000000000000001</v>
      </c>
      <c r="D16" s="164">
        <f t="shared" ref="D16:V16" si="3">SUM(D13:D15)</f>
        <v>39.6</v>
      </c>
      <c r="E16" s="164">
        <f t="shared" si="3"/>
        <v>30.299999999999997</v>
      </c>
      <c r="F16" s="164">
        <f t="shared" si="3"/>
        <v>0</v>
      </c>
      <c r="G16" s="166">
        <f t="shared" si="3"/>
        <v>71</v>
      </c>
      <c r="H16" s="627">
        <f t="shared" si="3"/>
        <v>55.2</v>
      </c>
      <c r="I16" s="628">
        <f t="shared" si="3"/>
        <v>0.1</v>
      </c>
      <c r="J16" s="628">
        <f t="shared" si="3"/>
        <v>204.4</v>
      </c>
      <c r="K16" s="108">
        <f t="shared" si="3"/>
        <v>91.800000000000011</v>
      </c>
      <c r="L16" s="628">
        <f t="shared" si="3"/>
        <v>563.09999999999991</v>
      </c>
      <c r="M16" s="628">
        <f t="shared" si="3"/>
        <v>0</v>
      </c>
      <c r="N16" s="628">
        <f t="shared" si="3"/>
        <v>0</v>
      </c>
      <c r="O16" s="628">
        <f t="shared" si="3"/>
        <v>0</v>
      </c>
      <c r="P16" s="628">
        <f t="shared" si="3"/>
        <v>0</v>
      </c>
      <c r="Q16" s="628">
        <f t="shared" si="3"/>
        <v>0</v>
      </c>
      <c r="R16" s="628">
        <f t="shared" si="3"/>
        <v>0</v>
      </c>
      <c r="S16" s="109">
        <f t="shared" si="3"/>
        <v>914.59999999999991</v>
      </c>
      <c r="T16" s="629">
        <f t="shared" si="1"/>
        <v>985.59999999999991</v>
      </c>
      <c r="U16" s="111">
        <f t="shared" si="3"/>
        <v>12033</v>
      </c>
      <c r="V16" s="112">
        <f t="shared" si="3"/>
        <v>11574</v>
      </c>
    </row>
    <row r="17" spans="1:22" ht="54" customHeight="1">
      <c r="A17" s="625"/>
      <c r="B17" s="626" t="s">
        <v>56</v>
      </c>
      <c r="C17" s="415"/>
      <c r="D17" s="164"/>
      <c r="E17" s="164"/>
      <c r="F17" s="164"/>
      <c r="G17" s="166">
        <f>SUM(C17:F17)</f>
        <v>0</v>
      </c>
      <c r="H17" s="627"/>
      <c r="I17" s="628">
        <v>0.1</v>
      </c>
      <c r="J17" s="628"/>
      <c r="K17" s="108"/>
      <c r="L17" s="628"/>
      <c r="M17" s="628"/>
      <c r="N17" s="628"/>
      <c r="O17" s="628"/>
      <c r="P17" s="628"/>
      <c r="Q17" s="628"/>
      <c r="R17" s="628">
        <v>0.2</v>
      </c>
      <c r="S17" s="109">
        <f>SUM(H17:R17)</f>
        <v>0.30000000000000004</v>
      </c>
      <c r="T17" s="629">
        <f t="shared" si="1"/>
        <v>0.30000000000000004</v>
      </c>
      <c r="U17" s="111">
        <v>3.5</v>
      </c>
      <c r="V17" s="112">
        <v>2.8</v>
      </c>
    </row>
    <row r="18" spans="1:22" ht="54" customHeight="1">
      <c r="A18" s="625"/>
      <c r="B18" s="626" t="s">
        <v>293</v>
      </c>
      <c r="C18" s="415"/>
      <c r="D18" s="164"/>
      <c r="E18" s="164"/>
      <c r="F18" s="164"/>
      <c r="G18" s="166">
        <f>SUM(C18:F18)</f>
        <v>0</v>
      </c>
      <c r="H18" s="627"/>
      <c r="I18" s="628"/>
      <c r="J18" s="628"/>
      <c r="K18" s="108"/>
      <c r="L18" s="628">
        <v>0.3</v>
      </c>
      <c r="M18" s="628"/>
      <c r="N18" s="628"/>
      <c r="O18" s="628"/>
      <c r="P18" s="628"/>
      <c r="Q18" s="628">
        <v>0.2</v>
      </c>
      <c r="R18" s="628"/>
      <c r="S18" s="109">
        <f>SUM(H18:R18)</f>
        <v>0.5</v>
      </c>
      <c r="T18" s="629">
        <f t="shared" si="1"/>
        <v>0.5</v>
      </c>
      <c r="U18" s="111">
        <v>1</v>
      </c>
      <c r="V18" s="112">
        <v>0.5</v>
      </c>
    </row>
    <row r="19" spans="1:22" ht="54" customHeight="1">
      <c r="A19" s="625"/>
      <c r="B19" s="626" t="s">
        <v>62</v>
      </c>
      <c r="C19" s="415">
        <f>SUM(C17:C18)</f>
        <v>0</v>
      </c>
      <c r="D19" s="164">
        <f t="shared" ref="D19:V19" si="4">SUM(D17:D18)</f>
        <v>0</v>
      </c>
      <c r="E19" s="164">
        <f t="shared" si="4"/>
        <v>0</v>
      </c>
      <c r="F19" s="164">
        <f t="shared" si="4"/>
        <v>0</v>
      </c>
      <c r="G19" s="166">
        <f t="shared" si="4"/>
        <v>0</v>
      </c>
      <c r="H19" s="627">
        <f t="shared" si="4"/>
        <v>0</v>
      </c>
      <c r="I19" s="628">
        <f t="shared" si="4"/>
        <v>0.1</v>
      </c>
      <c r="J19" s="628">
        <f t="shared" si="4"/>
        <v>0</v>
      </c>
      <c r="K19" s="108">
        <f t="shared" si="4"/>
        <v>0</v>
      </c>
      <c r="L19" s="628">
        <f t="shared" si="4"/>
        <v>0.3</v>
      </c>
      <c r="M19" s="628">
        <f t="shared" si="4"/>
        <v>0</v>
      </c>
      <c r="N19" s="628">
        <f t="shared" si="4"/>
        <v>0</v>
      </c>
      <c r="O19" s="628">
        <f t="shared" si="4"/>
        <v>0</v>
      </c>
      <c r="P19" s="628">
        <f t="shared" si="4"/>
        <v>0</v>
      </c>
      <c r="Q19" s="628">
        <f t="shared" si="4"/>
        <v>0.2</v>
      </c>
      <c r="R19" s="628">
        <f t="shared" si="4"/>
        <v>0.2</v>
      </c>
      <c r="S19" s="109">
        <f t="shared" si="4"/>
        <v>0.8</v>
      </c>
      <c r="T19" s="629">
        <f t="shared" si="1"/>
        <v>0.8</v>
      </c>
      <c r="U19" s="111">
        <f t="shared" si="4"/>
        <v>4.5</v>
      </c>
      <c r="V19" s="112">
        <f t="shared" si="4"/>
        <v>3.3</v>
      </c>
    </row>
    <row r="20" spans="1:22" ht="54" customHeight="1">
      <c r="A20" s="625"/>
      <c r="B20" s="626" t="s">
        <v>125</v>
      </c>
      <c r="C20" s="415">
        <v>0.1</v>
      </c>
      <c r="D20" s="164">
        <v>1</v>
      </c>
      <c r="E20" s="164">
        <v>0.3</v>
      </c>
      <c r="F20" s="164"/>
      <c r="G20" s="166">
        <f>SUM(C20:F20)</f>
        <v>1.4000000000000001</v>
      </c>
      <c r="H20" s="627"/>
      <c r="I20" s="628"/>
      <c r="J20" s="628">
        <v>3.8</v>
      </c>
      <c r="K20" s="108">
        <v>1</v>
      </c>
      <c r="L20" s="628">
        <v>18</v>
      </c>
      <c r="M20" s="628"/>
      <c r="N20" s="628"/>
      <c r="O20" s="628"/>
      <c r="P20" s="628"/>
      <c r="Q20" s="628"/>
      <c r="R20" s="628"/>
      <c r="S20" s="109">
        <f>SUM(H20:R20)</f>
        <v>22.8</v>
      </c>
      <c r="T20" s="629">
        <f t="shared" si="1"/>
        <v>24.2</v>
      </c>
      <c r="U20" s="111">
        <v>437.9</v>
      </c>
      <c r="V20" s="112">
        <v>437.9</v>
      </c>
    </row>
    <row r="21" spans="1:22" ht="54" customHeight="1">
      <c r="A21" s="625"/>
      <c r="B21" s="626" t="s">
        <v>58</v>
      </c>
      <c r="C21" s="415"/>
      <c r="D21" s="164">
        <v>0.1</v>
      </c>
      <c r="E21" s="164"/>
      <c r="F21" s="164"/>
      <c r="G21" s="166">
        <f t="shared" ref="G21:G26" si="5">SUM(C21:F21)</f>
        <v>0.1</v>
      </c>
      <c r="H21" s="627"/>
      <c r="I21" s="628"/>
      <c r="J21" s="628"/>
      <c r="K21" s="108">
        <v>0.2</v>
      </c>
      <c r="L21" s="628">
        <v>0.5</v>
      </c>
      <c r="M21" s="628"/>
      <c r="N21" s="628"/>
      <c r="O21" s="628"/>
      <c r="P21" s="628"/>
      <c r="Q21" s="628"/>
      <c r="R21" s="628"/>
      <c r="S21" s="109">
        <f t="shared" ref="S21:S26" si="6">SUM(H21:R21)</f>
        <v>0.7</v>
      </c>
      <c r="T21" s="629">
        <f t="shared" si="1"/>
        <v>0.79999999999999993</v>
      </c>
      <c r="U21" s="111">
        <v>14.6</v>
      </c>
      <c r="V21" s="112">
        <v>13</v>
      </c>
    </row>
    <row r="22" spans="1:22" ht="54" customHeight="1">
      <c r="A22" s="625"/>
      <c r="B22" s="626" t="s">
        <v>294</v>
      </c>
      <c r="C22" s="420"/>
      <c r="D22" s="637"/>
      <c r="E22" s="637"/>
      <c r="F22" s="637"/>
      <c r="G22" s="172">
        <f t="shared" si="5"/>
        <v>0</v>
      </c>
      <c r="H22" s="638"/>
      <c r="I22" s="639"/>
      <c r="J22" s="639"/>
      <c r="K22" s="639"/>
      <c r="L22" s="639"/>
      <c r="M22" s="639"/>
      <c r="N22" s="92"/>
      <c r="O22" s="92"/>
      <c r="P22" s="92"/>
      <c r="Q22" s="92"/>
      <c r="R22" s="92">
        <v>0.8</v>
      </c>
      <c r="S22" s="100">
        <f t="shared" si="6"/>
        <v>0.8</v>
      </c>
      <c r="T22" s="634">
        <f t="shared" si="1"/>
        <v>0.8</v>
      </c>
      <c r="U22" s="102">
        <v>8.4</v>
      </c>
      <c r="V22" s="102">
        <v>7.2</v>
      </c>
    </row>
    <row r="23" spans="1:22" ht="54" customHeight="1">
      <c r="A23" s="625"/>
      <c r="B23" s="626" t="s">
        <v>256</v>
      </c>
      <c r="C23" s="415"/>
      <c r="D23" s="164"/>
      <c r="E23" s="164"/>
      <c r="F23" s="164"/>
      <c r="G23" s="166">
        <f t="shared" si="5"/>
        <v>0</v>
      </c>
      <c r="H23" s="627"/>
      <c r="I23" s="628"/>
      <c r="J23" s="628"/>
      <c r="K23" s="108"/>
      <c r="L23" s="628"/>
      <c r="M23" s="628"/>
      <c r="N23" s="628"/>
      <c r="O23" s="628"/>
      <c r="P23" s="628"/>
      <c r="Q23" s="628"/>
      <c r="R23" s="628">
        <v>0.1</v>
      </c>
      <c r="S23" s="109">
        <f t="shared" si="6"/>
        <v>0.1</v>
      </c>
      <c r="T23" s="629">
        <f t="shared" si="1"/>
        <v>0.1</v>
      </c>
      <c r="U23" s="111">
        <v>0</v>
      </c>
      <c r="V23" s="112">
        <v>0</v>
      </c>
    </row>
    <row r="24" spans="1:22" ht="54" customHeight="1">
      <c r="A24" s="625"/>
      <c r="B24" s="626" t="s">
        <v>185</v>
      </c>
      <c r="C24" s="415"/>
      <c r="D24" s="164"/>
      <c r="E24" s="164"/>
      <c r="F24" s="164"/>
      <c r="G24" s="166">
        <f t="shared" si="5"/>
        <v>0</v>
      </c>
      <c r="H24" s="627"/>
      <c r="I24" s="628"/>
      <c r="J24" s="628"/>
      <c r="K24" s="108"/>
      <c r="L24" s="628"/>
      <c r="M24" s="628"/>
      <c r="N24" s="628"/>
      <c r="O24" s="628"/>
      <c r="P24" s="628"/>
      <c r="Q24" s="628">
        <v>0.8</v>
      </c>
      <c r="R24" s="628"/>
      <c r="S24" s="109">
        <f t="shared" si="6"/>
        <v>0.8</v>
      </c>
      <c r="T24" s="629">
        <f t="shared" si="1"/>
        <v>0.8</v>
      </c>
      <c r="U24" s="111">
        <v>2.1</v>
      </c>
      <c r="V24" s="112">
        <v>2.1</v>
      </c>
    </row>
    <row r="25" spans="1:22" ht="54" customHeight="1">
      <c r="A25" s="625"/>
      <c r="B25" s="626" t="s">
        <v>130</v>
      </c>
      <c r="C25" s="415"/>
      <c r="D25" s="164"/>
      <c r="E25" s="164"/>
      <c r="F25" s="164"/>
      <c r="G25" s="166">
        <f t="shared" si="5"/>
        <v>0</v>
      </c>
      <c r="H25" s="627"/>
      <c r="I25" s="628"/>
      <c r="J25" s="628"/>
      <c r="K25" s="108"/>
      <c r="L25" s="628">
        <v>1</v>
      </c>
      <c r="M25" s="628"/>
      <c r="N25" s="628"/>
      <c r="O25" s="628"/>
      <c r="P25" s="628">
        <v>2</v>
      </c>
      <c r="Q25" s="628">
        <v>3</v>
      </c>
      <c r="R25" s="628"/>
      <c r="S25" s="109">
        <f t="shared" si="6"/>
        <v>6</v>
      </c>
      <c r="T25" s="629">
        <f t="shared" si="1"/>
        <v>6</v>
      </c>
      <c r="U25" s="111">
        <v>30</v>
      </c>
      <c r="V25" s="112">
        <v>27</v>
      </c>
    </row>
    <row r="26" spans="1:22" ht="54" customHeight="1">
      <c r="A26" s="625"/>
      <c r="B26" s="626" t="s">
        <v>131</v>
      </c>
      <c r="C26" s="415"/>
      <c r="D26" s="164"/>
      <c r="E26" s="164"/>
      <c r="F26" s="164"/>
      <c r="G26" s="166">
        <f t="shared" si="5"/>
        <v>0</v>
      </c>
      <c r="H26" s="627"/>
      <c r="I26" s="628"/>
      <c r="J26" s="628"/>
      <c r="K26" s="108"/>
      <c r="L26" s="628">
        <v>2</v>
      </c>
      <c r="M26" s="628"/>
      <c r="N26" s="628"/>
      <c r="O26" s="628"/>
      <c r="P26" s="628"/>
      <c r="Q26" s="628"/>
      <c r="R26" s="628"/>
      <c r="S26" s="109">
        <f t="shared" si="6"/>
        <v>2</v>
      </c>
      <c r="T26" s="629">
        <f t="shared" si="1"/>
        <v>2</v>
      </c>
      <c r="U26" s="111">
        <v>9</v>
      </c>
      <c r="V26" s="112">
        <v>8</v>
      </c>
    </row>
    <row r="27" spans="1:22" ht="54" customHeight="1">
      <c r="A27" s="625"/>
      <c r="B27" s="640" t="s">
        <v>63</v>
      </c>
      <c r="C27" s="192">
        <f>SUM(C20:C26)</f>
        <v>0.1</v>
      </c>
      <c r="D27" s="168">
        <f t="shared" ref="D27:V27" si="7">SUM(D20:D26)</f>
        <v>1.1000000000000001</v>
      </c>
      <c r="E27" s="168">
        <f t="shared" si="7"/>
        <v>0.3</v>
      </c>
      <c r="F27" s="168">
        <f t="shared" si="7"/>
        <v>0</v>
      </c>
      <c r="G27" s="172">
        <f>SUM(G20:G26)</f>
        <v>1.5000000000000002</v>
      </c>
      <c r="H27" s="632">
        <f t="shared" si="7"/>
        <v>0</v>
      </c>
      <c r="I27" s="633">
        <f t="shared" si="7"/>
        <v>0</v>
      </c>
      <c r="J27" s="633">
        <f t="shared" si="7"/>
        <v>3.8</v>
      </c>
      <c r="K27" s="99">
        <f t="shared" si="7"/>
        <v>1.2</v>
      </c>
      <c r="L27" s="633">
        <f t="shared" si="7"/>
        <v>21.5</v>
      </c>
      <c r="M27" s="633">
        <f t="shared" si="7"/>
        <v>0</v>
      </c>
      <c r="N27" s="633">
        <f t="shared" si="7"/>
        <v>0</v>
      </c>
      <c r="O27" s="633">
        <f t="shared" si="7"/>
        <v>0</v>
      </c>
      <c r="P27" s="633">
        <f t="shared" si="7"/>
        <v>2</v>
      </c>
      <c r="Q27" s="633">
        <f t="shared" si="7"/>
        <v>3.8</v>
      </c>
      <c r="R27" s="633">
        <f t="shared" si="7"/>
        <v>0.9</v>
      </c>
      <c r="S27" s="100">
        <f t="shared" si="7"/>
        <v>33.200000000000003</v>
      </c>
      <c r="T27" s="634">
        <f t="shared" si="1"/>
        <v>34.700000000000003</v>
      </c>
      <c r="U27" s="102">
        <f t="shared" si="7"/>
        <v>502</v>
      </c>
      <c r="V27" s="103">
        <f t="shared" si="7"/>
        <v>495.2</v>
      </c>
    </row>
    <row r="28" spans="1:22" ht="54" customHeight="1">
      <c r="A28" s="625"/>
      <c r="B28" s="641" t="s">
        <v>295</v>
      </c>
      <c r="C28" s="642">
        <v>0.1</v>
      </c>
      <c r="D28" s="183"/>
      <c r="E28" s="183">
        <v>0.5</v>
      </c>
      <c r="F28" s="183"/>
      <c r="G28" s="185">
        <v>0.56999999999999995</v>
      </c>
      <c r="H28" s="643">
        <v>0.1</v>
      </c>
      <c r="I28" s="644"/>
      <c r="J28" s="644">
        <v>2.9</v>
      </c>
      <c r="K28" s="645">
        <v>1.1000000000000001</v>
      </c>
      <c r="L28" s="644">
        <v>10.3</v>
      </c>
      <c r="M28" s="644"/>
      <c r="N28" s="644">
        <v>2</v>
      </c>
      <c r="O28" s="644"/>
      <c r="P28" s="644"/>
      <c r="Q28" s="644"/>
      <c r="R28" s="644"/>
      <c r="S28" s="646">
        <v>16.41</v>
      </c>
      <c r="T28" s="647">
        <f t="shared" si="1"/>
        <v>16.98</v>
      </c>
      <c r="U28" s="648">
        <v>112</v>
      </c>
      <c r="V28" s="649">
        <v>100.60000000000001</v>
      </c>
    </row>
    <row r="29" spans="1:22" ht="54" customHeight="1">
      <c r="A29" s="625"/>
      <c r="B29" s="626" t="s">
        <v>296</v>
      </c>
      <c r="C29" s="415"/>
      <c r="D29" s="164"/>
      <c r="E29" s="164"/>
      <c r="F29" s="164"/>
      <c r="G29" s="166">
        <v>0</v>
      </c>
      <c r="H29" s="627">
        <v>0.1</v>
      </c>
      <c r="I29" s="628"/>
      <c r="J29" s="628"/>
      <c r="K29" s="108">
        <v>0.1</v>
      </c>
      <c r="L29" s="628">
        <v>1.7</v>
      </c>
      <c r="M29" s="628"/>
      <c r="N29" s="628">
        <v>1</v>
      </c>
      <c r="O29" s="628"/>
      <c r="P29" s="628"/>
      <c r="Q29" s="628"/>
      <c r="R29" s="628"/>
      <c r="S29" s="109">
        <f>SUM(H29:R29)</f>
        <v>2.9</v>
      </c>
      <c r="T29" s="629">
        <f t="shared" si="1"/>
        <v>2.9</v>
      </c>
      <c r="U29" s="111">
        <v>20</v>
      </c>
      <c r="V29" s="112">
        <v>14.7</v>
      </c>
    </row>
    <row r="30" spans="1:22" ht="54" customHeight="1">
      <c r="A30" s="625"/>
      <c r="B30" s="626" t="s">
        <v>64</v>
      </c>
      <c r="C30" s="415">
        <f>SUM(C28:C29)</f>
        <v>0.1</v>
      </c>
      <c r="D30" s="164">
        <f t="shared" ref="D30:V30" si="8">SUM(D28:D29)</f>
        <v>0</v>
      </c>
      <c r="E30" s="164">
        <f t="shared" si="8"/>
        <v>0.5</v>
      </c>
      <c r="F30" s="164">
        <f t="shared" si="8"/>
        <v>0</v>
      </c>
      <c r="G30" s="166">
        <f>SUM(G28:G29)</f>
        <v>0.56999999999999995</v>
      </c>
      <c r="H30" s="627">
        <f t="shared" si="8"/>
        <v>0.2</v>
      </c>
      <c r="I30" s="628">
        <f t="shared" si="8"/>
        <v>0</v>
      </c>
      <c r="J30" s="628">
        <f t="shared" si="8"/>
        <v>2.9</v>
      </c>
      <c r="K30" s="108">
        <f t="shared" si="8"/>
        <v>1.2000000000000002</v>
      </c>
      <c r="L30" s="628">
        <f t="shared" si="8"/>
        <v>12</v>
      </c>
      <c r="M30" s="628">
        <f t="shared" si="8"/>
        <v>0</v>
      </c>
      <c r="N30" s="628">
        <f t="shared" si="8"/>
        <v>3</v>
      </c>
      <c r="O30" s="628">
        <f t="shared" si="8"/>
        <v>0</v>
      </c>
      <c r="P30" s="628">
        <f t="shared" si="8"/>
        <v>0</v>
      </c>
      <c r="Q30" s="628">
        <f t="shared" si="8"/>
        <v>0</v>
      </c>
      <c r="R30" s="628">
        <f t="shared" si="8"/>
        <v>0</v>
      </c>
      <c r="S30" s="109">
        <f t="shared" si="8"/>
        <v>19.309999999999999</v>
      </c>
      <c r="T30" s="629">
        <f t="shared" si="1"/>
        <v>19.88</v>
      </c>
      <c r="U30" s="111">
        <f t="shared" si="8"/>
        <v>132</v>
      </c>
      <c r="V30" s="112">
        <f t="shared" si="8"/>
        <v>115.30000000000001</v>
      </c>
    </row>
    <row r="31" spans="1:22" ht="54" customHeight="1">
      <c r="A31" s="625"/>
      <c r="B31" s="626" t="s">
        <v>59</v>
      </c>
      <c r="C31" s="415"/>
      <c r="D31" s="164"/>
      <c r="E31" s="164"/>
      <c r="F31" s="164"/>
      <c r="G31" s="166">
        <f>SUM(C31:F31)</f>
        <v>0</v>
      </c>
      <c r="H31" s="627">
        <v>0.5</v>
      </c>
      <c r="I31" s="628"/>
      <c r="J31" s="628"/>
      <c r="K31" s="108"/>
      <c r="L31" s="628">
        <v>5</v>
      </c>
      <c r="M31" s="628">
        <v>0.5</v>
      </c>
      <c r="N31" s="628"/>
      <c r="O31" s="628">
        <v>0.5</v>
      </c>
      <c r="P31" s="628"/>
      <c r="Q31" s="628"/>
      <c r="R31" s="628"/>
      <c r="S31" s="109">
        <f>SUM(H31:R31)</f>
        <v>6.5</v>
      </c>
      <c r="T31" s="629">
        <f t="shared" si="1"/>
        <v>6.5</v>
      </c>
      <c r="U31" s="111">
        <v>9</v>
      </c>
      <c r="V31" s="112">
        <v>6</v>
      </c>
    </row>
    <row r="32" spans="1:22" ht="54" customHeight="1">
      <c r="A32" s="625"/>
      <c r="B32" s="626" t="s">
        <v>212</v>
      </c>
      <c r="C32" s="415"/>
      <c r="D32" s="164"/>
      <c r="E32" s="164"/>
      <c r="F32" s="164"/>
      <c r="G32" s="166">
        <f>SUM(C32:F32)</f>
        <v>0</v>
      </c>
      <c r="H32" s="627"/>
      <c r="I32" s="628"/>
      <c r="J32" s="628"/>
      <c r="K32" s="108"/>
      <c r="L32" s="628">
        <v>0.4</v>
      </c>
      <c r="M32" s="628"/>
      <c r="N32" s="628"/>
      <c r="O32" s="628"/>
      <c r="P32" s="628"/>
      <c r="Q32" s="628"/>
      <c r="R32" s="628"/>
      <c r="S32" s="109">
        <f>SUM(H32:R32)</f>
        <v>0.4</v>
      </c>
      <c r="T32" s="629">
        <f t="shared" si="1"/>
        <v>0.4</v>
      </c>
      <c r="U32" s="111">
        <v>8</v>
      </c>
      <c r="V32" s="112">
        <v>6.4</v>
      </c>
    </row>
    <row r="33" spans="1:22" ht="54" customHeight="1">
      <c r="A33" s="625"/>
      <c r="B33" s="626" t="s">
        <v>138</v>
      </c>
      <c r="C33" s="415"/>
      <c r="D33" s="164"/>
      <c r="E33" s="164"/>
      <c r="F33" s="164"/>
      <c r="G33" s="166">
        <f>SUM(C33:F33)</f>
        <v>0</v>
      </c>
      <c r="H33" s="627"/>
      <c r="I33" s="628"/>
      <c r="J33" s="628"/>
      <c r="K33" s="108"/>
      <c r="L33" s="628">
        <v>2</v>
      </c>
      <c r="M33" s="628"/>
      <c r="N33" s="628"/>
      <c r="O33" s="628"/>
      <c r="P33" s="628"/>
      <c r="Q33" s="628"/>
      <c r="R33" s="628"/>
      <c r="S33" s="109">
        <f>SUM(H33:R33)</f>
        <v>2</v>
      </c>
      <c r="T33" s="629">
        <f t="shared" si="1"/>
        <v>2</v>
      </c>
      <c r="U33" s="111">
        <v>3.8</v>
      </c>
      <c r="V33" s="112">
        <v>3.3</v>
      </c>
    </row>
    <row r="34" spans="1:22" ht="54" customHeight="1">
      <c r="A34" s="625"/>
      <c r="B34" s="626" t="s">
        <v>139</v>
      </c>
      <c r="C34" s="415"/>
      <c r="D34" s="164">
        <v>0.4</v>
      </c>
      <c r="E34" s="164"/>
      <c r="F34" s="164"/>
      <c r="G34" s="166">
        <f>SUM(C34:F34)</f>
        <v>0.4</v>
      </c>
      <c r="H34" s="627">
        <v>0.1</v>
      </c>
      <c r="I34" s="628"/>
      <c r="J34" s="628">
        <v>0.5</v>
      </c>
      <c r="K34" s="108">
        <v>0.4</v>
      </c>
      <c r="L34" s="628">
        <v>4.8</v>
      </c>
      <c r="M34" s="628"/>
      <c r="N34" s="628"/>
      <c r="O34" s="628">
        <v>2</v>
      </c>
      <c r="P34" s="628"/>
      <c r="Q34" s="628"/>
      <c r="R34" s="628">
        <v>0.3</v>
      </c>
      <c r="S34" s="109">
        <f>SUM(H34:R34)</f>
        <v>8.1</v>
      </c>
      <c r="T34" s="629">
        <f t="shared" si="1"/>
        <v>8.5</v>
      </c>
      <c r="U34" s="111">
        <v>14</v>
      </c>
      <c r="V34" s="112">
        <v>14</v>
      </c>
    </row>
    <row r="35" spans="1:22" ht="54" customHeight="1">
      <c r="A35" s="625"/>
      <c r="B35" s="626" t="s">
        <v>65</v>
      </c>
      <c r="C35" s="627">
        <f>SUM(C31:C34)</f>
        <v>0</v>
      </c>
      <c r="D35" s="108">
        <f t="shared" ref="D35:V35" si="9">SUM(D31:D34)</f>
        <v>0.4</v>
      </c>
      <c r="E35" s="108">
        <f t="shared" si="9"/>
        <v>0</v>
      </c>
      <c r="F35" s="108">
        <f t="shared" si="9"/>
        <v>0</v>
      </c>
      <c r="G35" s="109">
        <f t="shared" si="9"/>
        <v>0.4</v>
      </c>
      <c r="H35" s="627">
        <f t="shared" si="9"/>
        <v>0.6</v>
      </c>
      <c r="I35" s="628">
        <f t="shared" si="9"/>
        <v>0</v>
      </c>
      <c r="J35" s="628">
        <f t="shared" si="9"/>
        <v>0.5</v>
      </c>
      <c r="K35" s="108">
        <f t="shared" si="9"/>
        <v>0.4</v>
      </c>
      <c r="L35" s="628">
        <f t="shared" si="9"/>
        <v>12.2</v>
      </c>
      <c r="M35" s="628">
        <f t="shared" si="9"/>
        <v>0.5</v>
      </c>
      <c r="N35" s="628">
        <f t="shared" si="9"/>
        <v>0</v>
      </c>
      <c r="O35" s="628">
        <f t="shared" si="9"/>
        <v>2.5</v>
      </c>
      <c r="P35" s="628">
        <f t="shared" si="9"/>
        <v>0</v>
      </c>
      <c r="Q35" s="628">
        <f t="shared" si="9"/>
        <v>0</v>
      </c>
      <c r="R35" s="628">
        <f t="shared" si="9"/>
        <v>0.3</v>
      </c>
      <c r="S35" s="109">
        <f t="shared" si="9"/>
        <v>17</v>
      </c>
      <c r="T35" s="629">
        <f t="shared" si="1"/>
        <v>17.399999999999999</v>
      </c>
      <c r="U35" s="111">
        <f t="shared" si="9"/>
        <v>34.799999999999997</v>
      </c>
      <c r="V35" s="112">
        <f t="shared" si="9"/>
        <v>29.7</v>
      </c>
    </row>
    <row r="36" spans="1:22" ht="54" customHeight="1" thickBot="1">
      <c r="B36" s="650" t="s">
        <v>71</v>
      </c>
      <c r="C36" s="651">
        <f>SUM(C35,C30,C27,C19,C16,C12)</f>
        <v>1.3</v>
      </c>
      <c r="D36" s="652">
        <f>SUM(D35,D30,D27,D19,D16,D12)</f>
        <v>41.1</v>
      </c>
      <c r="E36" s="652">
        <f>SUM(E35,E30,E27,E19,E16,E12)</f>
        <v>31.099999999999998</v>
      </c>
      <c r="F36" s="652">
        <f t="shared" ref="F36:V36" si="10">SUM(F35,F30,F27,F19,F16,F12)</f>
        <v>2.2000000000000002</v>
      </c>
      <c r="G36" s="653">
        <f>SUM(G35,G30,G27,G19,G16,G12)</f>
        <v>75.67</v>
      </c>
      <c r="H36" s="654">
        <f t="shared" si="10"/>
        <v>56.9</v>
      </c>
      <c r="I36" s="655">
        <f t="shared" si="10"/>
        <v>0.4</v>
      </c>
      <c r="J36" s="655">
        <f t="shared" si="10"/>
        <v>213.9</v>
      </c>
      <c r="K36" s="655">
        <f t="shared" si="10"/>
        <v>95.7</v>
      </c>
      <c r="L36" s="655">
        <f t="shared" si="10"/>
        <v>614.29999999999995</v>
      </c>
      <c r="M36" s="655">
        <f t="shared" si="10"/>
        <v>0.5</v>
      </c>
      <c r="N36" s="655">
        <f t="shared" si="10"/>
        <v>3</v>
      </c>
      <c r="O36" s="655">
        <f t="shared" si="10"/>
        <v>2.5</v>
      </c>
      <c r="P36" s="655">
        <f t="shared" si="10"/>
        <v>2</v>
      </c>
      <c r="Q36" s="655">
        <f t="shared" si="10"/>
        <v>4</v>
      </c>
      <c r="R36" s="655">
        <f t="shared" si="10"/>
        <v>1.4</v>
      </c>
      <c r="S36" s="653">
        <f t="shared" si="10"/>
        <v>994.6099999999999</v>
      </c>
      <c r="T36" s="656">
        <f>SUM(S36,G36)</f>
        <v>1070.28</v>
      </c>
      <c r="U36" s="657">
        <f t="shared" si="10"/>
        <v>12774.8</v>
      </c>
      <c r="V36" s="658">
        <f t="shared" si="10"/>
        <v>12278.2</v>
      </c>
    </row>
    <row r="37" spans="1:22" ht="54" customHeight="1">
      <c r="C37" s="659"/>
      <c r="D37" s="28"/>
      <c r="E37" s="28"/>
      <c r="F37" s="28"/>
      <c r="G37" s="660"/>
      <c r="H37" s="28"/>
      <c r="I37" s="28"/>
      <c r="J37" s="28"/>
      <c r="K37" s="28"/>
      <c r="L37" s="28"/>
      <c r="M37" s="28"/>
      <c r="N37" s="28"/>
      <c r="O37" s="129"/>
      <c r="P37" s="28"/>
      <c r="Q37" s="28"/>
      <c r="R37" s="28"/>
      <c r="S37" s="595"/>
      <c r="T37" s="128"/>
      <c r="U37" s="129"/>
      <c r="V37" s="129"/>
    </row>
  </sheetData>
  <mergeCells count="7">
    <mergeCell ref="U1:W1"/>
    <mergeCell ref="C5:G5"/>
    <mergeCell ref="H5:L5"/>
    <mergeCell ref="M5:S5"/>
    <mergeCell ref="C6:E6"/>
    <mergeCell ref="H6:L6"/>
    <mergeCell ref="M6:Q6"/>
  </mergeCells>
  <phoneticPr fontId="2"/>
  <pageMargins left="0.7" right="0.7" top="0.75" bottom="0.75" header="0.3" footer="0.3"/>
  <pageSetup paperSize="9" scale="39" orientation="portrait" r:id="rId1"/>
  <colBreaks count="1" manualBreakCount="1">
    <brk id="1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うんしゅうみかん</vt:lpstr>
      <vt:lpstr>りんご</vt:lpstr>
      <vt:lpstr>ぶどう</vt:lpstr>
      <vt:lpstr>日本なし</vt:lpstr>
      <vt:lpstr>もも</vt:lpstr>
      <vt:lpstr>ネクタリン、すもも</vt:lpstr>
      <vt:lpstr>うめ</vt:lpstr>
      <vt:lpstr>びわ</vt:lpstr>
      <vt:lpstr>かき</vt:lpstr>
      <vt:lpstr>くり</vt:lpstr>
      <vt:lpstr>キウイフルーツ</vt:lpstr>
      <vt:lpstr>うめ!Print_Area</vt:lpstr>
      <vt:lpstr>うんしゅうみかん!Print_Area</vt:lpstr>
      <vt:lpstr>キウイフルーツ!Print_Area</vt:lpstr>
      <vt:lpstr>くり!Print_Area</vt:lpstr>
      <vt:lpstr>'ネクタリン、すもも'!Print_Area</vt:lpstr>
      <vt:lpstr>ぶどう!Print_Area</vt:lpstr>
      <vt:lpstr>日本なし!Print_Area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2014-04-24T06:06:59Z</cp:lastPrinted>
  <dcterms:created xsi:type="dcterms:W3CDTF">2014-03-16T23:08:37Z</dcterms:created>
  <dcterms:modified xsi:type="dcterms:W3CDTF">2014-04-24T09:20:29Z</dcterms:modified>
</cp:coreProperties>
</file>