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6.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omments16.xml" ContentType="application/vnd.openxmlformats-officedocument.spreadsheetml.comments+xml"/>
  <Override PartName="/xl/drawings/drawing39.xml" ContentType="application/vnd.openxmlformats-officedocument.drawing+xml"/>
  <Override PartName="/xl/comments17.xml" ContentType="application/vnd.openxmlformats-officedocument.spreadsheetml.comments+xml"/>
  <Override PartName="/xl/drawings/drawing40.xml" ContentType="application/vnd.openxmlformats-officedocument.drawing+xml"/>
  <Override PartName="/xl/comments18.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comments21.xml" ContentType="application/vnd.openxmlformats-officedocument.spreadsheetml.comments+xml"/>
  <Override PartName="/xl/drawings/drawing46.xml" ContentType="application/vnd.openxmlformats-officedocument.drawing+xml"/>
  <Override PartName="/xl/comments22.xml" ContentType="application/vnd.openxmlformats-officedocument.spreadsheetml.comments+xml"/>
  <Override PartName="/xl/drawings/drawing47.xml" ContentType="application/vnd.openxmlformats-officedocument.drawing+xml"/>
  <Override PartName="/xl/comments23.xml" ContentType="application/vnd.openxmlformats-officedocument.spreadsheetml.comments+xml"/>
  <Override PartName="/xl/drawings/drawing48.xml" ContentType="application/vnd.openxmlformats-officedocument.drawing+xml"/>
  <Override PartName="/xl/comments24.xml" ContentType="application/vnd.openxmlformats-officedocument.spreadsheetml.comments+xml"/>
  <Override PartName="/xl/drawings/drawing49.xml" ContentType="application/vnd.openxmlformats-officedocument.drawing+xml"/>
  <Override PartName="/xl/comments25.xml" ContentType="application/vnd.openxmlformats-officedocument.spreadsheetml.comments+xml"/>
  <Override PartName="/xl/drawings/drawing50.xml" ContentType="application/vnd.openxmlformats-officedocument.drawing+xml"/>
  <Override PartName="/xl/comments26.xml" ContentType="application/vnd.openxmlformats-officedocument.spreadsheetml.comments+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53.xml" ContentType="application/vnd.openxmlformats-officedocument.drawing+xml"/>
  <Override PartName="/xl/drawings/drawing54.xml" ContentType="application/vnd.openxmlformats-officedocument.drawing+xml"/>
  <Override PartName="/xl/comments28.xml" ContentType="application/vnd.openxmlformats-officedocument.spreadsheetml.comments+xml"/>
  <Override PartName="/xl/drawings/drawing55.xml" ContentType="application/vnd.openxmlformats-officedocument.drawing+xml"/>
  <Override PartName="/xl/comments29.xml" ContentType="application/vnd.openxmlformats-officedocument.spreadsheetml.comments+xml"/>
  <Override PartName="/xl/drawings/drawing56.xml" ContentType="application/vnd.openxmlformats-officedocument.drawing+xml"/>
  <Override PartName="/xl/comments30.xml" ContentType="application/vnd.openxmlformats-officedocument.spreadsheetml.comments+xml"/>
  <Override PartName="/xl/drawings/drawing57.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31.xml" ContentType="application/vnd.openxmlformats-officedocument.spreadsheetml.comments+xml"/>
  <Override PartName="/xl/drawings/drawing5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32.xml" ContentType="application/vnd.openxmlformats-officedocument.spreadsheetml.comments+xml"/>
  <Override PartName="/xl/drawings/drawing59.xml" ContentType="application/vnd.openxmlformats-officedocument.drawing+xml"/>
  <Override PartName="/xl/comments33.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4.xml" ContentType="application/vnd.openxmlformats-officedocument.spreadsheetml.comments+xml"/>
  <Override PartName="/xl/drawings/drawing62.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60601 様式改定（予定）　\01.通知\"/>
    </mc:Choice>
  </mc:AlternateContent>
  <bookViews>
    <workbookView xWindow="0" yWindow="0" windowWidth="21570" windowHeight="7500" tabRatio="947" firstSheet="31" activeTab="44"/>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土工1000m3未満" sheetId="193" r:id="rId26"/>
    <sheet name="ICT作業土工（床掘）" sheetId="174" r:id="rId27"/>
    <sheet name="ICT小規模土工" sheetId="175" r:id="rId28"/>
    <sheet name="ICT舗装工" sheetId="176" r:id="rId29"/>
    <sheet name="ICT河川浚渫工" sheetId="177" r:id="rId30"/>
    <sheet name="ICT付帯構造物設置工" sheetId="178" r:id="rId31"/>
    <sheet name="ICT法面工" sheetId="183" r:id="rId32"/>
    <sheet name="ICT地盤改良工" sheetId="179" r:id="rId33"/>
    <sheet name="ICT舗装工（修繕工）" sheetId="180" r:id="rId34"/>
    <sheet name="ICT基礎工" sheetId="181" r:id="rId35"/>
    <sheet name="ICT擁壁工" sheetId="182" r:id="rId36"/>
    <sheet name="構造物工（橋梁上部）" sheetId="191" r:id="rId37"/>
    <sheet name="構造物工（橋脚・橋台）" sheetId="192" r:id="rId38"/>
    <sheet name="ICT範囲図" sheetId="172" r:id="rId39"/>
    <sheet name="ICTチェックシート" sheetId="173" r:id="rId40"/>
    <sheet name="230" sheetId="163" r:id="rId41"/>
    <sheet name="230-1" sheetId="160" r:id="rId42"/>
    <sheet name="230-１-例" sheetId="162" r:id="rId43"/>
    <sheet name="230-2" sheetId="158" r:id="rId44"/>
    <sheet name="230-2-例" sheetId="161" r:id="rId45"/>
    <sheet name="250" sheetId="74" r:id="rId46"/>
    <sheet name="270" sheetId="107" r:id="rId47"/>
    <sheet name="280" sheetId="116" r:id="rId48"/>
    <sheet name="290" sheetId="106" r:id="rId49"/>
    <sheet name="300" sheetId="87" r:id="rId50"/>
    <sheet name="310" sheetId="119" r:id="rId51"/>
    <sheet name="320" sheetId="120" r:id="rId52"/>
    <sheet name="330" sheetId="72" r:id="rId53"/>
    <sheet name="340" sheetId="124" r:id="rId54"/>
    <sheet name="340-2" sheetId="125" r:id="rId55"/>
    <sheet name="350" sheetId="136" r:id="rId56"/>
    <sheet name="360" sheetId="117" r:id="rId57"/>
    <sheet name="370" sheetId="118" r:id="rId58"/>
    <sheet name="380" sheetId="73" r:id="rId59"/>
    <sheet name="390" sheetId="186" r:id="rId60"/>
    <sheet name="390-1" sheetId="187" r:id="rId61"/>
    <sheet name="400" sheetId="188" r:id="rId62"/>
    <sheet name="410" sheetId="189" r:id="rId63"/>
    <sheet name="1270" sheetId="185" r:id="rId64"/>
  </sheets>
  <definedNames>
    <definedName name="_xlnm._FilterDatabase" localSheetId="45" hidden="1">'250'!$V$7:$V$8</definedName>
    <definedName name="page1" localSheetId="22">'210'!$B$1:$M$51</definedName>
    <definedName name="page1" localSheetId="25">#REF!</definedName>
    <definedName name="page1" localSheetId="37">#REF!</definedName>
    <definedName name="page1" localSheetId="36">#REF!</definedName>
    <definedName name="page1">#REF!</definedName>
    <definedName name="page2" localSheetId="22">'210'!$B$53:$M$86</definedName>
    <definedName name="page2" localSheetId="25">#REF!</definedName>
    <definedName name="page2" localSheetId="37">#REF!</definedName>
    <definedName name="page2" localSheetId="36">#REF!</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3">'1270'!$A$1:$AI$41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40">'230'!$A$1:$X$48</definedName>
    <definedName name="_xlnm.Print_Area" localSheetId="41">'230-1'!$A$1:$AJ$604</definedName>
    <definedName name="_xlnm.Print_Area" localSheetId="42">'230-１-例'!$A$1:$AJ$89</definedName>
    <definedName name="_xlnm.Print_Area" localSheetId="43">'230-2'!$A$1:$AG$212</definedName>
    <definedName name="_xlnm.Print_Area" localSheetId="44">'230-2-例'!$A$1:$AG$105</definedName>
    <definedName name="_xlnm.Print_Area" localSheetId="45">'250'!$A$1:$S$68</definedName>
    <definedName name="_xlnm.Print_Area" localSheetId="46">'270'!$A$1:$Y$34</definedName>
    <definedName name="_xlnm.Print_Area" localSheetId="48">'290'!$A$1:$T$49</definedName>
    <definedName name="_xlnm.Print_Area" localSheetId="49">'300'!$A$1:$AU$38</definedName>
    <definedName name="_xlnm.Print_Area" localSheetId="50">'310'!$A$1:$AI$59</definedName>
    <definedName name="_xlnm.Print_Area" localSheetId="51">'320'!$A$1:$AJ$41</definedName>
    <definedName name="_xlnm.Print_Area" localSheetId="52">'330'!$A$1:$U$30</definedName>
    <definedName name="_xlnm.Print_Area" localSheetId="54">'340-2'!$A$1:$E$47</definedName>
    <definedName name="_xlnm.Print_Area" localSheetId="56">'360'!$A$1:$K$52</definedName>
    <definedName name="_xlnm.Print_Area" localSheetId="57">'370'!$A$1:$G$40</definedName>
    <definedName name="_xlnm.Print_Area" localSheetId="58">'380'!$A$1:$J$36</definedName>
    <definedName name="_xlnm.Print_Area" localSheetId="59">'390'!$A$1:$AN$55</definedName>
    <definedName name="_xlnm.Print_Area" localSheetId="60">'390-1'!$A$1:$T$44</definedName>
    <definedName name="_xlnm.Print_Area" localSheetId="61">'400'!$A$1:$F$73</definedName>
    <definedName name="_xlnm.Print_Area" localSheetId="62">'410'!$A$1:$S$153</definedName>
    <definedName name="_xlnm.Print_Area" localSheetId="0">改定履歴!$A$1:$D$52</definedName>
    <definedName name="_xlnm.Print_Area" localSheetId="1">提出書類一覧!$A$2:$M$205</definedName>
    <definedName name="_xlnm.Print_Area" localSheetId="2">入力シート!$A$1:$D$32</definedName>
    <definedName name="_xlnm.Print_Titles" localSheetId="45">'250'!$10:$10</definedName>
    <definedName name="_xlnm.Print_Titles" localSheetId="1">提出書類一覧!$2:$4</definedName>
    <definedName name="技能講習名" localSheetId="11">#REF!</definedName>
    <definedName name="技能講習名" localSheetId="25">#REF!</definedName>
    <definedName name="技能講習名" localSheetId="37">#REF!</definedName>
    <definedName name="技能講習名" localSheetId="36">#REF!</definedName>
    <definedName name="技能講習名">#REF!</definedName>
    <definedName name="許可業種" localSheetId="11">#REF!</definedName>
    <definedName name="許可業種" localSheetId="25">#REF!</definedName>
    <definedName name="許可業種" localSheetId="37">#REF!</definedName>
    <definedName name="許可業種" localSheetId="36">#REF!</definedName>
    <definedName name="許可業種">#REF!</definedName>
    <definedName name="血液型" localSheetId="11">#REF!</definedName>
    <definedName name="血液型" localSheetId="25">#REF!</definedName>
    <definedName name="血液型" localSheetId="37">#REF!</definedName>
    <definedName name="血液型" localSheetId="36">#REF!</definedName>
    <definedName name="血液型">#REF!</definedName>
    <definedName name="工種" localSheetId="11">#REF!</definedName>
    <definedName name="工種" localSheetId="25">#REF!</definedName>
    <definedName name="工種" localSheetId="37">#REF!</definedName>
    <definedName name="工種" localSheetId="36">#REF!</definedName>
    <definedName name="工種">#REF!</definedName>
    <definedName name="工種１" localSheetId="25">#REF!</definedName>
    <definedName name="工種１" localSheetId="37">#REF!</definedName>
    <definedName name="工種１" localSheetId="36">#REF!</definedName>
    <definedName name="工種１">#REF!</definedName>
    <definedName name="工種工種" localSheetId="25">#REF!</definedName>
    <definedName name="工種工種" localSheetId="37">#REF!</definedName>
    <definedName name="工種工種" localSheetId="36">#REF!</definedName>
    <definedName name="工種工種">#REF!</definedName>
    <definedName name="職種名" localSheetId="11">#REF!</definedName>
    <definedName name="職種名" localSheetId="25">#REF!</definedName>
    <definedName name="職種名" localSheetId="37">#REF!</definedName>
    <definedName name="職種名" localSheetId="36">#REF!</definedName>
    <definedName name="職種名">#REF!</definedName>
    <definedName name="特殊健康診断名" localSheetId="11">#REF!</definedName>
    <definedName name="特殊健康診断名" localSheetId="25">#REF!</definedName>
    <definedName name="特殊健康診断名" localSheetId="37">#REF!</definedName>
    <definedName name="特殊健康診断名" localSheetId="36">#REF!</definedName>
    <definedName name="特殊健康診断名">#REF!</definedName>
    <definedName name="特別教育名" localSheetId="11">#REF!</definedName>
    <definedName name="特別教育名" localSheetId="25">#REF!</definedName>
    <definedName name="特別教育名" localSheetId="37">#REF!</definedName>
    <definedName name="特別教育名" localSheetId="36">#REF!</definedName>
    <definedName name="特別教育名">#REF!</definedName>
    <definedName name="免許資格名" localSheetId="11">#REF!</definedName>
    <definedName name="免許資格名" localSheetId="25">#REF!</definedName>
    <definedName name="免許資格名" localSheetId="37">#REF!</definedName>
    <definedName name="免許資格名" localSheetId="36">#REF!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58" l="1"/>
  <c r="AG208" i="158" l="1"/>
  <c r="AG206" i="158"/>
  <c r="AG204" i="158"/>
  <c r="AG197" i="158"/>
  <c r="AG195" i="158"/>
  <c r="AG193" i="158"/>
  <c r="AG186" i="158"/>
  <c r="AG184" i="158"/>
  <c r="AG182" i="158"/>
  <c r="AG175" i="158"/>
  <c r="AG173" i="158"/>
  <c r="AG171" i="158"/>
  <c r="AG164" i="158"/>
  <c r="AG162" i="158"/>
  <c r="AG160" i="158"/>
  <c r="AG153" i="158"/>
  <c r="AG151" i="158"/>
  <c r="AG149" i="158"/>
  <c r="AG142" i="158"/>
  <c r="AG140" i="158"/>
  <c r="AG138" i="158"/>
  <c r="AG131" i="158"/>
  <c r="AG129" i="158"/>
  <c r="AG127" i="158"/>
  <c r="AG120" i="158"/>
  <c r="AG118" i="158"/>
  <c r="AG116" i="158"/>
  <c r="G112" i="158"/>
  <c r="G111" i="158"/>
  <c r="G110" i="158"/>
  <c r="AG101" i="158"/>
  <c r="AG99" i="158"/>
  <c r="AG97" i="158"/>
  <c r="AG90" i="158"/>
  <c r="AG88" i="158"/>
  <c r="AG86" i="158"/>
  <c r="AG79" i="158"/>
  <c r="AG77" i="158"/>
  <c r="AG75" i="158"/>
  <c r="AG68" i="158"/>
  <c r="AG66" i="158"/>
  <c r="AG64" i="158"/>
  <c r="AG57" i="158"/>
  <c r="AG55" i="158"/>
  <c r="AG53" i="158"/>
  <c r="AG46" i="158"/>
  <c r="AG44" i="158"/>
  <c r="AG42" i="158"/>
  <c r="AF41" i="158"/>
  <c r="AF52" i="158" s="1"/>
  <c r="AF63" i="158" s="1"/>
  <c r="AF74" i="158" s="1"/>
  <c r="AF85" i="158" s="1"/>
  <c r="AF96" i="158" s="1"/>
  <c r="AF115" i="158" s="1"/>
  <c r="AF126" i="158" s="1"/>
  <c r="AF137" i="158" s="1"/>
  <c r="AF148" i="158" s="1"/>
  <c r="AF159" i="158" s="1"/>
  <c r="AF170" i="158" s="1"/>
  <c r="AF181" i="158" s="1"/>
  <c r="AF192" i="158" s="1"/>
  <c r="AF203" i="158" s="1"/>
  <c r="AG35" i="158"/>
  <c r="AG33" i="158"/>
  <c r="AG31" i="158"/>
  <c r="AG24" i="158"/>
  <c r="AG22" i="158"/>
  <c r="AG20" i="158"/>
  <c r="AF19" i="158"/>
  <c r="AF30" i="158" s="1"/>
  <c r="AG13" i="158"/>
  <c r="AG11" i="158"/>
  <c r="W3" i="158" s="1"/>
  <c r="AG9" i="158"/>
  <c r="C8" i="158"/>
  <c r="C9" i="158" s="1"/>
  <c r="P5" i="158"/>
  <c r="P112" i="158" s="1"/>
  <c r="AD105" i="161"/>
  <c r="AC105" i="161"/>
  <c r="AD104" i="161"/>
  <c r="AC104" i="161"/>
  <c r="AG101" i="161"/>
  <c r="AG99" i="161"/>
  <c r="AG97" i="161"/>
  <c r="AG90" i="161"/>
  <c r="AG88" i="161"/>
  <c r="AG86" i="161"/>
  <c r="AG79" i="161"/>
  <c r="AG77" i="161"/>
  <c r="AG75" i="161"/>
  <c r="AG68" i="161"/>
  <c r="AG66" i="161"/>
  <c r="AG64" i="161"/>
  <c r="AG57" i="161"/>
  <c r="AG55" i="161"/>
  <c r="AG53" i="161"/>
  <c r="AG46" i="161"/>
  <c r="AG44" i="161"/>
  <c r="AG42" i="161"/>
  <c r="AG35" i="161"/>
  <c r="AG33" i="161"/>
  <c r="AG31" i="161"/>
  <c r="AF30" i="161"/>
  <c r="AF41" i="161" s="1"/>
  <c r="AF52" i="161" s="1"/>
  <c r="AF63" i="161" s="1"/>
  <c r="AF74" i="161" s="1"/>
  <c r="AF85" i="161" s="1"/>
  <c r="AF96" i="161" s="1"/>
  <c r="AG24" i="161"/>
  <c r="AG22" i="161"/>
  <c r="AG20" i="161"/>
  <c r="AF19" i="161"/>
  <c r="AG13" i="161"/>
  <c r="AG11" i="161"/>
  <c r="AG9" i="161"/>
  <c r="D9" i="161"/>
  <c r="D17" i="161" s="1"/>
  <c r="D8" i="161"/>
  <c r="E8" i="161" s="1"/>
  <c r="C8" i="161"/>
  <c r="P5" i="161"/>
  <c r="W3" i="161"/>
  <c r="W4" i="158" l="1"/>
  <c r="C17" i="158"/>
  <c r="C16" i="158"/>
  <c r="D8" i="158"/>
  <c r="F8" i="161"/>
  <c r="E9" i="161"/>
  <c r="E16" i="161" s="1"/>
  <c r="W4" i="161"/>
  <c r="D16" i="161"/>
  <c r="C9" i="161"/>
  <c r="C17" i="161" s="1"/>
  <c r="A11" i="67"/>
  <c r="E8" i="158" l="1"/>
  <c r="D9" i="158"/>
  <c r="D17" i="158" s="1"/>
  <c r="E17" i="161"/>
  <c r="C16" i="161"/>
  <c r="G8" i="161"/>
  <c r="F9" i="161"/>
  <c r="F17" i="161" s="1"/>
  <c r="G4" i="193"/>
  <c r="B3" i="193"/>
  <c r="G4" i="192"/>
  <c r="B3" i="192"/>
  <c r="G4" i="191"/>
  <c r="B3" i="191"/>
  <c r="F8" i="158" l="1"/>
  <c r="E9" i="158"/>
  <c r="E16" i="158" s="1"/>
  <c r="D16" i="158"/>
  <c r="F16" i="161"/>
  <c r="G9" i="161"/>
  <c r="G17" i="161" s="1"/>
  <c r="H8" i="161"/>
  <c r="F58" i="119"/>
  <c r="D57" i="119"/>
  <c r="D55" i="119"/>
  <c r="A52" i="119"/>
  <c r="A10" i="119"/>
  <c r="E17" i="158" l="1"/>
  <c r="G8" i="158"/>
  <c r="F9" i="158"/>
  <c r="F16" i="158" s="1"/>
  <c r="H9" i="161"/>
  <c r="H17" i="161" s="1"/>
  <c r="I8" i="161"/>
  <c r="G16" i="161"/>
  <c r="E3" i="187"/>
  <c r="F17" i="158" l="1"/>
  <c r="G9" i="158"/>
  <c r="G17" i="158" s="1"/>
  <c r="H8" i="158"/>
  <c r="H16" i="161"/>
  <c r="I9" i="161"/>
  <c r="I17" i="161" s="1"/>
  <c r="J8" i="161"/>
  <c r="A8" i="138"/>
  <c r="A11" i="72"/>
  <c r="B8" i="87"/>
  <c r="B5" i="64"/>
  <c r="B4" i="171"/>
  <c r="A7" i="73"/>
  <c r="A10" i="118"/>
  <c r="A12" i="117"/>
  <c r="A12" i="116"/>
  <c r="A12" i="58"/>
  <c r="A3" i="93"/>
  <c r="B8" i="88"/>
  <c r="B12" i="132"/>
  <c r="G16" i="158" l="1"/>
  <c r="H9" i="158"/>
  <c r="H17" i="158" s="1"/>
  <c r="I8" i="158"/>
  <c r="J9" i="161"/>
  <c r="J17" i="161" s="1"/>
  <c r="K8" i="161"/>
  <c r="I16" i="161"/>
  <c r="B14" i="89"/>
  <c r="H16" i="158" l="1"/>
  <c r="J8" i="158"/>
  <c r="I9" i="158"/>
  <c r="I16" i="158" s="1"/>
  <c r="J16" i="161"/>
  <c r="K9" i="161"/>
  <c r="K17" i="161" s="1"/>
  <c r="L8" i="161"/>
  <c r="B7" i="186"/>
  <c r="A10" i="185"/>
  <c r="A11" i="120"/>
  <c r="I17" i="158" l="1"/>
  <c r="J9" i="158"/>
  <c r="J17" i="158" s="1"/>
  <c r="K8" i="158"/>
  <c r="K16" i="161"/>
  <c r="M8" i="161"/>
  <c r="L9" i="161"/>
  <c r="L16" i="161" s="1"/>
  <c r="M5" i="190"/>
  <c r="M4" i="190"/>
  <c r="C9" i="190"/>
  <c r="C7" i="190"/>
  <c r="C5" i="190"/>
  <c r="C4" i="190"/>
  <c r="J16" i="158" l="1"/>
  <c r="L8" i="158"/>
  <c r="K9" i="158"/>
  <c r="K16" i="158" s="1"/>
  <c r="L17" i="161"/>
  <c r="N8" i="161"/>
  <c r="M9" i="161"/>
  <c r="M16" i="161" s="1"/>
  <c r="D4" i="188"/>
  <c r="D3" i="188"/>
  <c r="C25" i="189"/>
  <c r="C19" i="189"/>
  <c r="K17" i="158" l="1"/>
  <c r="M8" i="158"/>
  <c r="L9" i="158"/>
  <c r="L17" i="158" s="1"/>
  <c r="M17" i="161"/>
  <c r="O8" i="161"/>
  <c r="N9" i="161"/>
  <c r="N16" i="161" s="1"/>
  <c r="A55" i="188"/>
  <c r="A56" i="188" s="1"/>
  <c r="A57" i="188" s="1"/>
  <c r="A58" i="188" s="1"/>
  <c r="A59" i="188" s="1"/>
  <c r="A60" i="188" s="1"/>
  <c r="D49" i="188"/>
  <c r="D48" i="188"/>
  <c r="D47" i="188"/>
  <c r="A17" i="188"/>
  <c r="A18" i="188" s="1"/>
  <c r="A19" i="188" s="1"/>
  <c r="A20" i="188" s="1"/>
  <c r="A21" i="188" s="1"/>
  <c r="A22" i="188" s="1"/>
  <c r="D11" i="188"/>
  <c r="D10" i="188"/>
  <c r="D9" i="188"/>
  <c r="M9" i="158" l="1"/>
  <c r="M16" i="158" s="1"/>
  <c r="N8" i="158"/>
  <c r="L16" i="158"/>
  <c r="N17" i="161"/>
  <c r="O9" i="161"/>
  <c r="O16" i="161" s="1"/>
  <c r="P8" i="161"/>
  <c r="G12" i="187"/>
  <c r="G10" i="187"/>
  <c r="O6" i="187"/>
  <c r="G4" i="187"/>
  <c r="D20" i="186"/>
  <c r="V26" i="186"/>
  <c r="H26" i="186"/>
  <c r="W12" i="186"/>
  <c r="W10" i="186"/>
  <c r="N33" i="187"/>
  <c r="N29" i="187"/>
  <c r="N9" i="158" l="1"/>
  <c r="N17" i="158" s="1"/>
  <c r="O8" i="158"/>
  <c r="M17" i="158"/>
  <c r="P9" i="161"/>
  <c r="P17" i="161" s="1"/>
  <c r="Q8" i="161"/>
  <c r="O17" i="161"/>
  <c r="B41" i="105"/>
  <c r="F41" i="105"/>
  <c r="J41" i="105"/>
  <c r="B42" i="105"/>
  <c r="F42" i="105"/>
  <c r="J42" i="105"/>
  <c r="F37" i="105"/>
  <c r="J37" i="105"/>
  <c r="J39" i="105"/>
  <c r="N16" i="158" l="1"/>
  <c r="O9" i="158"/>
  <c r="O17" i="158" s="1"/>
  <c r="P8" i="158"/>
  <c r="P16" i="161"/>
  <c r="Q9" i="161"/>
  <c r="Q17" i="161" s="1"/>
  <c r="R8" i="161"/>
  <c r="G27" i="185"/>
  <c r="F25" i="185"/>
  <c r="F22" i="185"/>
  <c r="X14" i="185"/>
  <c r="X13" i="185"/>
  <c r="X11" i="185"/>
  <c r="O16" i="158" l="1"/>
  <c r="P9" i="158"/>
  <c r="P17" i="158" s="1"/>
  <c r="Q8" i="158"/>
  <c r="R17" i="161"/>
  <c r="R9" i="161"/>
  <c r="R16" i="161" s="1"/>
  <c r="S8" i="161"/>
  <c r="Q16" i="161"/>
  <c r="C4" i="173"/>
  <c r="C7" i="172"/>
  <c r="G4" i="182"/>
  <c r="B3" i="182"/>
  <c r="G4" i="181"/>
  <c r="B3" i="181"/>
  <c r="G4" i="180"/>
  <c r="B3" i="180"/>
  <c r="G4" i="179"/>
  <c r="B3" i="179"/>
  <c r="G4" i="183"/>
  <c r="B3" i="183"/>
  <c r="G4" i="178"/>
  <c r="B3" i="178"/>
  <c r="G4" i="177"/>
  <c r="B3" i="177"/>
  <c r="G4" i="176"/>
  <c r="B3" i="176"/>
  <c r="G4" i="175"/>
  <c r="B3" i="175"/>
  <c r="G4" i="174"/>
  <c r="B3" i="174"/>
  <c r="G4" i="184"/>
  <c r="B3" i="184"/>
  <c r="P16" i="158" l="1"/>
  <c r="R8" i="158"/>
  <c r="Q9" i="158"/>
  <c r="Q17" i="158" s="1"/>
  <c r="S9" i="161"/>
  <c r="S17" i="161" s="1"/>
  <c r="T8" i="161"/>
  <c r="F4" i="166"/>
  <c r="B6" i="65"/>
  <c r="C4" i="166"/>
  <c r="B5" i="65"/>
  <c r="Q16" i="158" l="1"/>
  <c r="S8" i="158"/>
  <c r="R9" i="158"/>
  <c r="R17" i="158" s="1"/>
  <c r="S16" i="161"/>
  <c r="U8" i="161"/>
  <c r="T9" i="161"/>
  <c r="T16" i="161" s="1"/>
  <c r="K2" i="53"/>
  <c r="B2" i="129"/>
  <c r="R16" i="158" l="1"/>
  <c r="T8" i="158"/>
  <c r="S9" i="158"/>
  <c r="S16" i="158" s="1"/>
  <c r="T17" i="161"/>
  <c r="V8" i="161"/>
  <c r="U9" i="161"/>
  <c r="U16" i="161" s="1"/>
  <c r="B39" i="105"/>
  <c r="B43" i="105"/>
  <c r="B44" i="105"/>
  <c r="F39" i="105"/>
  <c r="F43" i="105"/>
  <c r="F44" i="105"/>
  <c r="J43" i="105"/>
  <c r="J44" i="105"/>
  <c r="B37" i="105"/>
  <c r="S17" i="158" l="1"/>
  <c r="U8" i="158"/>
  <c r="T9" i="158"/>
  <c r="T16" i="158" s="1"/>
  <c r="U17" i="161"/>
  <c r="W8" i="161"/>
  <c r="V9" i="161"/>
  <c r="V16" i="161" s="1"/>
  <c r="W20" i="93"/>
  <c r="T17" i="158" l="1"/>
  <c r="U9" i="158"/>
  <c r="U16" i="158" s="1"/>
  <c r="V8" i="158"/>
  <c r="V17" i="161"/>
  <c r="W9" i="161"/>
  <c r="W16" i="161" s="1"/>
  <c r="X8" i="161"/>
  <c r="B126" i="133"/>
  <c r="B127" i="133"/>
  <c r="A153" i="133"/>
  <c r="A101" i="133"/>
  <c r="B124" i="133"/>
  <c r="B125" i="133"/>
  <c r="B121" i="133"/>
  <c r="B122" i="133"/>
  <c r="B123" i="133"/>
  <c r="B120" i="133"/>
  <c r="B15" i="133"/>
  <c r="B163" i="133" s="1"/>
  <c r="B14" i="133"/>
  <c r="B162" i="133" s="1"/>
  <c r="B11" i="133"/>
  <c r="B159" i="133" s="1"/>
  <c r="B9" i="133"/>
  <c r="B157" i="133" s="1"/>
  <c r="V9" i="158" l="1"/>
  <c r="V16" i="158" s="1"/>
  <c r="W8" i="158"/>
  <c r="U17" i="158"/>
  <c r="X9" i="161"/>
  <c r="X16" i="161" s="1"/>
  <c r="Y8" i="161"/>
  <c r="W17" i="161"/>
  <c r="B104" i="133"/>
  <c r="B106" i="133"/>
  <c r="B110" i="133"/>
  <c r="B109" i="133"/>
  <c r="B10" i="133"/>
  <c r="B13" i="133"/>
  <c r="C7" i="133"/>
  <c r="C6" i="133"/>
  <c r="C5" i="133"/>
  <c r="V17" i="158" l="1"/>
  <c r="W9" i="158"/>
  <c r="W17" i="158" s="1"/>
  <c r="X8" i="158"/>
  <c r="X17" i="161"/>
  <c r="Y9" i="161"/>
  <c r="Y17" i="161" s="1"/>
  <c r="Z8" i="161"/>
  <c r="B105" i="133"/>
  <c r="B158" i="133"/>
  <c r="B108" i="133"/>
  <c r="B161" i="133"/>
  <c r="G13" i="2"/>
  <c r="W16" i="158" l="1"/>
  <c r="X9" i="158"/>
  <c r="X17" i="158" s="1"/>
  <c r="Y8" i="158"/>
  <c r="Z9" i="161"/>
  <c r="Z17" i="161" s="1"/>
  <c r="AA8" i="161"/>
  <c r="Y16" i="161"/>
  <c r="E7" i="163"/>
  <c r="E6" i="163"/>
  <c r="X16" i="158" l="1"/>
  <c r="Y9" i="158"/>
  <c r="Y16" i="158" s="1"/>
  <c r="Z8" i="158"/>
  <c r="Z16" i="161"/>
  <c r="AA9" i="161"/>
  <c r="AA17" i="161" s="1"/>
  <c r="AB8" i="161"/>
  <c r="AN81" i="162"/>
  <c r="AM81" i="162"/>
  <c r="AJ81" i="162"/>
  <c r="D81" i="162"/>
  <c r="AN80" i="162"/>
  <c r="AM80" i="162"/>
  <c r="AJ80" i="162"/>
  <c r="D80" i="162"/>
  <c r="AN79" i="162"/>
  <c r="AM79" i="162"/>
  <c r="AJ79" i="162"/>
  <c r="D79" i="162"/>
  <c r="AN78" i="162"/>
  <c r="AM78" i="162"/>
  <c r="AJ78" i="162"/>
  <c r="D78" i="162"/>
  <c r="AN76" i="162"/>
  <c r="AM76" i="162"/>
  <c r="AJ76" i="162"/>
  <c r="D76" i="162"/>
  <c r="AN75" i="162"/>
  <c r="AM75" i="162"/>
  <c r="AJ75" i="162"/>
  <c r="D75" i="162"/>
  <c r="AN74" i="162"/>
  <c r="AM74" i="162"/>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J67" i="162"/>
  <c r="D67" i="162"/>
  <c r="AN66" i="162"/>
  <c r="AM66" i="162"/>
  <c r="AI66" i="162" s="1"/>
  <c r="AJ66" i="162"/>
  <c r="D66" i="162"/>
  <c r="AN61" i="162"/>
  <c r="AM61" i="162"/>
  <c r="AJ61" i="162"/>
  <c r="D61" i="162"/>
  <c r="AN60" i="162"/>
  <c r="AM60" i="162"/>
  <c r="AJ60" i="162"/>
  <c r="D60" i="162"/>
  <c r="AN59" i="162"/>
  <c r="AM59" i="162"/>
  <c r="AI59" i="162" s="1"/>
  <c r="AH59" i="162" s="1"/>
  <c r="AJ59" i="162"/>
  <c r="D59" i="162"/>
  <c r="AN58" i="162"/>
  <c r="AM58" i="162"/>
  <c r="AJ58" i="162"/>
  <c r="D58" i="162"/>
  <c r="AN56" i="162"/>
  <c r="AM56" i="162"/>
  <c r="AJ56" i="162"/>
  <c r="D56" i="162"/>
  <c r="AN55" i="162"/>
  <c r="AM55" i="162"/>
  <c r="AJ55" i="162"/>
  <c r="D55" i="162"/>
  <c r="AN54" i="162"/>
  <c r="AM54" i="162"/>
  <c r="AJ54" i="162"/>
  <c r="D54" i="162"/>
  <c r="AN53" i="162"/>
  <c r="AM53" i="162"/>
  <c r="AJ53" i="162"/>
  <c r="D53" i="162"/>
  <c r="AN51" i="162"/>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M31" i="162"/>
  <c r="AJ31" i="162"/>
  <c r="D31" i="162"/>
  <c r="AN30" i="162"/>
  <c r="AM30" i="162"/>
  <c r="AJ30" i="162"/>
  <c r="D30" i="162"/>
  <c r="AN29" i="162"/>
  <c r="AM29" i="162"/>
  <c r="AJ29" i="162"/>
  <c r="D29" i="162"/>
  <c r="AN28" i="162"/>
  <c r="AM28" i="162"/>
  <c r="AJ28" i="162"/>
  <c r="D28" i="162"/>
  <c r="AN27" i="162"/>
  <c r="AM27" i="162"/>
  <c r="AJ27" i="162"/>
  <c r="D27" i="162"/>
  <c r="AN26" i="162"/>
  <c r="AM26" i="162"/>
  <c r="AJ26" i="162"/>
  <c r="D26" i="162"/>
  <c r="F23" i="162"/>
  <c r="F24" i="162" s="1"/>
  <c r="E4" i="162"/>
  <c r="Y17" i="158" l="1"/>
  <c r="AA8" i="158"/>
  <c r="Z9" i="158"/>
  <c r="Z17" i="158" s="1"/>
  <c r="AA16" i="161"/>
  <c r="AC8" i="161"/>
  <c r="AB9" i="161"/>
  <c r="AB16" i="161" s="1"/>
  <c r="AI79" i="162"/>
  <c r="N11" i="162"/>
  <c r="AI51" i="162"/>
  <c r="N8" i="162"/>
  <c r="AI53" i="162"/>
  <c r="AI60" i="162"/>
  <c r="AH60" i="162" s="1"/>
  <c r="AI67" i="162"/>
  <c r="AI56" i="162"/>
  <c r="N10" i="162"/>
  <c r="AI31" i="162"/>
  <c r="N9" i="162"/>
  <c r="N12" i="162"/>
  <c r="AI80" i="162"/>
  <c r="AI27" i="162"/>
  <c r="AI74" i="162"/>
  <c r="AI73" i="162"/>
  <c r="AI78" i="162"/>
  <c r="AI54" i="162"/>
  <c r="N18" i="162"/>
  <c r="AI81" i="162"/>
  <c r="N14" i="162"/>
  <c r="AI41" i="162"/>
  <c r="AI61" i="162"/>
  <c r="AH61" i="162" s="1"/>
  <c r="AI69" i="162"/>
  <c r="AI39" i="162"/>
  <c r="AI47" i="162"/>
  <c r="N15" i="162"/>
  <c r="AI68" i="162"/>
  <c r="AI70" i="162"/>
  <c r="AI75" i="162"/>
  <c r="AI26" i="162"/>
  <c r="K8" i="162" s="1"/>
  <c r="AI28" i="162"/>
  <c r="AI30" i="162"/>
  <c r="AI33" i="162"/>
  <c r="AI35" i="162"/>
  <c r="AI38" i="162"/>
  <c r="AI40" i="162"/>
  <c r="AI71" i="162"/>
  <c r="AI50" i="162"/>
  <c r="AI55" i="162"/>
  <c r="AI58" i="162"/>
  <c r="AI76" i="162"/>
  <c r="AI29" i="162"/>
  <c r="AI34" i="162"/>
  <c r="G23" i="162"/>
  <c r="AB8" i="158" l="1"/>
  <c r="AA9" i="158"/>
  <c r="AA17" i="158" s="1"/>
  <c r="Z16" i="158"/>
  <c r="AB17" i="161"/>
  <c r="AD8" i="161"/>
  <c r="AC9" i="161"/>
  <c r="AC16" i="161" s="1"/>
  <c r="K15" i="162"/>
  <c r="K11" i="162"/>
  <c r="K10" i="162"/>
  <c r="K9" i="162"/>
  <c r="K12" i="162"/>
  <c r="K18" i="162"/>
  <c r="K14" i="162"/>
  <c r="H23" i="162"/>
  <c r="G24" i="162"/>
  <c r="AC8" i="158" l="1"/>
  <c r="AB9" i="158"/>
  <c r="AB17" i="158" s="1"/>
  <c r="AA16" i="158"/>
  <c r="AC17" i="161"/>
  <c r="C19" i="161"/>
  <c r="AD9" i="161"/>
  <c r="AD16" i="161" s="1"/>
  <c r="AG15" i="161" s="1"/>
  <c r="AG10" i="161"/>
  <c r="I23" i="162"/>
  <c r="H24" i="162"/>
  <c r="AB16" i="158" l="1"/>
  <c r="AC9" i="158"/>
  <c r="AC16" i="158" s="1"/>
  <c r="AD8" i="158"/>
  <c r="AD17" i="161"/>
  <c r="AI15" i="161" s="1"/>
  <c r="D19" i="161"/>
  <c r="C20" i="161"/>
  <c r="C28" i="161" s="1"/>
  <c r="AG14" i="161"/>
  <c r="AG12" i="161"/>
  <c r="J23" i="162"/>
  <c r="I24" i="162"/>
  <c r="AC17" i="158" l="1"/>
  <c r="C19" i="158"/>
  <c r="AD9" i="158"/>
  <c r="AD17" i="158" s="1"/>
  <c r="AI15" i="158" s="1"/>
  <c r="AG10" i="158"/>
  <c r="E19" i="161"/>
  <c r="D20" i="161"/>
  <c r="D28" i="161" s="1"/>
  <c r="C27" i="161"/>
  <c r="J24" i="162"/>
  <c r="K23" i="162"/>
  <c r="AG14" i="158" l="1"/>
  <c r="AG12" i="158"/>
  <c r="AD16" i="158"/>
  <c r="AG15" i="158" s="1"/>
  <c r="C20" i="158"/>
  <c r="C27" i="158" s="1"/>
  <c r="D19" i="158"/>
  <c r="F19" i="161"/>
  <c r="E20" i="161"/>
  <c r="E27" i="161" s="1"/>
  <c r="D27" i="161"/>
  <c r="K24" i="162"/>
  <c r="L23" i="162"/>
  <c r="E19" i="158" l="1"/>
  <c r="D20" i="158"/>
  <c r="D27" i="158" s="1"/>
  <c r="C28" i="158"/>
  <c r="E28" i="161"/>
  <c r="G19" i="161"/>
  <c r="F20" i="161"/>
  <c r="F27" i="161" s="1"/>
  <c r="L24" i="162"/>
  <c r="M23" i="162"/>
  <c r="D28" i="158" l="1"/>
  <c r="F19" i="158"/>
  <c r="E20" i="158"/>
  <c r="E27" i="158" s="1"/>
  <c r="F28" i="161"/>
  <c r="G20" i="161"/>
  <c r="G28" i="161" s="1"/>
  <c r="H19" i="161"/>
  <c r="M24" i="162"/>
  <c r="N23" i="162"/>
  <c r="E28" i="158" l="1"/>
  <c r="G19" i="158"/>
  <c r="F20" i="158"/>
  <c r="F27" i="158" s="1"/>
  <c r="H20" i="161"/>
  <c r="H28" i="161" s="1"/>
  <c r="I19" i="161"/>
  <c r="G27" i="161"/>
  <c r="N24" i="162"/>
  <c r="O23" i="162"/>
  <c r="F28" i="158" l="1"/>
  <c r="H19" i="158"/>
  <c r="G20" i="158"/>
  <c r="G27" i="158" s="1"/>
  <c r="I20" i="161"/>
  <c r="I28" i="161" s="1"/>
  <c r="J19" i="161"/>
  <c r="H27" i="161"/>
  <c r="P23" i="162"/>
  <c r="O24" i="162"/>
  <c r="I19" i="158" l="1"/>
  <c r="H20" i="158"/>
  <c r="H27" i="158" s="1"/>
  <c r="G28" i="158"/>
  <c r="I27" i="161"/>
  <c r="J20" i="161"/>
  <c r="J28" i="161" s="1"/>
  <c r="K19" i="161"/>
  <c r="Q23" i="162"/>
  <c r="P24" i="162"/>
  <c r="H28" i="158" l="1"/>
  <c r="I20" i="158"/>
  <c r="I28" i="158" s="1"/>
  <c r="J19" i="158"/>
  <c r="J27" i="161"/>
  <c r="L19" i="161"/>
  <c r="K20" i="161"/>
  <c r="K28" i="161" s="1"/>
  <c r="R23" i="162"/>
  <c r="Q24" i="162"/>
  <c r="I27" i="158" l="1"/>
  <c r="J20" i="158"/>
  <c r="J28" i="158" s="1"/>
  <c r="K19" i="158"/>
  <c r="M19" i="161"/>
  <c r="L20" i="161"/>
  <c r="L28" i="161" s="1"/>
  <c r="K27" i="161"/>
  <c r="R24" i="162"/>
  <c r="S23" i="162"/>
  <c r="J27" i="158" l="1"/>
  <c r="K20" i="158"/>
  <c r="K27" i="158" s="1"/>
  <c r="L19" i="158"/>
  <c r="N19" i="161"/>
  <c r="M20" i="161"/>
  <c r="M28" i="161" s="1"/>
  <c r="L27" i="161"/>
  <c r="S24" i="162"/>
  <c r="T23" i="162"/>
  <c r="K28" i="158" l="1"/>
  <c r="M19" i="158"/>
  <c r="L20" i="158"/>
  <c r="L27" i="158" s="1"/>
  <c r="M27" i="161"/>
  <c r="O19" i="161"/>
  <c r="N20" i="161"/>
  <c r="N27" i="161" s="1"/>
  <c r="T24" i="162"/>
  <c r="U23" i="162"/>
  <c r="L28" i="158" l="1"/>
  <c r="N19" i="158"/>
  <c r="M20" i="158"/>
  <c r="M27" i="158" s="1"/>
  <c r="N28" i="161"/>
  <c r="O20" i="161"/>
  <c r="O28" i="161" s="1"/>
  <c r="P19" i="161"/>
  <c r="U24" i="162"/>
  <c r="V23" i="162"/>
  <c r="M28" i="158" l="1"/>
  <c r="O19" i="158"/>
  <c r="N20" i="158"/>
  <c r="N28" i="158" s="1"/>
  <c r="O27" i="161"/>
  <c r="P20" i="161"/>
  <c r="P28" i="161" s="1"/>
  <c r="Q19" i="161"/>
  <c r="V24" i="162"/>
  <c r="W23" i="162"/>
  <c r="N27" i="158" l="1"/>
  <c r="P19" i="158"/>
  <c r="O20" i="158"/>
  <c r="O28" i="158" s="1"/>
  <c r="Q20" i="161"/>
  <c r="Q27" i="161" s="1"/>
  <c r="R19" i="161"/>
  <c r="P27" i="161"/>
  <c r="X23" i="162"/>
  <c r="W24" i="162"/>
  <c r="O27" i="158" l="1"/>
  <c r="Q19" i="158"/>
  <c r="P20" i="158"/>
  <c r="P28" i="158" s="1"/>
  <c r="Q28" i="161"/>
  <c r="R20" i="161"/>
  <c r="R28" i="161" s="1"/>
  <c r="S19" i="161"/>
  <c r="Y23" i="162"/>
  <c r="X24" i="162"/>
  <c r="P27" i="158" l="1"/>
  <c r="Q20" i="158"/>
  <c r="Q27" i="158" s="1"/>
  <c r="R19" i="158"/>
  <c r="T19" i="161"/>
  <c r="S20" i="161"/>
  <c r="S28" i="161" s="1"/>
  <c r="R27" i="161"/>
  <c r="Z23" i="162"/>
  <c r="Y24" i="162"/>
  <c r="Q28" i="158" l="1"/>
  <c r="R20" i="158"/>
  <c r="R27" i="158" s="1"/>
  <c r="S19" i="158"/>
  <c r="S27" i="161"/>
  <c r="U19" i="161"/>
  <c r="T20" i="161"/>
  <c r="T27" i="161" s="1"/>
  <c r="Z24" i="162"/>
  <c r="AA23" i="162"/>
  <c r="R28" i="158" l="1"/>
  <c r="S20" i="158"/>
  <c r="S27" i="158" s="1"/>
  <c r="T19" i="158"/>
  <c r="T28" i="161"/>
  <c r="V19" i="161"/>
  <c r="U20" i="161"/>
  <c r="U27" i="161" s="1"/>
  <c r="AA24" i="162"/>
  <c r="AB23" i="162"/>
  <c r="S28" i="158" l="1"/>
  <c r="T20" i="158"/>
  <c r="T28" i="158" s="1"/>
  <c r="U19" i="158"/>
  <c r="U28" i="161"/>
  <c r="W19" i="161"/>
  <c r="V20" i="161"/>
  <c r="V27" i="161" s="1"/>
  <c r="AB24" i="162"/>
  <c r="AC23" i="162"/>
  <c r="T27" i="158" l="1"/>
  <c r="V19" i="158"/>
  <c r="U20" i="158"/>
  <c r="U27" i="158" s="1"/>
  <c r="V28" i="161"/>
  <c r="W20" i="161"/>
  <c r="W28" i="161" s="1"/>
  <c r="X19" i="161"/>
  <c r="AC24" i="162"/>
  <c r="AD23" i="162"/>
  <c r="U28" i="158" l="1"/>
  <c r="W19" i="158"/>
  <c r="V20" i="158"/>
  <c r="V27" i="158" s="1"/>
  <c r="X20" i="161"/>
  <c r="X27" i="161" s="1"/>
  <c r="Y19" i="161"/>
  <c r="W27" i="161"/>
  <c r="AD24" i="162"/>
  <c r="AE23" i="162"/>
  <c r="V28" i="158" l="1"/>
  <c r="X19" i="158"/>
  <c r="W20" i="158"/>
  <c r="W27" i="158" s="1"/>
  <c r="X28" i="161"/>
  <c r="Y20" i="161"/>
  <c r="Y28" i="161" s="1"/>
  <c r="Z19" i="161"/>
  <c r="AF23" i="162"/>
  <c r="AE24" i="162"/>
  <c r="W28" i="158" l="1"/>
  <c r="Y19" i="158"/>
  <c r="X20" i="158"/>
  <c r="X28" i="158" s="1"/>
  <c r="Z20" i="161"/>
  <c r="Z27" i="161" s="1"/>
  <c r="AA19" i="161"/>
  <c r="Y27" i="161"/>
  <c r="AG23" i="162"/>
  <c r="AF24" i="162"/>
  <c r="X27" i="158" l="1"/>
  <c r="Y20" i="158"/>
  <c r="Y28" i="158" s="1"/>
  <c r="Z19" i="158"/>
  <c r="Z28" i="161"/>
  <c r="AB19" i="161"/>
  <c r="AA20" i="161"/>
  <c r="AA27" i="161" s="1"/>
  <c r="F43" i="162"/>
  <c r="AG24" i="162"/>
  <c r="AH31" i="162"/>
  <c r="AH41" i="162"/>
  <c r="AH40" i="162"/>
  <c r="AH39" i="162"/>
  <c r="AH35" i="162"/>
  <c r="AH27" i="162"/>
  <c r="AH30" i="162"/>
  <c r="AH33" i="162"/>
  <c r="AH38" i="162"/>
  <c r="AH26" i="162"/>
  <c r="AH36" i="162"/>
  <c r="AH28" i="162"/>
  <c r="AH29" i="162"/>
  <c r="AH34" i="162"/>
  <c r="Z20" i="158" l="1"/>
  <c r="Z28" i="158" s="1"/>
  <c r="AA19" i="158"/>
  <c r="Y27" i="158"/>
  <c r="AA28" i="161"/>
  <c r="AC19" i="161"/>
  <c r="AB20" i="161"/>
  <c r="AB27" i="161" s="1"/>
  <c r="G43" i="162"/>
  <c r="F44" i="162"/>
  <c r="Z27" i="158" l="1"/>
  <c r="AA20" i="158"/>
  <c r="AA28" i="158" s="1"/>
  <c r="AB19" i="158"/>
  <c r="AB28" i="161"/>
  <c r="AD19" i="161"/>
  <c r="AC20" i="161"/>
  <c r="AC27" i="161" s="1"/>
  <c r="G44" i="162"/>
  <c r="H43" i="162"/>
  <c r="AA27" i="158" l="1"/>
  <c r="AB20" i="158"/>
  <c r="AB27" i="158" s="1"/>
  <c r="AC19" i="158"/>
  <c r="AC28" i="161"/>
  <c r="C30" i="161"/>
  <c r="AD20" i="161"/>
  <c r="AD27" i="161" s="1"/>
  <c r="AG26" i="161" s="1"/>
  <c r="AG21" i="161"/>
  <c r="H44" i="162"/>
  <c r="I43" i="162"/>
  <c r="AD19" i="158" l="1"/>
  <c r="AC20" i="158"/>
  <c r="AC27" i="158" s="1"/>
  <c r="AB28" i="158"/>
  <c r="AG25" i="161"/>
  <c r="AG23" i="161"/>
  <c r="D30" i="161"/>
  <c r="C31" i="161"/>
  <c r="C38" i="161" s="1"/>
  <c r="AD28" i="161"/>
  <c r="AI26" i="161" s="1"/>
  <c r="I44" i="162"/>
  <c r="J43" i="162"/>
  <c r="AC28" i="158" l="1"/>
  <c r="C30" i="158"/>
  <c r="AD20" i="158"/>
  <c r="AD27" i="158" s="1"/>
  <c r="AG26" i="158" s="1"/>
  <c r="AG21" i="158"/>
  <c r="E30" i="161"/>
  <c r="D31" i="161"/>
  <c r="D38" i="161" s="1"/>
  <c r="C39" i="161"/>
  <c r="J44" i="162"/>
  <c r="K43" i="162"/>
  <c r="AG25" i="158" l="1"/>
  <c r="AG23" i="158"/>
  <c r="AD28" i="158"/>
  <c r="AI26" i="158" s="1"/>
  <c r="D30" i="158"/>
  <c r="C31" i="158"/>
  <c r="C39" i="158" s="1"/>
  <c r="D39" i="161"/>
  <c r="F30" i="161"/>
  <c r="E31" i="161"/>
  <c r="E38" i="161" s="1"/>
  <c r="K44" i="162"/>
  <c r="L43" i="162"/>
  <c r="C38" i="158" l="1"/>
  <c r="E30" i="158"/>
  <c r="D31" i="158"/>
  <c r="D38" i="158" s="1"/>
  <c r="E39" i="161"/>
  <c r="F31" i="161"/>
  <c r="F39" i="161" s="1"/>
  <c r="G30" i="161"/>
  <c r="M43" i="162"/>
  <c r="L44" i="162"/>
  <c r="D39" i="158" l="1"/>
  <c r="F30" i="158"/>
  <c r="E31" i="158"/>
  <c r="E38" i="158" s="1"/>
  <c r="F38" i="161"/>
  <c r="G31" i="161"/>
  <c r="G38" i="161" s="1"/>
  <c r="H30" i="161"/>
  <c r="N43" i="162"/>
  <c r="M44" i="162"/>
  <c r="E39" i="158" l="1"/>
  <c r="G30" i="158"/>
  <c r="F31" i="158"/>
  <c r="F38" i="158" s="1"/>
  <c r="G39" i="161"/>
  <c r="H31" i="161"/>
  <c r="H39" i="161" s="1"/>
  <c r="I30" i="161"/>
  <c r="O43" i="162"/>
  <c r="N44" i="162"/>
  <c r="G31" i="158" l="1"/>
  <c r="G39" i="158" s="1"/>
  <c r="H30" i="158"/>
  <c r="F39" i="158"/>
  <c r="H38" i="161"/>
  <c r="I31" i="161"/>
  <c r="I39" i="161" s="1"/>
  <c r="J30" i="161"/>
  <c r="O44" i="162"/>
  <c r="P43" i="162"/>
  <c r="G38" i="158" l="1"/>
  <c r="H31" i="158"/>
  <c r="H39" i="158" s="1"/>
  <c r="I30" i="158"/>
  <c r="K30" i="161"/>
  <c r="J31" i="161"/>
  <c r="J38" i="161" s="1"/>
  <c r="I38" i="161"/>
  <c r="P44" i="162"/>
  <c r="Q43" i="162"/>
  <c r="H38" i="158" l="1"/>
  <c r="I31" i="158"/>
  <c r="I39" i="158" s="1"/>
  <c r="J30" i="158"/>
  <c r="J39" i="161"/>
  <c r="L30" i="161"/>
  <c r="K31" i="161"/>
  <c r="K38" i="161" s="1"/>
  <c r="Q44" i="162"/>
  <c r="R43" i="162"/>
  <c r="I38" i="158" l="1"/>
  <c r="J31" i="158"/>
  <c r="J39" i="158" s="1"/>
  <c r="K30" i="158"/>
  <c r="K39" i="161"/>
  <c r="M30" i="161"/>
  <c r="L31" i="161"/>
  <c r="L38" i="161" s="1"/>
  <c r="R44" i="162"/>
  <c r="S43" i="162"/>
  <c r="J38" i="158" l="1"/>
  <c r="L30" i="158"/>
  <c r="K31" i="158"/>
  <c r="K38" i="158" s="1"/>
  <c r="L39" i="161"/>
  <c r="N30" i="161"/>
  <c r="M31" i="161"/>
  <c r="M38" i="161" s="1"/>
  <c r="S44" i="162"/>
  <c r="T43" i="162"/>
  <c r="K39" i="158" l="1"/>
  <c r="M30" i="158"/>
  <c r="L31" i="158"/>
  <c r="L38" i="158" s="1"/>
  <c r="M39" i="161"/>
  <c r="N31" i="161"/>
  <c r="N39" i="161" s="1"/>
  <c r="O30" i="161"/>
  <c r="U43" i="162"/>
  <c r="T44" i="162"/>
  <c r="L39" i="158" l="1"/>
  <c r="N30" i="158"/>
  <c r="M31" i="158"/>
  <c r="M38" i="158" s="1"/>
  <c r="N38" i="161"/>
  <c r="O31" i="161"/>
  <c r="O39" i="161" s="1"/>
  <c r="P30" i="161"/>
  <c r="V43" i="162"/>
  <c r="U44" i="162"/>
  <c r="M39" i="158" l="1"/>
  <c r="O30" i="158"/>
  <c r="N31" i="158"/>
  <c r="N38" i="158" s="1"/>
  <c r="O38" i="161"/>
  <c r="P31" i="161"/>
  <c r="P39" i="161" s="1"/>
  <c r="Q30" i="161"/>
  <c r="W43" i="162"/>
  <c r="V44" i="162"/>
  <c r="N39" i="158" l="1"/>
  <c r="O31" i="158"/>
  <c r="O39" i="158" s="1"/>
  <c r="P30" i="158"/>
  <c r="Q31" i="161"/>
  <c r="Q39" i="161" s="1"/>
  <c r="R30" i="161"/>
  <c r="P38" i="161"/>
  <c r="W44" i="162"/>
  <c r="X43" i="162"/>
  <c r="O38" i="158" l="1"/>
  <c r="P31" i="158"/>
  <c r="P39" i="158" s="1"/>
  <c r="Q30" i="158"/>
  <c r="S30" i="161"/>
  <c r="R31" i="161"/>
  <c r="R38" i="161" s="1"/>
  <c r="Q38" i="161"/>
  <c r="X44" i="162"/>
  <c r="Y43" i="162"/>
  <c r="P38" i="158" l="1"/>
  <c r="Q31" i="158"/>
  <c r="Q39" i="158" s="1"/>
  <c r="R30" i="158"/>
  <c r="R39" i="161"/>
  <c r="T30" i="161"/>
  <c r="S31" i="161"/>
  <c r="S38" i="161" s="1"/>
  <c r="Y44" i="162"/>
  <c r="Z43" i="162"/>
  <c r="Q38" i="158" l="1"/>
  <c r="R31" i="158"/>
  <c r="R39" i="158" s="1"/>
  <c r="S30" i="158"/>
  <c r="S39" i="161"/>
  <c r="U30" i="161"/>
  <c r="T31" i="161"/>
  <c r="T38" i="161" s="1"/>
  <c r="Z44" i="162"/>
  <c r="AA43" i="162"/>
  <c r="R38" i="158" l="1"/>
  <c r="T30" i="158"/>
  <c r="S31" i="158"/>
  <c r="S38" i="158" s="1"/>
  <c r="T39" i="161"/>
  <c r="V30" i="161"/>
  <c r="U31" i="161"/>
  <c r="U38" i="161" s="1"/>
  <c r="AA44" i="162"/>
  <c r="AB43" i="162"/>
  <c r="S39" i="158" l="1"/>
  <c r="U30" i="158"/>
  <c r="T31" i="158"/>
  <c r="T38" i="158" s="1"/>
  <c r="U39" i="161"/>
  <c r="V31" i="161"/>
  <c r="V39" i="161" s="1"/>
  <c r="W30" i="161"/>
  <c r="AC43" i="162"/>
  <c r="AB44" i="162"/>
  <c r="T39" i="158" l="1"/>
  <c r="V30" i="158"/>
  <c r="U31" i="158"/>
  <c r="U38" i="158" s="1"/>
  <c r="V38" i="161"/>
  <c r="W31" i="161"/>
  <c r="W39" i="161" s="1"/>
  <c r="X30" i="161"/>
  <c r="AD43" i="162"/>
  <c r="AC44" i="162"/>
  <c r="U39" i="158" l="1"/>
  <c r="W30" i="158"/>
  <c r="V31" i="158"/>
  <c r="V38" i="158" s="1"/>
  <c r="X31" i="161"/>
  <c r="X39" i="161" s="1"/>
  <c r="Y30" i="161"/>
  <c r="W38" i="161"/>
  <c r="AE43" i="162"/>
  <c r="AD44" i="162"/>
  <c r="V39" i="158" l="1"/>
  <c r="W31" i="158"/>
  <c r="W39" i="158" s="1"/>
  <c r="X30" i="158"/>
  <c r="Y31" i="161"/>
  <c r="Y39" i="161" s="1"/>
  <c r="Z30" i="161"/>
  <c r="X38" i="161"/>
  <c r="AE44" i="162"/>
  <c r="AF43" i="162"/>
  <c r="W38" i="158" l="1"/>
  <c r="X31" i="158"/>
  <c r="X39" i="158" s="1"/>
  <c r="Y30" i="158"/>
  <c r="AA30" i="161"/>
  <c r="Z31" i="161"/>
  <c r="Z38" i="161" s="1"/>
  <c r="Y38" i="161"/>
  <c r="AF44" i="162"/>
  <c r="AG43" i="162"/>
  <c r="X38" i="158" l="1"/>
  <c r="Y31" i="158"/>
  <c r="Y39" i="158" s="1"/>
  <c r="Z30" i="158"/>
  <c r="Z39" i="161"/>
  <c r="AB30" i="161"/>
  <c r="AA31" i="161"/>
  <c r="AA38" i="161" s="1"/>
  <c r="AG44" i="162"/>
  <c r="F63" i="162"/>
  <c r="AH53" i="162"/>
  <c r="AH58" i="162"/>
  <c r="AH49" i="162"/>
  <c r="AH48" i="162"/>
  <c r="AH46" i="162"/>
  <c r="AH50" i="162"/>
  <c r="AH51" i="162"/>
  <c r="AH56" i="162"/>
  <c r="AH55" i="162"/>
  <c r="AH47" i="162"/>
  <c r="AH54" i="162"/>
  <c r="Y38" i="158" l="1"/>
  <c r="Z31" i="158"/>
  <c r="Z39" i="158" s="1"/>
  <c r="AA30" i="158"/>
  <c r="AA39" i="161"/>
  <c r="AC30" i="161"/>
  <c r="AB31" i="161"/>
  <c r="AB38" i="161" s="1"/>
  <c r="F64" i="162"/>
  <c r="G63" i="162"/>
  <c r="Z38" i="158" l="1"/>
  <c r="AB30" i="158"/>
  <c r="AA31" i="158"/>
  <c r="AA38" i="158" s="1"/>
  <c r="AB39" i="161"/>
  <c r="AD30" i="161"/>
  <c r="AC31" i="161"/>
  <c r="AC38" i="161" s="1"/>
  <c r="H63" i="162"/>
  <c r="G64" i="162"/>
  <c r="AA39" i="158" l="1"/>
  <c r="AC30" i="158"/>
  <c r="AB31" i="158"/>
  <c r="AB38" i="158" s="1"/>
  <c r="AC39" i="161"/>
  <c r="C41" i="161"/>
  <c r="AD31" i="161"/>
  <c r="AD39" i="161" s="1"/>
  <c r="AI37" i="161" s="1"/>
  <c r="AG32" i="161"/>
  <c r="I63" i="162"/>
  <c r="H64" i="162"/>
  <c r="AB39" i="158" l="1"/>
  <c r="AD30" i="158"/>
  <c r="AC31" i="158"/>
  <c r="AC38" i="158" s="1"/>
  <c r="AD38" i="161"/>
  <c r="AG37" i="161" s="1"/>
  <c r="D41" i="161"/>
  <c r="C42" i="161"/>
  <c r="C49" i="161" s="1"/>
  <c r="AG34" i="161"/>
  <c r="AG36" i="161"/>
  <c r="J63" i="162"/>
  <c r="I64" i="162"/>
  <c r="AC39" i="158" l="1"/>
  <c r="C41" i="158"/>
  <c r="AD31" i="158"/>
  <c r="AD38" i="158" s="1"/>
  <c r="AG37" i="158" s="1"/>
  <c r="AG32" i="158"/>
  <c r="C50" i="161"/>
  <c r="D42" i="161"/>
  <c r="D50" i="161" s="1"/>
  <c r="E41" i="161"/>
  <c r="K63" i="162"/>
  <c r="J64" i="162"/>
  <c r="AG36" i="158" l="1"/>
  <c r="AG34" i="158"/>
  <c r="AD39" i="158"/>
  <c r="AI37" i="158" s="1"/>
  <c r="D41" i="158"/>
  <c r="C42" i="158"/>
  <c r="C50" i="158" s="1"/>
  <c r="F41" i="161"/>
  <c r="E42" i="161"/>
  <c r="E50" i="161" s="1"/>
  <c r="D49" i="161"/>
  <c r="L63" i="162"/>
  <c r="K64" i="162"/>
  <c r="C49" i="158" l="1"/>
  <c r="E41" i="158"/>
  <c r="D42" i="158"/>
  <c r="D50" i="158" s="1"/>
  <c r="E49" i="161"/>
  <c r="F42" i="161"/>
  <c r="F50" i="161" s="1"/>
  <c r="G41" i="161"/>
  <c r="L64" i="162"/>
  <c r="M63" i="162"/>
  <c r="F41" i="158" l="1"/>
  <c r="E42" i="158"/>
  <c r="E49" i="158" s="1"/>
  <c r="D49" i="158"/>
  <c r="F49" i="161"/>
  <c r="G42" i="161"/>
  <c r="G50" i="161" s="1"/>
  <c r="H41" i="161"/>
  <c r="M64" i="162"/>
  <c r="N63" i="162"/>
  <c r="E50" i="158" l="1"/>
  <c r="F42" i="158"/>
  <c r="F50" i="158" s="1"/>
  <c r="G41" i="158"/>
  <c r="H42" i="161"/>
  <c r="H49" i="161" s="1"/>
  <c r="I41" i="161"/>
  <c r="G49" i="161"/>
  <c r="N64" i="162"/>
  <c r="O63" i="162"/>
  <c r="F49" i="158" l="1"/>
  <c r="G42" i="158"/>
  <c r="G50" i="158" s="1"/>
  <c r="H41" i="158"/>
  <c r="I42" i="161"/>
  <c r="I49" i="161" s="1"/>
  <c r="J41" i="161"/>
  <c r="H50" i="161"/>
  <c r="P63" i="162"/>
  <c r="O64" i="162"/>
  <c r="G49" i="158" l="1"/>
  <c r="H42" i="158"/>
  <c r="H50" i="158" s="1"/>
  <c r="I41" i="158"/>
  <c r="K41" i="161"/>
  <c r="J42" i="161"/>
  <c r="J49" i="161" s="1"/>
  <c r="I50" i="161"/>
  <c r="Q63" i="162"/>
  <c r="P64" i="162"/>
  <c r="H49" i="158" l="1"/>
  <c r="I42" i="158"/>
  <c r="I50" i="158" s="1"/>
  <c r="J41" i="158"/>
  <c r="J50" i="161"/>
  <c r="L41" i="161"/>
  <c r="K42" i="161"/>
  <c r="K49" i="161" s="1"/>
  <c r="R63" i="162"/>
  <c r="Q64" i="162"/>
  <c r="I49" i="158" l="1"/>
  <c r="K41" i="158"/>
  <c r="J42" i="158"/>
  <c r="J49" i="158" s="1"/>
  <c r="L42" i="161"/>
  <c r="L50" i="161" s="1"/>
  <c r="M41" i="161"/>
  <c r="K50" i="161"/>
  <c r="S63" i="162"/>
  <c r="R64" i="162"/>
  <c r="J50" i="158" l="1"/>
  <c r="L41" i="158"/>
  <c r="K42" i="158"/>
  <c r="K49" i="158" s="1"/>
  <c r="L49" i="161"/>
  <c r="M42" i="161"/>
  <c r="M50" i="161" s="1"/>
  <c r="N41" i="161"/>
  <c r="T63" i="162"/>
  <c r="S64" i="162"/>
  <c r="K50" i="158" l="1"/>
  <c r="M41" i="158"/>
  <c r="L42" i="158"/>
  <c r="L49" i="158" s="1"/>
  <c r="M49" i="161"/>
  <c r="N42" i="161"/>
  <c r="N50" i="161" s="1"/>
  <c r="O41" i="161"/>
  <c r="T64" i="162"/>
  <c r="U63" i="162"/>
  <c r="L50" i="158" l="1"/>
  <c r="N41" i="158"/>
  <c r="M42" i="158"/>
  <c r="M49" i="158" s="1"/>
  <c r="O42" i="161"/>
  <c r="O50" i="161" s="1"/>
  <c r="P41" i="161"/>
  <c r="N49" i="161"/>
  <c r="U64" i="162"/>
  <c r="V63" i="162"/>
  <c r="M50" i="158" l="1"/>
  <c r="N42" i="158"/>
  <c r="N50" i="158" s="1"/>
  <c r="O41" i="158"/>
  <c r="P42" i="161"/>
  <c r="P49" i="161" s="1"/>
  <c r="Q41" i="161"/>
  <c r="O49" i="161"/>
  <c r="V64" i="162"/>
  <c r="W63" i="162"/>
  <c r="N49" i="158" l="1"/>
  <c r="O42" i="158"/>
  <c r="O50" i="158" s="1"/>
  <c r="P41" i="158"/>
  <c r="P50" i="161"/>
  <c r="Q42" i="161"/>
  <c r="Q49" i="161" s="1"/>
  <c r="R41" i="161"/>
  <c r="X63" i="162"/>
  <c r="W64" i="162"/>
  <c r="O49" i="158" l="1"/>
  <c r="P42" i="158"/>
  <c r="P50" i="158" s="1"/>
  <c r="Q41" i="158"/>
  <c r="R42" i="161"/>
  <c r="R49" i="161" s="1"/>
  <c r="S41" i="161"/>
  <c r="Q50" i="161"/>
  <c r="Y63" i="162"/>
  <c r="X64" i="162"/>
  <c r="P49" i="158" l="1"/>
  <c r="Q42" i="158"/>
  <c r="Q50" i="158" s="1"/>
  <c r="R41" i="158"/>
  <c r="R50" i="161"/>
  <c r="S42" i="161"/>
  <c r="S49" i="161" s="1"/>
  <c r="T41" i="161"/>
  <c r="Z63" i="162"/>
  <c r="Y64" i="162"/>
  <c r="Q49" i="158" l="1"/>
  <c r="S41" i="158"/>
  <c r="R42" i="158"/>
  <c r="R49" i="158" s="1"/>
  <c r="T42" i="161"/>
  <c r="T50" i="161" s="1"/>
  <c r="U41" i="161"/>
  <c r="S50" i="161"/>
  <c r="AA63" i="162"/>
  <c r="Z64" i="162"/>
  <c r="R50" i="158" l="1"/>
  <c r="T41" i="158"/>
  <c r="S42" i="158"/>
  <c r="S50" i="158" s="1"/>
  <c r="T49" i="161"/>
  <c r="U42" i="161"/>
  <c r="U50" i="161" s="1"/>
  <c r="V41" i="161"/>
  <c r="AA64" i="162"/>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U41" i="158" l="1"/>
  <c r="T42" i="158"/>
  <c r="T49" i="158" s="1"/>
  <c r="S49" i="158"/>
  <c r="U49" i="161"/>
  <c r="V42" i="161"/>
  <c r="V50" i="161" s="1"/>
  <c r="W41" i="161"/>
  <c r="T8" i="162"/>
  <c r="T50" i="158" l="1"/>
  <c r="V41" i="158"/>
  <c r="U42" i="158"/>
  <c r="U49" i="158" s="1"/>
  <c r="V49" i="161"/>
  <c r="W42" i="161"/>
  <c r="W50" i="161" s="1"/>
  <c r="X41" i="161"/>
  <c r="W20" i="162"/>
  <c r="AM5" i="162"/>
  <c r="U50" i="158" l="1"/>
  <c r="V42" i="158"/>
  <c r="V50" i="158" s="1"/>
  <c r="W41" i="158"/>
  <c r="W49" i="161"/>
  <c r="Y41" i="161"/>
  <c r="X42" i="161"/>
  <c r="X49" i="161" s="1"/>
  <c r="X4" i="160"/>
  <c r="X3" i="160"/>
  <c r="V49" i="158" l="1"/>
  <c r="W42" i="158"/>
  <c r="W50" i="158" s="1"/>
  <c r="X41" i="158"/>
  <c r="Y42" i="161"/>
  <c r="Y49" i="161" s="1"/>
  <c r="Z41" i="161"/>
  <c r="X50" i="161"/>
  <c r="E3" i="160"/>
  <c r="AN862" i="160"/>
  <c r="AM862" i="160"/>
  <c r="AJ862" i="160"/>
  <c r="D862" i="160"/>
  <c r="AN861" i="160"/>
  <c r="AM861" i="160"/>
  <c r="AJ861" i="160"/>
  <c r="D861" i="160"/>
  <c r="AN860" i="160"/>
  <c r="AM860" i="160"/>
  <c r="AJ860" i="160"/>
  <c r="D860" i="160"/>
  <c r="AN859" i="160"/>
  <c r="AM859" i="160"/>
  <c r="AJ859" i="160"/>
  <c r="D859" i="160"/>
  <c r="AN857" i="160"/>
  <c r="AM857" i="160"/>
  <c r="AJ857" i="160"/>
  <c r="D857" i="160"/>
  <c r="AN856" i="160"/>
  <c r="AM856" i="160"/>
  <c r="AJ856" i="160"/>
  <c r="D856" i="160"/>
  <c r="AN855" i="160"/>
  <c r="AM855" i="160"/>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J822" i="160"/>
  <c r="D822" i="160"/>
  <c r="AN821" i="160"/>
  <c r="AM821" i="160"/>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J799" i="160"/>
  <c r="D799" i="160"/>
  <c r="AN797" i="160"/>
  <c r="AM797" i="160"/>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J791" i="160"/>
  <c r="D791" i="160"/>
  <c r="AN790" i="160"/>
  <c r="AM790" i="160"/>
  <c r="AJ790" i="160"/>
  <c r="D790" i="160"/>
  <c r="AN789" i="160"/>
  <c r="AM789" i="160"/>
  <c r="AJ789" i="160"/>
  <c r="D789" i="160"/>
  <c r="AN788" i="160"/>
  <c r="AM788" i="160"/>
  <c r="AJ788" i="160"/>
  <c r="D788" i="160"/>
  <c r="AN787" i="160"/>
  <c r="AM787" i="160"/>
  <c r="AJ787" i="160"/>
  <c r="D787" i="160"/>
  <c r="X782" i="160"/>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M764" i="160"/>
  <c r="AJ764" i="160"/>
  <c r="D764" i="160"/>
  <c r="AN763" i="160"/>
  <c r="AM763" i="160"/>
  <c r="AJ763" i="160"/>
  <c r="D763" i="160"/>
  <c r="AN762" i="160"/>
  <c r="AM762" i="160"/>
  <c r="AJ762" i="160"/>
  <c r="D762" i="160"/>
  <c r="AN761" i="160"/>
  <c r="AM761" i="160"/>
  <c r="AJ761" i="160"/>
  <c r="D761" i="160"/>
  <c r="AN756" i="160"/>
  <c r="AM756" i="160"/>
  <c r="AJ756" i="160"/>
  <c r="D756" i="160"/>
  <c r="AN755" i="160"/>
  <c r="AM755" i="160"/>
  <c r="AJ755" i="160"/>
  <c r="D755" i="160"/>
  <c r="AN754" i="160"/>
  <c r="AM754" i="160"/>
  <c r="AJ754" i="160"/>
  <c r="D754" i="160"/>
  <c r="AN753" i="160"/>
  <c r="AM753" i="160"/>
  <c r="AJ753" i="160"/>
  <c r="D753" i="160"/>
  <c r="AN751" i="160"/>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I731" i="160" s="1"/>
  <c r="AJ731" i="160"/>
  <c r="D731" i="160"/>
  <c r="AN730" i="160"/>
  <c r="AM730" i="160"/>
  <c r="AJ730" i="160"/>
  <c r="D730" i="160"/>
  <c r="AN729" i="160"/>
  <c r="AM729" i="160"/>
  <c r="AI729" i="160" s="1"/>
  <c r="AJ729" i="160"/>
  <c r="D729" i="160"/>
  <c r="AN728" i="160"/>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J705" i="160"/>
  <c r="D705" i="160"/>
  <c r="AN704" i="160"/>
  <c r="AM704" i="160"/>
  <c r="AJ704" i="160"/>
  <c r="D704" i="160"/>
  <c r="AN703" i="160"/>
  <c r="AM703" i="160"/>
  <c r="AJ703" i="160"/>
  <c r="D703" i="160"/>
  <c r="AN702" i="160"/>
  <c r="AM702" i="160"/>
  <c r="AJ702" i="160"/>
  <c r="D702" i="160"/>
  <c r="AN701" i="160"/>
  <c r="AM701" i="160"/>
  <c r="AI701" i="160" s="1"/>
  <c r="AJ701" i="160"/>
  <c r="D701" i="160"/>
  <c r="X696" i="160"/>
  <c r="X695" i="160"/>
  <c r="E695" i="160"/>
  <c r="AG694" i="160"/>
  <c r="AN690" i="160"/>
  <c r="AM690" i="160"/>
  <c r="AJ690" i="160"/>
  <c r="D690" i="160"/>
  <c r="AN689" i="160"/>
  <c r="AM689" i="160"/>
  <c r="AI689" i="160" s="1"/>
  <c r="AJ689" i="160"/>
  <c r="D689" i="160"/>
  <c r="AN688" i="160"/>
  <c r="AM688" i="160"/>
  <c r="AJ688" i="160"/>
  <c r="D688" i="160"/>
  <c r="AN687" i="160"/>
  <c r="AM687" i="160"/>
  <c r="AJ687" i="160"/>
  <c r="D687" i="160"/>
  <c r="AN685" i="160"/>
  <c r="AM685" i="160"/>
  <c r="AJ685" i="160"/>
  <c r="D685" i="160"/>
  <c r="AN684" i="160"/>
  <c r="AM684" i="160"/>
  <c r="AJ684" i="160"/>
  <c r="D684" i="160"/>
  <c r="AN683" i="160"/>
  <c r="AM683" i="160"/>
  <c r="AI683" i="160" s="1"/>
  <c r="AJ683" i="160"/>
  <c r="D683" i="160"/>
  <c r="AN682" i="160"/>
  <c r="AM682" i="160"/>
  <c r="AJ682" i="160"/>
  <c r="D682" i="160"/>
  <c r="AN680" i="160"/>
  <c r="AM680" i="160"/>
  <c r="AJ680" i="160"/>
  <c r="AN679" i="160"/>
  <c r="AM679" i="160"/>
  <c r="AJ679" i="160"/>
  <c r="D679" i="160"/>
  <c r="AN678" i="160"/>
  <c r="AM678" i="160"/>
  <c r="AI678" i="160" s="1"/>
  <c r="AJ678" i="160"/>
  <c r="D678" i="160"/>
  <c r="AN677" i="160"/>
  <c r="AM677" i="160"/>
  <c r="AJ677" i="160"/>
  <c r="D677" i="160"/>
  <c r="AN676" i="160"/>
  <c r="AM676" i="160"/>
  <c r="AJ676" i="160"/>
  <c r="D676" i="160"/>
  <c r="AN675" i="160"/>
  <c r="AM675" i="160"/>
  <c r="AJ675" i="160"/>
  <c r="D675" i="160"/>
  <c r="AN670" i="160"/>
  <c r="AM670" i="160"/>
  <c r="AI670" i="160" s="1"/>
  <c r="AJ670" i="160"/>
  <c r="D670" i="160"/>
  <c r="AN669" i="160"/>
  <c r="AM669" i="160"/>
  <c r="AJ669" i="160"/>
  <c r="D669" i="160"/>
  <c r="AN668" i="160"/>
  <c r="AM668" i="160"/>
  <c r="AI668" i="160" s="1"/>
  <c r="AJ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M655" i="160"/>
  <c r="AJ655" i="160"/>
  <c r="D655" i="160"/>
  <c r="AN650" i="160"/>
  <c r="AM650" i="160"/>
  <c r="AJ650" i="160"/>
  <c r="D650" i="160"/>
  <c r="AN649" i="160"/>
  <c r="AM649" i="160"/>
  <c r="AI649" i="160" s="1"/>
  <c r="AJ649" i="160"/>
  <c r="D649" i="160"/>
  <c r="AN648" i="160"/>
  <c r="AM648" i="160"/>
  <c r="AJ648" i="160"/>
  <c r="D648" i="160"/>
  <c r="AN647" i="160"/>
  <c r="AM647" i="160"/>
  <c r="AJ647" i="160"/>
  <c r="D647" i="160"/>
  <c r="AN645" i="160"/>
  <c r="AM645" i="160"/>
  <c r="AJ645" i="160"/>
  <c r="D645" i="160"/>
  <c r="AN644" i="160"/>
  <c r="AM644" i="160"/>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J637" i="160"/>
  <c r="D637" i="160"/>
  <c r="AN636" i="160"/>
  <c r="AM636" i="160"/>
  <c r="AJ636" i="160"/>
  <c r="D636" i="160"/>
  <c r="AN635" i="160"/>
  <c r="AM635" i="160"/>
  <c r="AJ635" i="160"/>
  <c r="D635" i="160"/>
  <c r="AN630" i="160"/>
  <c r="AM630" i="160"/>
  <c r="AJ630" i="160"/>
  <c r="D630" i="160"/>
  <c r="AN629" i="160"/>
  <c r="AM629" i="160"/>
  <c r="AJ629" i="160"/>
  <c r="D629" i="160"/>
  <c r="AN628" i="160"/>
  <c r="AM628" i="160"/>
  <c r="AJ628" i="160"/>
  <c r="D628" i="160"/>
  <c r="AN627" i="160"/>
  <c r="AM627" i="160"/>
  <c r="AJ627" i="160"/>
  <c r="D627" i="160"/>
  <c r="AN625" i="160"/>
  <c r="AM625" i="160"/>
  <c r="AJ625" i="160"/>
  <c r="D625" i="160"/>
  <c r="AN624" i="160"/>
  <c r="AM624" i="160"/>
  <c r="AI624" i="160" s="1"/>
  <c r="AJ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J615" i="160"/>
  <c r="D615" i="160"/>
  <c r="X610" i="160"/>
  <c r="X609" i="160"/>
  <c r="E609" i="160"/>
  <c r="AG608" i="160"/>
  <c r="AN604" i="160"/>
  <c r="AM604" i="160"/>
  <c r="AJ604" i="160"/>
  <c r="D604" i="160"/>
  <c r="AN603" i="160"/>
  <c r="AM603" i="160"/>
  <c r="AJ603" i="160"/>
  <c r="D603" i="160"/>
  <c r="AN602" i="160"/>
  <c r="AM602" i="160"/>
  <c r="AJ602" i="160"/>
  <c r="D602" i="160"/>
  <c r="AN601" i="160"/>
  <c r="AM601" i="160"/>
  <c r="AJ601" i="160"/>
  <c r="D601" i="160"/>
  <c r="AN599" i="160"/>
  <c r="AM599" i="160"/>
  <c r="AJ599" i="160"/>
  <c r="D599" i="160"/>
  <c r="AN598" i="160"/>
  <c r="AM598" i="160"/>
  <c r="AJ598" i="160"/>
  <c r="D598" i="160"/>
  <c r="AN597" i="160"/>
  <c r="AM597" i="160"/>
  <c r="AI597" i="160" s="1"/>
  <c r="AJ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M578" i="160"/>
  <c r="AJ578" i="160"/>
  <c r="D578" i="160"/>
  <c r="AN577" i="160"/>
  <c r="AM577" i="160"/>
  <c r="AJ577" i="160"/>
  <c r="D577" i="160"/>
  <c r="AN576" i="160"/>
  <c r="AM576" i="160"/>
  <c r="AJ576" i="160"/>
  <c r="D576" i="160"/>
  <c r="AN574" i="160"/>
  <c r="AM574" i="160"/>
  <c r="AJ574" i="160"/>
  <c r="AN573" i="160"/>
  <c r="AM573" i="160"/>
  <c r="AJ573" i="160"/>
  <c r="D573" i="160"/>
  <c r="AN572" i="160"/>
  <c r="AM572" i="160"/>
  <c r="AJ572" i="160"/>
  <c r="D572" i="160"/>
  <c r="AN571" i="160"/>
  <c r="AM571" i="160"/>
  <c r="AJ571" i="160"/>
  <c r="D571" i="160"/>
  <c r="AN570" i="160"/>
  <c r="AM570" i="160"/>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J550" i="160"/>
  <c r="D550" i="160"/>
  <c r="AN549" i="160"/>
  <c r="AM549" i="160"/>
  <c r="AJ549" i="160"/>
  <c r="D549" i="160"/>
  <c r="AN544" i="160"/>
  <c r="AM544" i="160"/>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J537" i="160"/>
  <c r="D537" i="160"/>
  <c r="AN536" i="160"/>
  <c r="AM536" i="160"/>
  <c r="AJ536" i="160"/>
  <c r="D536" i="160"/>
  <c r="AN534" i="160"/>
  <c r="AM534" i="160"/>
  <c r="AJ534" i="160"/>
  <c r="AN533" i="160"/>
  <c r="AM533" i="160"/>
  <c r="AI533" i="160" s="1"/>
  <c r="AJ533" i="160"/>
  <c r="D533" i="160"/>
  <c r="AN532" i="160"/>
  <c r="AM532" i="160"/>
  <c r="AI532" i="160" s="1"/>
  <c r="AJ532" i="160"/>
  <c r="D532" i="160"/>
  <c r="AN531" i="160"/>
  <c r="AM531" i="160"/>
  <c r="AI531" i="160" s="1"/>
  <c r="AJ531" i="160"/>
  <c r="D531" i="160"/>
  <c r="AN530" i="160"/>
  <c r="AM530" i="160"/>
  <c r="AJ530" i="160"/>
  <c r="D530" i="160"/>
  <c r="AN529" i="160"/>
  <c r="AM529" i="160"/>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I497" i="160" s="1"/>
  <c r="AJ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J476" i="160"/>
  <c r="D476" i="160"/>
  <c r="AN475" i="160"/>
  <c r="AM475" i="160"/>
  <c r="AJ475" i="160"/>
  <c r="D475" i="160"/>
  <c r="AN473" i="160"/>
  <c r="AM473" i="160"/>
  <c r="AJ473" i="160"/>
  <c r="D473" i="160"/>
  <c r="AN472" i="160"/>
  <c r="AM472" i="160"/>
  <c r="AJ472" i="160"/>
  <c r="D472" i="160"/>
  <c r="AN471" i="160"/>
  <c r="AM471" i="160"/>
  <c r="AJ471" i="160"/>
  <c r="D471" i="160"/>
  <c r="AN470" i="160"/>
  <c r="AM470" i="160"/>
  <c r="AJ470" i="160"/>
  <c r="D470" i="160"/>
  <c r="AN468" i="160"/>
  <c r="AM468" i="160"/>
  <c r="AJ468" i="160"/>
  <c r="AN467" i="160"/>
  <c r="AM467" i="160"/>
  <c r="AJ467" i="160"/>
  <c r="D467" i="160"/>
  <c r="AN466" i="160"/>
  <c r="AM466" i="160"/>
  <c r="AJ466" i="160"/>
  <c r="D466" i="160"/>
  <c r="AN465" i="160"/>
  <c r="AM465" i="160"/>
  <c r="AJ465" i="160"/>
  <c r="D465" i="160"/>
  <c r="AN464" i="160"/>
  <c r="AM464" i="160"/>
  <c r="AJ464" i="160"/>
  <c r="D464" i="160"/>
  <c r="AN463" i="160"/>
  <c r="AM463" i="160"/>
  <c r="AJ463" i="160"/>
  <c r="AI463" i="160"/>
  <c r="D463" i="160"/>
  <c r="AN458" i="160"/>
  <c r="AM458" i="160"/>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J451" i="160"/>
  <c r="D451" i="160"/>
  <c r="AN450" i="160"/>
  <c r="AM450" i="160"/>
  <c r="AJ450" i="160"/>
  <c r="D450" i="160"/>
  <c r="AN448" i="160"/>
  <c r="AM448" i="160"/>
  <c r="AJ448" i="160"/>
  <c r="AI448" i="160"/>
  <c r="AN447" i="160"/>
  <c r="AM447" i="160"/>
  <c r="AJ447" i="160"/>
  <c r="D447" i="160"/>
  <c r="AN446" i="160"/>
  <c r="AM446" i="160"/>
  <c r="AJ446" i="160"/>
  <c r="D446" i="160"/>
  <c r="AN445" i="160"/>
  <c r="AM445" i="160"/>
  <c r="AJ445" i="160"/>
  <c r="D445" i="160"/>
  <c r="AN444" i="160"/>
  <c r="AM444" i="160"/>
  <c r="AJ444" i="160"/>
  <c r="D444" i="160"/>
  <c r="AN443" i="160"/>
  <c r="AM443" i="160"/>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J427" i="160"/>
  <c r="D427" i="160"/>
  <c r="AN426" i="160"/>
  <c r="AM426" i="160"/>
  <c r="AJ426" i="160"/>
  <c r="D426" i="160"/>
  <c r="AN425" i="160"/>
  <c r="AM425" i="160"/>
  <c r="AJ425" i="160"/>
  <c r="D425" i="160"/>
  <c r="AN424" i="160"/>
  <c r="AM424" i="160"/>
  <c r="AJ424" i="160"/>
  <c r="D424" i="160"/>
  <c r="AN422" i="160"/>
  <c r="AM422" i="160"/>
  <c r="AJ422" i="160"/>
  <c r="AN421" i="160"/>
  <c r="AM421" i="160"/>
  <c r="AJ421" i="160"/>
  <c r="D421" i="160"/>
  <c r="AN420" i="160"/>
  <c r="AM420" i="160"/>
  <c r="AI420" i="160" s="1"/>
  <c r="AJ420" i="160"/>
  <c r="D420" i="160"/>
  <c r="AN419" i="160"/>
  <c r="AM419" i="160"/>
  <c r="AJ419" i="160"/>
  <c r="AI419" i="160"/>
  <c r="D419" i="160"/>
  <c r="AN418" i="160"/>
  <c r="AM418" i="160"/>
  <c r="AJ418" i="160"/>
  <c r="D418" i="160"/>
  <c r="AN417" i="160"/>
  <c r="AM417" i="160"/>
  <c r="AJ417" i="160"/>
  <c r="D417" i="160"/>
  <c r="AN412" i="160"/>
  <c r="AM412" i="160"/>
  <c r="AJ412" i="160"/>
  <c r="D412" i="160"/>
  <c r="AN411" i="160"/>
  <c r="AM411" i="160"/>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I385" i="160" s="1"/>
  <c r="AM385" i="160"/>
  <c r="AJ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M378" i="160"/>
  <c r="AJ378" i="160"/>
  <c r="D378" i="160"/>
  <c r="AN377" i="160"/>
  <c r="AM377" i="160"/>
  <c r="AJ377" i="160"/>
  <c r="D377" i="160"/>
  <c r="AN372" i="160"/>
  <c r="AM372" i="160"/>
  <c r="AJ372" i="160"/>
  <c r="D372" i="160"/>
  <c r="AN371" i="160"/>
  <c r="AM371" i="160"/>
  <c r="AJ371" i="160"/>
  <c r="D371" i="160"/>
  <c r="AN370" i="160"/>
  <c r="AM370" i="160"/>
  <c r="AJ370" i="160"/>
  <c r="D370" i="160"/>
  <c r="AN369" i="160"/>
  <c r="AM369" i="160"/>
  <c r="AJ369" i="160"/>
  <c r="D369" i="160"/>
  <c r="AN367" i="160"/>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I361" i="160" s="1"/>
  <c r="AJ361" i="160"/>
  <c r="D361" i="160"/>
  <c r="AN360" i="160"/>
  <c r="AM360" i="160"/>
  <c r="AJ360" i="160"/>
  <c r="D360" i="160"/>
  <c r="AN359" i="160"/>
  <c r="AI359" i="160" s="1"/>
  <c r="AM359" i="160"/>
  <c r="AJ359" i="160"/>
  <c r="D359" i="160"/>
  <c r="AN358" i="160"/>
  <c r="AM358" i="160"/>
  <c r="AJ358" i="160"/>
  <c r="D358" i="160"/>
  <c r="AN357" i="160"/>
  <c r="AM357" i="160"/>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I335" i="160" s="1"/>
  <c r="AJ335" i="160"/>
  <c r="D335" i="160"/>
  <c r="AN334" i="160"/>
  <c r="AM334" i="160"/>
  <c r="AJ334" i="160"/>
  <c r="D334" i="160"/>
  <c r="AN333" i="160"/>
  <c r="AM333" i="160"/>
  <c r="AJ333" i="160"/>
  <c r="D333" i="160"/>
  <c r="AN332" i="160"/>
  <c r="AM332" i="160"/>
  <c r="AJ332" i="160"/>
  <c r="D332" i="160"/>
  <c r="AN331" i="160"/>
  <c r="AM331" i="160"/>
  <c r="AJ331" i="160"/>
  <c r="D331" i="160"/>
  <c r="AN326" i="160"/>
  <c r="AM326" i="160"/>
  <c r="AJ326" i="160"/>
  <c r="D326" i="160"/>
  <c r="AN325" i="160"/>
  <c r="AM325" i="160"/>
  <c r="AJ325" i="160"/>
  <c r="D325" i="160"/>
  <c r="AN324" i="160"/>
  <c r="AM324" i="160"/>
  <c r="AJ324" i="160"/>
  <c r="D324" i="160"/>
  <c r="AN323" i="160"/>
  <c r="AM323" i="160"/>
  <c r="AJ323" i="160"/>
  <c r="D323" i="160"/>
  <c r="AN321" i="160"/>
  <c r="AM321" i="160"/>
  <c r="AJ321" i="160"/>
  <c r="D321" i="160"/>
  <c r="AN320" i="160"/>
  <c r="AM320" i="160"/>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J306" i="160"/>
  <c r="D306" i="160"/>
  <c r="AN305" i="160"/>
  <c r="AM305" i="160"/>
  <c r="AI305" i="160" s="1"/>
  <c r="AJ305" i="160"/>
  <c r="D305" i="160"/>
  <c r="AN304" i="160"/>
  <c r="AM304" i="160"/>
  <c r="AJ304" i="160"/>
  <c r="D304" i="160"/>
  <c r="AN303" i="160"/>
  <c r="AM303" i="160"/>
  <c r="AJ303" i="160"/>
  <c r="D303" i="160"/>
  <c r="AN301" i="160"/>
  <c r="AM301" i="160"/>
  <c r="AJ301" i="160"/>
  <c r="D301" i="160"/>
  <c r="AN300" i="160"/>
  <c r="AM300" i="160"/>
  <c r="AJ300" i="160"/>
  <c r="D300" i="160"/>
  <c r="AN299" i="160"/>
  <c r="AM299" i="160"/>
  <c r="AJ299" i="160"/>
  <c r="D299" i="160"/>
  <c r="AN298" i="160"/>
  <c r="AM298" i="160"/>
  <c r="AJ298" i="160"/>
  <c r="D298" i="160"/>
  <c r="AN296" i="160"/>
  <c r="AM296" i="160"/>
  <c r="AJ296" i="160"/>
  <c r="AN295" i="160"/>
  <c r="AM295" i="160"/>
  <c r="AJ295" i="160"/>
  <c r="D295" i="160"/>
  <c r="AN294" i="160"/>
  <c r="AM294" i="160"/>
  <c r="AI294" i="160" s="1"/>
  <c r="AJ294" i="160"/>
  <c r="D294" i="160"/>
  <c r="AN293" i="160"/>
  <c r="AM293" i="160"/>
  <c r="AJ293" i="160"/>
  <c r="D293" i="160"/>
  <c r="AN292" i="160"/>
  <c r="AM292" i="160"/>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J260" i="160"/>
  <c r="D260" i="160"/>
  <c r="AN259" i="160"/>
  <c r="AM259" i="160"/>
  <c r="AJ259" i="160"/>
  <c r="D259" i="160"/>
  <c r="AN258" i="160"/>
  <c r="AM258" i="160"/>
  <c r="AJ258" i="160"/>
  <c r="D258" i="160"/>
  <c r="AN257" i="160"/>
  <c r="AM257" i="160"/>
  <c r="AJ257" i="160"/>
  <c r="D257" i="160"/>
  <c r="AN255" i="160"/>
  <c r="AM255" i="160"/>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J233" i="160"/>
  <c r="D233" i="160"/>
  <c r="AN232" i="160"/>
  <c r="AM232" i="160"/>
  <c r="AJ232" i="160"/>
  <c r="D232" i="160"/>
  <c r="AN230" i="160"/>
  <c r="AM230" i="160"/>
  <c r="AJ230" i="160"/>
  <c r="AN229" i="160"/>
  <c r="AM229" i="160"/>
  <c r="AJ229" i="160"/>
  <c r="D229" i="160"/>
  <c r="AN228" i="160"/>
  <c r="AM228" i="160"/>
  <c r="AJ228" i="160"/>
  <c r="D228" i="160"/>
  <c r="AN227" i="160"/>
  <c r="AM227" i="160"/>
  <c r="AJ227" i="160"/>
  <c r="D227" i="160"/>
  <c r="AN226" i="160"/>
  <c r="AM226" i="160"/>
  <c r="AI226" i="160" s="1"/>
  <c r="AJ226" i="160"/>
  <c r="D226" i="160"/>
  <c r="AN225" i="160"/>
  <c r="AM225" i="160"/>
  <c r="AI225" i="160" s="1"/>
  <c r="AJ225" i="160"/>
  <c r="D225" i="160"/>
  <c r="AN220" i="160"/>
  <c r="AM220" i="160"/>
  <c r="AJ220" i="160"/>
  <c r="D220" i="160"/>
  <c r="AN219" i="160"/>
  <c r="AM219" i="160"/>
  <c r="AJ219" i="160"/>
  <c r="D219" i="160"/>
  <c r="AN218" i="160"/>
  <c r="AM218" i="160"/>
  <c r="AI218" i="160" s="1"/>
  <c r="AJ218" i="160"/>
  <c r="D218" i="160"/>
  <c r="AN217" i="160"/>
  <c r="AM217" i="160"/>
  <c r="AJ217" i="160"/>
  <c r="D217" i="160"/>
  <c r="AN215" i="160"/>
  <c r="AM215" i="160"/>
  <c r="AJ215" i="160"/>
  <c r="D215" i="160"/>
  <c r="AN214" i="160"/>
  <c r="AM214" i="160"/>
  <c r="AI214" i="160" s="1"/>
  <c r="AJ214" i="160"/>
  <c r="D214" i="160"/>
  <c r="AN213" i="160"/>
  <c r="AM213" i="160"/>
  <c r="AJ213" i="160"/>
  <c r="D213" i="160"/>
  <c r="AN212" i="160"/>
  <c r="AM212" i="160"/>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I162" i="160" s="1"/>
  <c r="AJ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M119" i="160"/>
  <c r="AJ119" i="160"/>
  <c r="D119" i="160"/>
  <c r="AN114" i="160"/>
  <c r="AM114" i="160"/>
  <c r="AJ114" i="160"/>
  <c r="D114" i="160"/>
  <c r="AN113" i="160"/>
  <c r="AI113" i="160" s="1"/>
  <c r="AM113" i="160"/>
  <c r="AJ113" i="160"/>
  <c r="D113" i="160"/>
  <c r="AN112" i="160"/>
  <c r="AM112" i="160"/>
  <c r="AJ112" i="160"/>
  <c r="D112" i="160"/>
  <c r="AN111" i="160"/>
  <c r="AM111" i="160"/>
  <c r="AJ111" i="160"/>
  <c r="D111" i="160"/>
  <c r="AN109" i="160"/>
  <c r="AM109" i="160"/>
  <c r="AJ109" i="160"/>
  <c r="D109" i="160"/>
  <c r="AN108" i="160"/>
  <c r="AM108" i="160"/>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J79" i="160"/>
  <c r="D79" i="160"/>
  <c r="AN78" i="160"/>
  <c r="AM78" i="160"/>
  <c r="AI78" i="160" s="1"/>
  <c r="AJ78" i="160"/>
  <c r="D78" i="160"/>
  <c r="AN76" i="160"/>
  <c r="AM76" i="160"/>
  <c r="AJ76" i="160"/>
  <c r="D76" i="160"/>
  <c r="AN75" i="160"/>
  <c r="AM75" i="160"/>
  <c r="AJ75" i="160"/>
  <c r="D75" i="160"/>
  <c r="AN74" i="160"/>
  <c r="AM74" i="160"/>
  <c r="AJ74" i="160"/>
  <c r="D74" i="160"/>
  <c r="AN73" i="160"/>
  <c r="AM73" i="160"/>
  <c r="AJ73" i="160"/>
  <c r="D73" i="160"/>
  <c r="AN71" i="160"/>
  <c r="AM71" i="160"/>
  <c r="AJ71" i="160"/>
  <c r="AN70" i="160"/>
  <c r="AM70" i="160"/>
  <c r="AI70" i="160" s="1"/>
  <c r="AJ70" i="160"/>
  <c r="D70" i="160"/>
  <c r="AN69" i="160"/>
  <c r="AM69" i="160"/>
  <c r="AJ69" i="160"/>
  <c r="D69" i="160"/>
  <c r="AN68" i="160"/>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M58" i="160"/>
  <c r="AJ58" i="160"/>
  <c r="D58" i="160"/>
  <c r="AN56" i="160"/>
  <c r="AM56" i="160"/>
  <c r="AJ56" i="160"/>
  <c r="D56" i="160"/>
  <c r="AN55" i="160"/>
  <c r="AM55" i="160"/>
  <c r="AJ55" i="160"/>
  <c r="D55" i="160"/>
  <c r="AN54" i="160"/>
  <c r="AM54" i="160"/>
  <c r="AJ54" i="160"/>
  <c r="D54" i="160"/>
  <c r="AN53" i="160"/>
  <c r="AM53" i="160"/>
  <c r="AI53" i="160" s="1"/>
  <c r="AJ53" i="160"/>
  <c r="D53" i="160"/>
  <c r="AN51" i="160"/>
  <c r="AM51" i="160"/>
  <c r="AJ51" i="160"/>
  <c r="AN50" i="160"/>
  <c r="AM50" i="160"/>
  <c r="AJ50" i="160"/>
  <c r="D50" i="160"/>
  <c r="AN49" i="160"/>
  <c r="AM49" i="160"/>
  <c r="AI49" i="160" s="1"/>
  <c r="AJ49" i="160"/>
  <c r="D49" i="160"/>
  <c r="AN48" i="160"/>
  <c r="AM48" i="160"/>
  <c r="AJ48" i="160"/>
  <c r="D48" i="160"/>
  <c r="AN47" i="160"/>
  <c r="AM47" i="160"/>
  <c r="AJ47" i="160"/>
  <c r="D47" i="160"/>
  <c r="AN46" i="160"/>
  <c r="AM46" i="160"/>
  <c r="AJ46" i="160"/>
  <c r="D46" i="160"/>
  <c r="AN41" i="160"/>
  <c r="AM41" i="160"/>
  <c r="AJ41" i="160"/>
  <c r="D41" i="160"/>
  <c r="AN40" i="160"/>
  <c r="AM40" i="160"/>
  <c r="AJ40" i="160"/>
  <c r="D40" i="160"/>
  <c r="AN39" i="160"/>
  <c r="AM39" i="160"/>
  <c r="AI39" i="160" s="1"/>
  <c r="AJ39" i="160"/>
  <c r="D39" i="160"/>
  <c r="AN38" i="160"/>
  <c r="AM38" i="160"/>
  <c r="AJ38" i="160"/>
  <c r="D38" i="160"/>
  <c r="AN36" i="160"/>
  <c r="AM36" i="160"/>
  <c r="AJ36" i="160"/>
  <c r="D36" i="160"/>
  <c r="AN35" i="160"/>
  <c r="AM35" i="160"/>
  <c r="AJ35" i="160"/>
  <c r="D35" i="160"/>
  <c r="AN34" i="160"/>
  <c r="AM34" i="160"/>
  <c r="AJ34" i="160"/>
  <c r="D34" i="160"/>
  <c r="AN33" i="160"/>
  <c r="AM33" i="160"/>
  <c r="AJ33" i="160"/>
  <c r="D33" i="160"/>
  <c r="AN31" i="160"/>
  <c r="AM31" i="160"/>
  <c r="AI31" i="160" s="1"/>
  <c r="AJ31" i="160"/>
  <c r="D31" i="160"/>
  <c r="AN30" i="160"/>
  <c r="AM30" i="160"/>
  <c r="AJ30" i="160"/>
  <c r="D30" i="160"/>
  <c r="AN29" i="160"/>
  <c r="AM29" i="160"/>
  <c r="AJ29" i="160"/>
  <c r="D29" i="160"/>
  <c r="AN28" i="160"/>
  <c r="AM28" i="160"/>
  <c r="AJ28" i="160"/>
  <c r="D28" i="160"/>
  <c r="AN27" i="160"/>
  <c r="AM27" i="160"/>
  <c r="AJ27" i="160"/>
  <c r="D27" i="160"/>
  <c r="AN26" i="160"/>
  <c r="AM26" i="160"/>
  <c r="AJ26" i="160"/>
  <c r="D26" i="160"/>
  <c r="F23" i="160"/>
  <c r="N21" i="160"/>
  <c r="N20" i="160"/>
  <c r="N19" i="160"/>
  <c r="E4" i="160"/>
  <c r="X42" i="158" l="1"/>
  <c r="X50" i="158" s="1"/>
  <c r="Y41" i="158"/>
  <c r="W49" i="158"/>
  <c r="AA41" i="161"/>
  <c r="Z42" i="161"/>
  <c r="Z49" i="161" s="1"/>
  <c r="Y50" i="161"/>
  <c r="AI119" i="160"/>
  <c r="AI68" i="160"/>
  <c r="N18" i="160"/>
  <c r="AI578" i="160"/>
  <c r="AI58" i="160"/>
  <c r="AI27" i="160"/>
  <c r="AI41" i="160"/>
  <c r="AI73" i="160"/>
  <c r="AI301" i="160"/>
  <c r="AI529" i="160"/>
  <c r="AI550" i="160"/>
  <c r="AI644" i="160"/>
  <c r="AI702" i="160"/>
  <c r="AI705" i="160"/>
  <c r="AI417" i="160"/>
  <c r="AI427" i="160"/>
  <c r="AI443" i="160"/>
  <c r="AI450" i="160"/>
  <c r="AI475" i="160"/>
  <c r="AI111" i="160"/>
  <c r="AI212" i="160"/>
  <c r="AI215" i="160"/>
  <c r="AI219" i="160"/>
  <c r="AI233" i="160"/>
  <c r="AI357" i="160"/>
  <c r="AI684" i="160"/>
  <c r="AI728" i="160"/>
  <c r="AI797" i="160"/>
  <c r="AI229" i="160"/>
  <c r="AI299" i="160"/>
  <c r="AI320" i="160"/>
  <c r="AI324" i="160"/>
  <c r="AI334" i="160"/>
  <c r="AI281" i="160"/>
  <c r="AI292" i="160"/>
  <c r="AI295" i="160"/>
  <c r="AI306" i="160"/>
  <c r="AI447" i="160"/>
  <c r="AI451" i="160"/>
  <c r="AI458" i="160"/>
  <c r="AI472" i="160"/>
  <c r="AI476" i="160"/>
  <c r="AI722" i="160"/>
  <c r="AI799" i="160"/>
  <c r="N14" i="160"/>
  <c r="AI108" i="160"/>
  <c r="AI112" i="160"/>
  <c r="AI255" i="160"/>
  <c r="AI367" i="160"/>
  <c r="AI378" i="160"/>
  <c r="AI604" i="160"/>
  <c r="AI630" i="160"/>
  <c r="AI637" i="160"/>
  <c r="AI655" i="160"/>
  <c r="AI791" i="160"/>
  <c r="AI856" i="160"/>
  <c r="N12" i="160"/>
  <c r="N8" i="160"/>
  <c r="AI29" i="160"/>
  <c r="AI33" i="160"/>
  <c r="AI47" i="160"/>
  <c r="AI75" i="160"/>
  <c r="AI79" i="160"/>
  <c r="AI220" i="160"/>
  <c r="AI679" i="160"/>
  <c r="AI227" i="160"/>
  <c r="AI296" i="160"/>
  <c r="AI304" i="160"/>
  <c r="AI325" i="160"/>
  <c r="AI332" i="160"/>
  <c r="AI411" i="160"/>
  <c r="AI418" i="160"/>
  <c r="AI425" i="160"/>
  <c r="AI537" i="160"/>
  <c r="AI544" i="160"/>
  <c r="AI687" i="160"/>
  <c r="AI744" i="160"/>
  <c r="AI751" i="160"/>
  <c r="AI821" i="160"/>
  <c r="AI260" i="160"/>
  <c r="AI421" i="160"/>
  <c r="AI602" i="160"/>
  <c r="AI628" i="160"/>
  <c r="AI677" i="160"/>
  <c r="AI861" i="160"/>
  <c r="AI570" i="160"/>
  <c r="AI573" i="160"/>
  <c r="AI756" i="160"/>
  <c r="AI822" i="160"/>
  <c r="AI370" i="160"/>
  <c r="AI466" i="160"/>
  <c r="AI615" i="160"/>
  <c r="AI636" i="160"/>
  <c r="AI647" i="160"/>
  <c r="AI675" i="160"/>
  <c r="AI682" i="160"/>
  <c r="AI808" i="160"/>
  <c r="AI855" i="160"/>
  <c r="AI862" i="160"/>
  <c r="N16" i="160"/>
  <c r="AI571" i="160"/>
  <c r="AI764" i="160"/>
  <c r="AI488" i="160"/>
  <c r="AI685" i="160"/>
  <c r="E782" i="160"/>
  <c r="E180" i="160"/>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E6" i="146"/>
  <c r="X49" i="158" l="1"/>
  <c r="Y42" i="158"/>
  <c r="Y50" i="158" s="1"/>
  <c r="Z41" i="158"/>
  <c r="Z50" i="161"/>
  <c r="AB41" i="161"/>
  <c r="AA42" i="161"/>
  <c r="AA49" i="161" s="1"/>
  <c r="K15" i="160"/>
  <c r="K8" i="160"/>
  <c r="K11" i="160"/>
  <c r="K19" i="160"/>
  <c r="H23" i="160"/>
  <c r="G24" i="160"/>
  <c r="K9" i="160"/>
  <c r="K10" i="160"/>
  <c r="K21" i="160"/>
  <c r="K14" i="160"/>
  <c r="K17" i="160"/>
  <c r="K20" i="160"/>
  <c r="K13" i="160"/>
  <c r="K12" i="160"/>
  <c r="K16" i="160"/>
  <c r="K18" i="160"/>
  <c r="Y49" i="158" l="1"/>
  <c r="AA41" i="158"/>
  <c r="Z42" i="158"/>
  <c r="Z49" i="158" s="1"/>
  <c r="AA50" i="161"/>
  <c r="AB42" i="161"/>
  <c r="AB49" i="161" s="1"/>
  <c r="AC41" i="161"/>
  <c r="H24" i="160"/>
  <c r="I23" i="160"/>
  <c r="Z50" i="158" l="1"/>
  <c r="AB41" i="158"/>
  <c r="AA42" i="158"/>
  <c r="AA49" i="158" s="1"/>
  <c r="AC42" i="161"/>
  <c r="AC50" i="161" s="1"/>
  <c r="AD41" i="161"/>
  <c r="AB50" i="161"/>
  <c r="I24" i="160"/>
  <c r="J23" i="160"/>
  <c r="AA50" i="158" l="1"/>
  <c r="AC41" i="158"/>
  <c r="AB42" i="158"/>
  <c r="AB49" i="158" s="1"/>
  <c r="C52" i="161"/>
  <c r="AD42" i="161"/>
  <c r="AD49" i="161" s="1"/>
  <c r="AG48" i="161" s="1"/>
  <c r="AG43" i="161"/>
  <c r="AC49" i="161"/>
  <c r="K23" i="160"/>
  <c r="J24" i="160"/>
  <c r="AB50" i="158" l="1"/>
  <c r="AD41" i="158"/>
  <c r="AC42" i="158"/>
  <c r="AC49" i="158" s="1"/>
  <c r="AD50" i="161"/>
  <c r="AI48" i="161" s="1"/>
  <c r="AG45" i="161"/>
  <c r="AG47" i="161"/>
  <c r="C53" i="161"/>
  <c r="C61" i="161" s="1"/>
  <c r="D52" i="161"/>
  <c r="L23" i="160"/>
  <c r="K24" i="160"/>
  <c r="B12" i="138"/>
  <c r="G35" i="138"/>
  <c r="G34" i="138"/>
  <c r="G33" i="138"/>
  <c r="B14" i="138"/>
  <c r="B10" i="138"/>
  <c r="C52" i="158" l="1"/>
  <c r="AD42" i="158"/>
  <c r="AD50" i="158" s="1"/>
  <c r="AI48" i="158" s="1"/>
  <c r="AG43" i="158"/>
  <c r="AC50" i="158"/>
  <c r="C60" i="161"/>
  <c r="D53" i="161"/>
  <c r="D61" i="161" s="1"/>
  <c r="E52" i="161"/>
  <c r="M23" i="160"/>
  <c r="L24" i="160"/>
  <c r="F45" i="132"/>
  <c r="F44" i="132"/>
  <c r="F42" i="132"/>
  <c r="C21" i="132"/>
  <c r="C19" i="132"/>
  <c r="C17" i="132"/>
  <c r="AD49" i="158" l="1"/>
  <c r="AG48" i="158" s="1"/>
  <c r="AG45" i="158"/>
  <c r="AG47" i="158"/>
  <c r="D52" i="158"/>
  <c r="C53" i="158"/>
  <c r="C61" i="158" s="1"/>
  <c r="E53" i="161"/>
  <c r="E61" i="161" s="1"/>
  <c r="F52" i="161"/>
  <c r="D60" i="161"/>
  <c r="M24" i="160"/>
  <c r="N23" i="160"/>
  <c r="V9" i="74"/>
  <c r="V6" i="74"/>
  <c r="C60" i="158" l="1"/>
  <c r="E52" i="158"/>
  <c r="D53" i="158"/>
  <c r="D60" i="158" s="1"/>
  <c r="F53" i="161"/>
  <c r="F60" i="161" s="1"/>
  <c r="G52" i="161"/>
  <c r="E60" i="161"/>
  <c r="O23" i="160"/>
  <c r="N24" i="160"/>
  <c r="V8" i="74"/>
  <c r="V7" i="74"/>
  <c r="D61" i="158" l="1"/>
  <c r="E53" i="158"/>
  <c r="E61" i="158" s="1"/>
  <c r="F52" i="158"/>
  <c r="H52" i="161"/>
  <c r="G53" i="161"/>
  <c r="G60" i="161" s="1"/>
  <c r="F61" i="161"/>
  <c r="P23" i="160"/>
  <c r="O24" i="160"/>
  <c r="E60" i="158" l="1"/>
  <c r="F53" i="158"/>
  <c r="F61" i="158" s="1"/>
  <c r="G52" i="158"/>
  <c r="G61" i="161"/>
  <c r="I52" i="161"/>
  <c r="H53" i="161"/>
  <c r="H60" i="161" s="1"/>
  <c r="P24" i="160"/>
  <c r="Q23" i="160"/>
  <c r="F60" i="158" l="1"/>
  <c r="G53" i="158"/>
  <c r="G61" i="158" s="1"/>
  <c r="H52" i="158"/>
  <c r="H61" i="161"/>
  <c r="J52" i="161"/>
  <c r="I53" i="161"/>
  <c r="I60" i="161" s="1"/>
  <c r="Q24" i="160"/>
  <c r="R23" i="160"/>
  <c r="G60" i="158" l="1"/>
  <c r="H53" i="158"/>
  <c r="H61" i="158" s="1"/>
  <c r="I52" i="158"/>
  <c r="I61" i="161"/>
  <c r="K52" i="161"/>
  <c r="J53" i="161"/>
  <c r="J60" i="161" s="1"/>
  <c r="S23" i="160"/>
  <c r="R24" i="160"/>
  <c r="B3" i="129"/>
  <c r="H60" i="158" l="1"/>
  <c r="J52" i="158"/>
  <c r="I53" i="158"/>
  <c r="I61" i="158" s="1"/>
  <c r="J61" i="161"/>
  <c r="K53" i="161"/>
  <c r="K60" i="161" s="1"/>
  <c r="L52" i="161"/>
  <c r="T23" i="160"/>
  <c r="S24" i="160"/>
  <c r="D24" i="89"/>
  <c r="A20" i="118"/>
  <c r="AH21" i="90"/>
  <c r="AH18" i="90"/>
  <c r="I21" i="90"/>
  <c r="I18" i="90"/>
  <c r="I15" i="90"/>
  <c r="AH15" i="90"/>
  <c r="AF12" i="90"/>
  <c r="G12" i="90"/>
  <c r="K52" i="158" l="1"/>
  <c r="J53" i="158"/>
  <c r="J60" i="158" s="1"/>
  <c r="I60" i="158"/>
  <c r="L53" i="161"/>
  <c r="L61" i="161" s="1"/>
  <c r="M52" i="161"/>
  <c r="K61" i="161"/>
  <c r="U23" i="160"/>
  <c r="T24" i="160"/>
  <c r="T34" i="105"/>
  <c r="J61" i="158" l="1"/>
  <c r="L52" i="158"/>
  <c r="K53" i="158"/>
  <c r="K60" i="158" s="1"/>
  <c r="M53" i="161"/>
  <c r="M61" i="161" s="1"/>
  <c r="N52" i="161"/>
  <c r="L60" i="161"/>
  <c r="U24" i="160"/>
  <c r="V23" i="160"/>
  <c r="C8" i="64"/>
  <c r="K61" i="158" l="1"/>
  <c r="M52" i="158"/>
  <c r="L53" i="158"/>
  <c r="L61" i="158" s="1"/>
  <c r="N53" i="161"/>
  <c r="N61" i="161" s="1"/>
  <c r="O52" i="161"/>
  <c r="M60" i="161"/>
  <c r="V24" i="160"/>
  <c r="W23" i="160"/>
  <c r="W21" i="93"/>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L60" i="158" l="1"/>
  <c r="M53" i="158"/>
  <c r="M61" i="158" s="1"/>
  <c r="N52" i="158"/>
  <c r="P52" i="161"/>
  <c r="O53" i="161"/>
  <c r="O60" i="161" s="1"/>
  <c r="N60" i="161"/>
  <c r="X23" i="160"/>
  <c r="W24" i="160"/>
  <c r="S16" i="105"/>
  <c r="S14" i="105"/>
  <c r="D14" i="105"/>
  <c r="M60" i="158" l="1"/>
  <c r="N53" i="158"/>
  <c r="N61" i="158" s="1"/>
  <c r="O52" i="158"/>
  <c r="O61" i="161"/>
  <c r="Q52" i="161"/>
  <c r="P53" i="161"/>
  <c r="P60" i="161" s="1"/>
  <c r="X24" i="160"/>
  <c r="Y23" i="160"/>
  <c r="B4" i="124"/>
  <c r="D11" i="87"/>
  <c r="D17" i="106"/>
  <c r="C4" i="107"/>
  <c r="E7" i="74"/>
  <c r="AI12" i="88"/>
  <c r="D10" i="93"/>
  <c r="D11" i="88"/>
  <c r="O53" i="158" l="1"/>
  <c r="O61" i="158" s="1"/>
  <c r="P52" i="158"/>
  <c r="N60" i="158"/>
  <c r="P61" i="161"/>
  <c r="R52" i="161"/>
  <c r="Q53" i="161"/>
  <c r="Q60" i="161" s="1"/>
  <c r="Y24" i="160"/>
  <c r="Z23" i="160"/>
  <c r="E4" i="124"/>
  <c r="P53" i="158" l="1"/>
  <c r="P61" i="158" s="1"/>
  <c r="Q52" i="158"/>
  <c r="O60" i="158"/>
  <c r="Q61" i="161"/>
  <c r="S52" i="161"/>
  <c r="R53" i="161"/>
  <c r="R60" i="161" s="1"/>
  <c r="AA23" i="160"/>
  <c r="Z24" i="160"/>
  <c r="O5" i="107"/>
  <c r="C5" i="107"/>
  <c r="K19" i="106"/>
  <c r="E19" i="106"/>
  <c r="P60" i="158" l="1"/>
  <c r="R52" i="158"/>
  <c r="Q53" i="158"/>
  <c r="Q61" i="158" s="1"/>
  <c r="R61" i="161"/>
  <c r="S53" i="161"/>
  <c r="S61" i="161" s="1"/>
  <c r="T52" i="161"/>
  <c r="AB23" i="160"/>
  <c r="AA24" i="160"/>
  <c r="P12" i="87"/>
  <c r="E12" i="87"/>
  <c r="E13" i="87" s="1"/>
  <c r="AI12" i="87"/>
  <c r="AI11" i="87"/>
  <c r="AI9" i="87"/>
  <c r="AI11" i="88"/>
  <c r="AI9" i="88"/>
  <c r="P12" i="88"/>
  <c r="E12" i="88"/>
  <c r="O13" i="93"/>
  <c r="D13" i="93"/>
  <c r="D12" i="93"/>
  <c r="Q7" i="93"/>
  <c r="Q6" i="93"/>
  <c r="Q4" i="93"/>
  <c r="I47" i="89"/>
  <c r="Q18" i="89"/>
  <c r="Q17" i="89"/>
  <c r="Q15" i="89"/>
  <c r="Q60" i="158" l="1"/>
  <c r="S52" i="158"/>
  <c r="R53" i="158"/>
  <c r="R61" i="158" s="1"/>
  <c r="S60" i="161"/>
  <c r="T53" i="161"/>
  <c r="T61" i="161" s="1"/>
  <c r="U52" i="161"/>
  <c r="AC23" i="160"/>
  <c r="AB24" i="160"/>
  <c r="T52" i="158" l="1"/>
  <c r="S53" i="158"/>
  <c r="S60" i="158" s="1"/>
  <c r="R60" i="158"/>
  <c r="U53" i="161"/>
  <c r="U61" i="161" s="1"/>
  <c r="V52" i="161"/>
  <c r="T60" i="161"/>
  <c r="AC24" i="160"/>
  <c r="AD23" i="160"/>
  <c r="U52" i="158" l="1"/>
  <c r="T53" i="158"/>
  <c r="T61" i="158" s="1"/>
  <c r="S61" i="158"/>
  <c r="U60" i="161"/>
  <c r="V53" i="161"/>
  <c r="V61" i="161" s="1"/>
  <c r="W52" i="161"/>
  <c r="AE23" i="160"/>
  <c r="AD24" i="160"/>
  <c r="E5" i="65"/>
  <c r="G6" i="65"/>
  <c r="J6" i="65"/>
  <c r="B7" i="65"/>
  <c r="G7" i="65"/>
  <c r="B8" i="65"/>
  <c r="G8" i="65"/>
  <c r="E9" i="74"/>
  <c r="E8"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 r="U53" i="158" l="1"/>
  <c r="U61" i="158" s="1"/>
  <c r="V52" i="158"/>
  <c r="T60" i="158"/>
  <c r="V60" i="161"/>
  <c r="X52" i="161"/>
  <c r="W53" i="161"/>
  <c r="W60" i="161" s="1"/>
  <c r="AF23" i="160"/>
  <c r="AE24" i="160"/>
  <c r="U60" i="158" l="1"/>
  <c r="V53" i="158"/>
  <c r="V61" i="158" s="1"/>
  <c r="W52" i="158"/>
  <c r="W61" i="161"/>
  <c r="Y52" i="161"/>
  <c r="X53" i="161"/>
  <c r="X60" i="161" s="1"/>
  <c r="AF24" i="160"/>
  <c r="AG23" i="160"/>
  <c r="W53" i="158" l="1"/>
  <c r="W61" i="158" s="1"/>
  <c r="X52" i="158"/>
  <c r="V60" i="158"/>
  <c r="X61" i="161"/>
  <c r="Z52" i="161"/>
  <c r="Y53" i="161"/>
  <c r="Y61" i="161" s="1"/>
  <c r="AG24" i="160"/>
  <c r="F43" i="160"/>
  <c r="AH39" i="160"/>
  <c r="AH34" i="160"/>
  <c r="AH28" i="160"/>
  <c r="AH30" i="160"/>
  <c r="AH27" i="160"/>
  <c r="AH31" i="160"/>
  <c r="AH40" i="160"/>
  <c r="AH36" i="160"/>
  <c r="AH41" i="160"/>
  <c r="AH29" i="160"/>
  <c r="AH26" i="160"/>
  <c r="AH38" i="160"/>
  <c r="AH35" i="160"/>
  <c r="AH33" i="160"/>
  <c r="X53" i="158" l="1"/>
  <c r="X61" i="158" s="1"/>
  <c r="Y52" i="158"/>
  <c r="W60" i="158"/>
  <c r="AA52" i="161"/>
  <c r="Z53" i="161"/>
  <c r="Z60" i="161" s="1"/>
  <c r="Y60" i="161"/>
  <c r="G43" i="160"/>
  <c r="F44" i="160"/>
  <c r="X60" i="158" l="1"/>
  <c r="Z52" i="158"/>
  <c r="Y53" i="158"/>
  <c r="Y61" i="158" s="1"/>
  <c r="AA53" i="161"/>
  <c r="AA61" i="161" s="1"/>
  <c r="AB52" i="161"/>
  <c r="Z61" i="161"/>
  <c r="H43" i="160"/>
  <c r="G44" i="160"/>
  <c r="AA52" i="158" l="1"/>
  <c r="Z53" i="158"/>
  <c r="Z60" i="158" s="1"/>
  <c r="Y60" i="158"/>
  <c r="AB53" i="161"/>
  <c r="AB61" i="161" s="1"/>
  <c r="AC52" i="161"/>
  <c r="AA60" i="161"/>
  <c r="I43" i="160"/>
  <c r="H44" i="160"/>
  <c r="AB52" i="158" l="1"/>
  <c r="AA53" i="158"/>
  <c r="AA60" i="158" s="1"/>
  <c r="Z61" i="158"/>
  <c r="AC53" i="161"/>
  <c r="AC61" i="161" s="1"/>
  <c r="AD52" i="161"/>
  <c r="AB60" i="161"/>
  <c r="I44" i="160"/>
  <c r="J43" i="160"/>
  <c r="AA61" i="158" l="1"/>
  <c r="AC52" i="158"/>
  <c r="AB53" i="158"/>
  <c r="AB61" i="158" s="1"/>
  <c r="AD53" i="161"/>
  <c r="AD61" i="161" s="1"/>
  <c r="AI59" i="161" s="1"/>
  <c r="C63" i="161"/>
  <c r="AG54" i="161"/>
  <c r="AC60" i="161"/>
  <c r="K43" i="160"/>
  <c r="J44" i="160"/>
  <c r="AC53" i="158" l="1"/>
  <c r="AC61" i="158" s="1"/>
  <c r="AD52" i="158"/>
  <c r="AB60" i="158"/>
  <c r="AG58" i="161"/>
  <c r="AG56" i="161"/>
  <c r="C64" i="161"/>
  <c r="C72" i="161" s="1"/>
  <c r="D63" i="161"/>
  <c r="AD60" i="161"/>
  <c r="AG59" i="161" s="1"/>
  <c r="L43" i="160"/>
  <c r="K44" i="160"/>
  <c r="AC60" i="158" l="1"/>
  <c r="C63" i="158"/>
  <c r="AD53" i="158"/>
  <c r="AD61" i="158" s="1"/>
  <c r="AI59" i="158" s="1"/>
  <c r="AG54" i="158"/>
  <c r="C71" i="161"/>
  <c r="D64" i="161"/>
  <c r="D72" i="161" s="1"/>
  <c r="E63" i="161"/>
  <c r="L44" i="160"/>
  <c r="M43" i="160"/>
  <c r="AD60" i="158" l="1"/>
  <c r="AG59" i="158" s="1"/>
  <c r="AG56" i="158"/>
  <c r="AG58" i="158"/>
  <c r="D63" i="158"/>
  <c r="C64" i="158"/>
  <c r="C71" i="158" s="1"/>
  <c r="D71" i="161"/>
  <c r="E64" i="161"/>
  <c r="E72" i="161" s="1"/>
  <c r="F63" i="161"/>
  <c r="M44" i="160"/>
  <c r="N43" i="160"/>
  <c r="C72" i="158" l="1"/>
  <c r="E63" i="158"/>
  <c r="D64" i="158"/>
  <c r="D71" i="158" s="1"/>
  <c r="G63" i="161"/>
  <c r="F64" i="161"/>
  <c r="F71" i="161" s="1"/>
  <c r="E71" i="161"/>
  <c r="O43" i="160"/>
  <c r="N44" i="160"/>
  <c r="D72" i="158" l="1"/>
  <c r="E64" i="158"/>
  <c r="E72" i="158" s="1"/>
  <c r="F63" i="158"/>
  <c r="F72" i="161"/>
  <c r="H63" i="161"/>
  <c r="G64" i="161"/>
  <c r="G71" i="161" s="1"/>
  <c r="P43" i="160"/>
  <c r="O44" i="160"/>
  <c r="E71" i="158" l="1"/>
  <c r="F64" i="158"/>
  <c r="F72" i="158" s="1"/>
  <c r="G63" i="158"/>
  <c r="G72" i="161"/>
  <c r="I63" i="161"/>
  <c r="H64" i="161"/>
  <c r="H71" i="161" s="1"/>
  <c r="Q43" i="160"/>
  <c r="P44" i="160"/>
  <c r="F71" i="158" l="1"/>
  <c r="G64" i="158"/>
  <c r="G72" i="158" s="1"/>
  <c r="H63" i="158"/>
  <c r="H72" i="161"/>
  <c r="J63" i="161"/>
  <c r="I64" i="161"/>
  <c r="I71" i="161" s="1"/>
  <c r="Q44" i="160"/>
  <c r="R43" i="160"/>
  <c r="H64" i="158" l="1"/>
  <c r="H72" i="158" s="1"/>
  <c r="I63" i="158"/>
  <c r="G71" i="158"/>
  <c r="I72" i="161"/>
  <c r="J64" i="161"/>
  <c r="J71" i="161" s="1"/>
  <c r="K63" i="161"/>
  <c r="R44" i="160"/>
  <c r="S43" i="160"/>
  <c r="J63" i="158" l="1"/>
  <c r="I64" i="158"/>
  <c r="I71" i="158" s="1"/>
  <c r="H71" i="158"/>
  <c r="K64" i="161"/>
  <c r="K72" i="161" s="1"/>
  <c r="L63" i="161"/>
  <c r="J72" i="161"/>
  <c r="T43" i="160"/>
  <c r="S44" i="160"/>
  <c r="I72" i="158" l="1"/>
  <c r="K63" i="158"/>
  <c r="J64" i="158"/>
  <c r="J71" i="158" s="1"/>
  <c r="L64" i="161"/>
  <c r="L72" i="161" s="1"/>
  <c r="M63" i="161"/>
  <c r="K71" i="161"/>
  <c r="T44" i="160"/>
  <c r="U43" i="160"/>
  <c r="J72" i="158" l="1"/>
  <c r="L63" i="158"/>
  <c r="K64" i="158"/>
  <c r="K71" i="158" s="1"/>
  <c r="L71" i="161"/>
  <c r="M64" i="161"/>
  <c r="M72" i="161" s="1"/>
  <c r="N63" i="161"/>
  <c r="U44" i="160"/>
  <c r="V43" i="160"/>
  <c r="M63" i="158" l="1"/>
  <c r="L64" i="158"/>
  <c r="L71" i="158" s="1"/>
  <c r="K72" i="158"/>
  <c r="O63" i="161"/>
  <c r="N64" i="161"/>
  <c r="N71" i="161" s="1"/>
  <c r="M71" i="161"/>
  <c r="W43" i="160"/>
  <c r="V44" i="160"/>
  <c r="L72" i="158" l="1"/>
  <c r="M64" i="158"/>
  <c r="M71" i="158" s="1"/>
  <c r="N63" i="158"/>
  <c r="N72" i="161"/>
  <c r="P63" i="161"/>
  <c r="O64" i="161"/>
  <c r="O71" i="161" s="1"/>
  <c r="X43" i="160"/>
  <c r="W44" i="160"/>
  <c r="M72" i="158" l="1"/>
  <c r="N64" i="158"/>
  <c r="N72" i="158" s="1"/>
  <c r="O63" i="158"/>
  <c r="O72" i="161"/>
  <c r="Q63" i="161"/>
  <c r="P64" i="161"/>
  <c r="P71" i="161" s="1"/>
  <c r="Y43" i="160"/>
  <c r="X44" i="160"/>
  <c r="N71" i="158" l="1"/>
  <c r="O64" i="158"/>
  <c r="O72" i="158" s="1"/>
  <c r="P63" i="158"/>
  <c r="P72" i="161"/>
  <c r="R63" i="161"/>
  <c r="Q64" i="161"/>
  <c r="Q71" i="161" s="1"/>
  <c r="Y44" i="160"/>
  <c r="Z43" i="160"/>
  <c r="P64" i="158" l="1"/>
  <c r="P72" i="158" s="1"/>
  <c r="Q63" i="158"/>
  <c r="O71" i="158"/>
  <c r="Q72" i="161"/>
  <c r="R64" i="161"/>
  <c r="R72" i="161" s="1"/>
  <c r="S63" i="161"/>
  <c r="AA43" i="160"/>
  <c r="Z44" i="160"/>
  <c r="R63" i="158" l="1"/>
  <c r="Q64" i="158"/>
  <c r="Q71" i="158" s="1"/>
  <c r="P71" i="158"/>
  <c r="R71" i="161"/>
  <c r="S64" i="161"/>
  <c r="S72" i="161" s="1"/>
  <c r="T63" i="161"/>
  <c r="AB43" i="160"/>
  <c r="AA44" i="160"/>
  <c r="Q72" i="158" l="1"/>
  <c r="S63" i="158"/>
  <c r="R64" i="158"/>
  <c r="R72" i="158" s="1"/>
  <c r="T64" i="161"/>
  <c r="T72" i="161" s="1"/>
  <c r="U63" i="161"/>
  <c r="S71" i="161"/>
  <c r="AB44" i="160"/>
  <c r="AC43" i="160"/>
  <c r="T63" i="158" l="1"/>
  <c r="S64" i="158"/>
  <c r="S71" i="158" s="1"/>
  <c r="R71" i="158"/>
  <c r="U64" i="161"/>
  <c r="U72" i="161" s="1"/>
  <c r="V63" i="161"/>
  <c r="T71" i="161"/>
  <c r="AC44" i="160"/>
  <c r="AD43" i="160"/>
  <c r="S72" i="158" l="1"/>
  <c r="U63" i="158"/>
  <c r="T64" i="158"/>
  <c r="T71" i="158" s="1"/>
  <c r="W63" i="161"/>
  <c r="V64" i="161"/>
  <c r="V71" i="161" s="1"/>
  <c r="U71" i="161"/>
  <c r="AE43" i="160"/>
  <c r="AD44" i="160"/>
  <c r="T72" i="158" l="1"/>
  <c r="U64" i="158"/>
  <c r="U72" i="158" s="1"/>
  <c r="V63" i="158"/>
  <c r="V72" i="161"/>
  <c r="X63" i="161"/>
  <c r="W64" i="161"/>
  <c r="W71" i="161" s="1"/>
  <c r="AF43" i="160"/>
  <c r="AE44" i="160"/>
  <c r="V64" i="158" l="1"/>
  <c r="V72" i="158" s="1"/>
  <c r="W63" i="158"/>
  <c r="U71" i="158"/>
  <c r="W72" i="161"/>
  <c r="Y63" i="161"/>
  <c r="X64" i="161"/>
  <c r="X71" i="161" s="1"/>
  <c r="AG43" i="160"/>
  <c r="AF44" i="160"/>
  <c r="V71" i="158" l="1"/>
  <c r="W64" i="158"/>
  <c r="W72" i="158" s="1"/>
  <c r="X63" i="158"/>
  <c r="X72" i="161"/>
  <c r="Z63" i="161"/>
  <c r="Y64" i="161"/>
  <c r="Y71" i="161" s="1"/>
  <c r="F63" i="160"/>
  <c r="AG44" i="160"/>
  <c r="AH51" i="160"/>
  <c r="AH47" i="160"/>
  <c r="AH56" i="160"/>
  <c r="AH54" i="160"/>
  <c r="AH49" i="160"/>
  <c r="AH46" i="160"/>
  <c r="AH58" i="160"/>
  <c r="AH48" i="160"/>
  <c r="AH50" i="160"/>
  <c r="AH53" i="160"/>
  <c r="AH55" i="160"/>
  <c r="W71" i="158" l="1"/>
  <c r="X64" i="158"/>
  <c r="X72" i="158" s="1"/>
  <c r="Y63" i="158"/>
  <c r="Y72" i="161"/>
  <c r="Z64" i="161"/>
  <c r="Z71" i="161" s="1"/>
  <c r="AA63" i="161"/>
  <c r="F64" i="160"/>
  <c r="G63" i="160"/>
  <c r="X71" i="158" l="1"/>
  <c r="Z63" i="158"/>
  <c r="Y64" i="158"/>
  <c r="Y71" i="158" s="1"/>
  <c r="AA64" i="161"/>
  <c r="AA72" i="161" s="1"/>
  <c r="AB63" i="161"/>
  <c r="Z72" i="161"/>
  <c r="H63" i="160"/>
  <c r="G64" i="160"/>
  <c r="Y72" i="158" l="1"/>
  <c r="AA63" i="158"/>
  <c r="Z64" i="158"/>
  <c r="Z72" i="158" s="1"/>
  <c r="AB64" i="161"/>
  <c r="AB72" i="161" s="1"/>
  <c r="AC63" i="161"/>
  <c r="AA71" i="161"/>
  <c r="I63" i="160"/>
  <c r="H64" i="160"/>
  <c r="AB63" i="158" l="1"/>
  <c r="AA64" i="158"/>
  <c r="AA71" i="158" s="1"/>
  <c r="Z71" i="158"/>
  <c r="AC64" i="161"/>
  <c r="AC72" i="161" s="1"/>
  <c r="AD63" i="161"/>
  <c r="AB71" i="161"/>
  <c r="I64" i="160"/>
  <c r="J63" i="160"/>
  <c r="AC63" i="158" l="1"/>
  <c r="AB64" i="158"/>
  <c r="AB71" i="158" s="1"/>
  <c r="AA72" i="158"/>
  <c r="C74" i="161"/>
  <c r="AD64" i="161"/>
  <c r="AD71" i="161" s="1"/>
  <c r="AG70" i="161" s="1"/>
  <c r="AG65" i="161"/>
  <c r="AC71" i="161"/>
  <c r="J64" i="160"/>
  <c r="K63" i="160"/>
  <c r="AC64" i="158" l="1"/>
  <c r="AC72" i="158" s="1"/>
  <c r="AD63" i="158"/>
  <c r="AB72" i="158"/>
  <c r="AG69" i="161"/>
  <c r="AG67" i="161"/>
  <c r="AD72" i="161"/>
  <c r="AI70" i="161" s="1"/>
  <c r="C75" i="161"/>
  <c r="C82" i="161" s="1"/>
  <c r="D74" i="161"/>
  <c r="L63" i="160"/>
  <c r="K64" i="160"/>
  <c r="AC71" i="158" l="1"/>
  <c r="C74" i="158"/>
  <c r="AD64" i="158"/>
  <c r="AD72" i="158" s="1"/>
  <c r="AI70" i="158" s="1"/>
  <c r="AG65" i="158"/>
  <c r="D75" i="161"/>
  <c r="D83" i="161" s="1"/>
  <c r="E74" i="161"/>
  <c r="C83" i="161"/>
  <c r="M63" i="160"/>
  <c r="L64" i="160"/>
  <c r="AG67" i="158" l="1"/>
  <c r="AG69" i="158"/>
  <c r="AD71" i="158"/>
  <c r="AG70" i="158" s="1"/>
  <c r="D74" i="158"/>
  <c r="C75" i="158"/>
  <c r="C83" i="158" s="1"/>
  <c r="F74" i="161"/>
  <c r="E75" i="161"/>
  <c r="E82" i="161" s="1"/>
  <c r="D82" i="161"/>
  <c r="N63" i="160"/>
  <c r="M64" i="160"/>
  <c r="C82" i="158" l="1"/>
  <c r="D75" i="158"/>
  <c r="D83" i="158" s="1"/>
  <c r="E74" i="158"/>
  <c r="E83" i="161"/>
  <c r="G74" i="161"/>
  <c r="F75" i="161"/>
  <c r="F82" i="161" s="1"/>
  <c r="N64" i="160"/>
  <c r="O63" i="160"/>
  <c r="D82" i="158" l="1"/>
  <c r="E75" i="158"/>
  <c r="E83" i="158" s="1"/>
  <c r="F74" i="158"/>
  <c r="F83" i="161"/>
  <c r="H74" i="161"/>
  <c r="G75" i="161"/>
  <c r="G82" i="161" s="1"/>
  <c r="P63" i="160"/>
  <c r="O64" i="160"/>
  <c r="E82" i="158" l="1"/>
  <c r="F75" i="158"/>
  <c r="F83" i="158" s="1"/>
  <c r="G74" i="158"/>
  <c r="G83" i="161"/>
  <c r="I74" i="161"/>
  <c r="H75" i="161"/>
  <c r="H82" i="161" s="1"/>
  <c r="Q63" i="160"/>
  <c r="P64" i="160"/>
  <c r="G75" i="158" l="1"/>
  <c r="G83" i="158" s="1"/>
  <c r="H74" i="158"/>
  <c r="F82" i="158"/>
  <c r="H83" i="161"/>
  <c r="I75" i="161"/>
  <c r="I82" i="161" s="1"/>
  <c r="J74" i="161"/>
  <c r="Q64" i="160"/>
  <c r="R63" i="160"/>
  <c r="I74" i="158" l="1"/>
  <c r="H75" i="158"/>
  <c r="H82" i="158" s="1"/>
  <c r="G82" i="158"/>
  <c r="J75" i="161"/>
  <c r="J83" i="161" s="1"/>
  <c r="K74" i="161"/>
  <c r="I83" i="161"/>
  <c r="R64" i="160"/>
  <c r="S63" i="160"/>
  <c r="H83" i="158" l="1"/>
  <c r="J74" i="158"/>
  <c r="I75" i="158"/>
  <c r="I82" i="158" s="1"/>
  <c r="K75" i="161"/>
  <c r="K83" i="161" s="1"/>
  <c r="L74" i="161"/>
  <c r="J82" i="161"/>
  <c r="S64" i="160"/>
  <c r="T63" i="160"/>
  <c r="I83" i="158" l="1"/>
  <c r="K74" i="158"/>
  <c r="J75" i="158"/>
  <c r="J82" i="158" s="1"/>
  <c r="L75" i="161"/>
  <c r="L83" i="161" s="1"/>
  <c r="M74" i="161"/>
  <c r="K82" i="161"/>
  <c r="U63" i="160"/>
  <c r="T64" i="160"/>
  <c r="J83" i="158" l="1"/>
  <c r="L74" i="158"/>
  <c r="K75" i="158"/>
  <c r="K83" i="158" s="1"/>
  <c r="N74" i="161"/>
  <c r="M75" i="161"/>
  <c r="M82" i="161" s="1"/>
  <c r="L82" i="161"/>
  <c r="V63" i="160"/>
  <c r="U64" i="160"/>
  <c r="L75" i="158" l="1"/>
  <c r="L83" i="158" s="1"/>
  <c r="M74" i="158"/>
  <c r="K82" i="158"/>
  <c r="M83" i="161"/>
  <c r="O74" i="161"/>
  <c r="N75" i="161"/>
  <c r="N82" i="161" s="1"/>
  <c r="V64" i="160"/>
  <c r="W63" i="160"/>
  <c r="L82" i="158" l="1"/>
  <c r="M75" i="158"/>
  <c r="M83" i="158" s="1"/>
  <c r="N74" i="158"/>
  <c r="N83" i="161"/>
  <c r="P74" i="161"/>
  <c r="O75" i="161"/>
  <c r="O82" i="161" s="1"/>
  <c r="X63" i="160"/>
  <c r="W64" i="160"/>
  <c r="N75" i="158" l="1"/>
  <c r="N83" i="158" s="1"/>
  <c r="O74" i="158"/>
  <c r="M82" i="158"/>
  <c r="O83" i="161"/>
  <c r="Q74" i="161"/>
  <c r="P75" i="161"/>
  <c r="P82" i="161" s="1"/>
  <c r="Y63" i="160"/>
  <c r="X64" i="160"/>
  <c r="N82" i="158" l="1"/>
  <c r="O75" i="158"/>
  <c r="O83" i="158" s="1"/>
  <c r="P74" i="158"/>
  <c r="P83" i="161"/>
  <c r="Q75" i="161"/>
  <c r="Q83" i="161" s="1"/>
  <c r="R74" i="161"/>
  <c r="Y64" i="160"/>
  <c r="Z63" i="160"/>
  <c r="O82" i="158" l="1"/>
  <c r="Q74" i="158"/>
  <c r="P75" i="158"/>
  <c r="P82" i="158" s="1"/>
  <c r="Q82" i="161"/>
  <c r="R75" i="161"/>
  <c r="R83" i="161" s="1"/>
  <c r="S74" i="161"/>
  <c r="Z64" i="160"/>
  <c r="AA63" i="160"/>
  <c r="R74" i="158" l="1"/>
  <c r="Q75" i="158"/>
  <c r="Q82" i="158" s="1"/>
  <c r="P83" i="158"/>
  <c r="R82" i="161"/>
  <c r="S75" i="161"/>
  <c r="S82" i="161" s="1"/>
  <c r="T74" i="161"/>
  <c r="AB63" i="160"/>
  <c r="AA64" i="160"/>
  <c r="Q83" i="158" l="1"/>
  <c r="S74" i="158"/>
  <c r="R75" i="158"/>
  <c r="R83" i="158" s="1"/>
  <c r="T75" i="161"/>
  <c r="T83" i="161" s="1"/>
  <c r="U74" i="161"/>
  <c r="S83" i="161"/>
  <c r="AC63" i="160"/>
  <c r="AB64" i="160"/>
  <c r="T74" i="158" l="1"/>
  <c r="S75" i="158"/>
  <c r="S82" i="158" s="1"/>
  <c r="R82" i="158"/>
  <c r="V74" i="161"/>
  <c r="U75" i="161"/>
  <c r="U82" i="161" s="1"/>
  <c r="T82" i="161"/>
  <c r="AD63" i="160"/>
  <c r="AC64" i="160"/>
  <c r="S83" i="158" l="1"/>
  <c r="T75" i="158"/>
  <c r="T82" i="158" s="1"/>
  <c r="U74" i="158"/>
  <c r="U83" i="161"/>
  <c r="W74" i="161"/>
  <c r="V75" i="161"/>
  <c r="V82" i="161" s="1"/>
  <c r="AD64" i="160"/>
  <c r="AE63" i="160"/>
  <c r="T83" i="158" l="1"/>
  <c r="U75" i="158"/>
  <c r="U83" i="158" s="1"/>
  <c r="V74" i="158"/>
  <c r="V83" i="161"/>
  <c r="X74" i="161"/>
  <c r="W75" i="161"/>
  <c r="W82" i="161" s="1"/>
  <c r="AF63" i="160"/>
  <c r="AE64" i="160"/>
  <c r="U82" i="158" l="1"/>
  <c r="V75" i="158"/>
  <c r="V83" i="158" s="1"/>
  <c r="W74" i="158"/>
  <c r="W83" i="161"/>
  <c r="Y74" i="161"/>
  <c r="X75" i="161"/>
  <c r="X82" i="161" s="1"/>
  <c r="AG63" i="160"/>
  <c r="AF64" i="160"/>
  <c r="V82" i="158" l="1"/>
  <c r="W75" i="158"/>
  <c r="W83" i="158" s="1"/>
  <c r="X74" i="158"/>
  <c r="X83" i="161"/>
  <c r="Y75" i="161"/>
  <c r="Y83" i="161" s="1"/>
  <c r="Z74" i="161"/>
  <c r="F96" i="160"/>
  <c r="AG64" i="160"/>
  <c r="AH79" i="160"/>
  <c r="AH73" i="160"/>
  <c r="AH69" i="160"/>
  <c r="AH68" i="160"/>
  <c r="AH67" i="160"/>
  <c r="AH75" i="160"/>
  <c r="AH80" i="160"/>
  <c r="AH78" i="160"/>
  <c r="AH66" i="160"/>
  <c r="AH71" i="160"/>
  <c r="AH81" i="160"/>
  <c r="AH76" i="160"/>
  <c r="AH70" i="160"/>
  <c r="AH74" i="160"/>
  <c r="Y74" i="158" l="1"/>
  <c r="X75" i="158"/>
  <c r="X82" i="158" s="1"/>
  <c r="W82" i="158"/>
  <c r="Y82" i="161"/>
  <c r="Z75" i="161"/>
  <c r="Z83" i="161" s="1"/>
  <c r="AA74" i="161"/>
  <c r="F97" i="160"/>
  <c r="G96" i="160"/>
  <c r="Z74" i="158" l="1"/>
  <c r="Y75" i="158"/>
  <c r="Y82" i="158" s="1"/>
  <c r="X83" i="158"/>
  <c r="Z82" i="161"/>
  <c r="AA75" i="161"/>
  <c r="AA83" i="161" s="1"/>
  <c r="AB74" i="161"/>
  <c r="G97" i="160"/>
  <c r="H96" i="160"/>
  <c r="AA74" i="158" l="1"/>
  <c r="Z75" i="158"/>
  <c r="Z82" i="158" s="1"/>
  <c r="Y83" i="158"/>
  <c r="AA82" i="161"/>
  <c r="AB75" i="161"/>
  <c r="AB83" i="161" s="1"/>
  <c r="AC74" i="161"/>
  <c r="I96" i="160"/>
  <c r="H97" i="160"/>
  <c r="AB74" i="158" l="1"/>
  <c r="AA75" i="158"/>
  <c r="AA82" i="158" s="1"/>
  <c r="Z83" i="158"/>
  <c r="AB82" i="161"/>
  <c r="AD74" i="161"/>
  <c r="AC75" i="161"/>
  <c r="AC82" i="161" s="1"/>
  <c r="I97" i="160"/>
  <c r="J96" i="160"/>
  <c r="AB75" i="158" l="1"/>
  <c r="AB83" i="158" s="1"/>
  <c r="AC74" i="158"/>
  <c r="AA83" i="158"/>
  <c r="AC83" i="161"/>
  <c r="AD75" i="161"/>
  <c r="AD82" i="161" s="1"/>
  <c r="AG81" i="161" s="1"/>
  <c r="C85" i="161"/>
  <c r="AG76" i="161"/>
  <c r="J97" i="160"/>
  <c r="K96" i="160"/>
  <c r="AC75" i="158" l="1"/>
  <c r="AC83" i="158" s="1"/>
  <c r="AD74" i="158"/>
  <c r="AB82" i="158"/>
  <c r="C86" i="161"/>
  <c r="C94" i="161" s="1"/>
  <c r="D85" i="161"/>
  <c r="AD83" i="161"/>
  <c r="AI81" i="161" s="1"/>
  <c r="AG80" i="161"/>
  <c r="AG78" i="161"/>
  <c r="L96" i="160"/>
  <c r="K97" i="160"/>
  <c r="AC82" i="158" l="1"/>
  <c r="C85" i="158"/>
  <c r="AD75" i="158"/>
  <c r="AD83" i="158" s="1"/>
  <c r="AI81" i="158" s="1"/>
  <c r="AG76" i="158"/>
  <c r="E85" i="161"/>
  <c r="D86" i="161"/>
  <c r="D94" i="161" s="1"/>
  <c r="C93" i="161"/>
  <c r="M96" i="160"/>
  <c r="L97" i="160"/>
  <c r="AG80" i="158" l="1"/>
  <c r="AG78" i="158"/>
  <c r="AD82" i="158"/>
  <c r="AG81" i="158" s="1"/>
  <c r="C86" i="158"/>
  <c r="C94" i="158" s="1"/>
  <c r="D85" i="158"/>
  <c r="D93" i="161"/>
  <c r="F85" i="161"/>
  <c r="E86" i="161"/>
  <c r="E93" i="161" s="1"/>
  <c r="N96" i="160"/>
  <c r="M97" i="160"/>
  <c r="C93" i="158" l="1"/>
  <c r="D86" i="158"/>
  <c r="D94" i="158" s="1"/>
  <c r="E85" i="158"/>
  <c r="G85" i="161"/>
  <c r="F86" i="161"/>
  <c r="F93" i="161" s="1"/>
  <c r="E94" i="161"/>
  <c r="N97" i="160"/>
  <c r="O96" i="160"/>
  <c r="D93" i="158" l="1"/>
  <c r="E86" i="158"/>
  <c r="E94" i="158" s="1"/>
  <c r="F85" i="158"/>
  <c r="F94" i="161"/>
  <c r="H85" i="161"/>
  <c r="G86" i="161"/>
  <c r="G94" i="161" s="1"/>
  <c r="P96" i="160"/>
  <c r="O97" i="160"/>
  <c r="E93" i="158" l="1"/>
  <c r="F86" i="158"/>
  <c r="F94" i="158" s="1"/>
  <c r="G85" i="158"/>
  <c r="G93" i="161"/>
  <c r="H86" i="161"/>
  <c r="H93" i="161" s="1"/>
  <c r="I85" i="161"/>
  <c r="Q96" i="160"/>
  <c r="P97" i="160"/>
  <c r="F93" i="158" l="1"/>
  <c r="H85" i="158"/>
  <c r="G86" i="158"/>
  <c r="G93" i="158" s="1"/>
  <c r="I86" i="161"/>
  <c r="I94" i="161" s="1"/>
  <c r="J85" i="161"/>
  <c r="H94" i="161"/>
  <c r="Q97" i="160"/>
  <c r="R96" i="160"/>
  <c r="G94" i="158" l="1"/>
  <c r="I85" i="158"/>
  <c r="H86" i="158"/>
  <c r="H93" i="158" s="1"/>
  <c r="J86" i="161"/>
  <c r="J94" i="161" s="1"/>
  <c r="K85" i="161"/>
  <c r="I93" i="161"/>
  <c r="R97" i="160"/>
  <c r="S96" i="160"/>
  <c r="H94" i="158" l="1"/>
  <c r="J85" i="158"/>
  <c r="I86" i="158"/>
  <c r="I93" i="158" s="1"/>
  <c r="K86" i="161"/>
  <c r="K94" i="161" s="1"/>
  <c r="L85" i="161"/>
  <c r="J93" i="161"/>
  <c r="S97" i="160"/>
  <c r="T96" i="160"/>
  <c r="K85" i="158" l="1"/>
  <c r="J86" i="158"/>
  <c r="J93" i="158" s="1"/>
  <c r="I94" i="158"/>
  <c r="M85" i="161"/>
  <c r="L86" i="161"/>
  <c r="L93" i="161" s="1"/>
  <c r="K93" i="161"/>
  <c r="U96" i="160"/>
  <c r="T97" i="160"/>
  <c r="J94" i="158" l="1"/>
  <c r="K86" i="158"/>
  <c r="K93" i="158" s="1"/>
  <c r="L85" i="158"/>
  <c r="L94" i="161"/>
  <c r="N85" i="161"/>
  <c r="M86" i="161"/>
  <c r="M93" i="161" s="1"/>
  <c r="V96" i="160"/>
  <c r="U97" i="160"/>
  <c r="K94" i="158" l="1"/>
  <c r="L86" i="158"/>
  <c r="L93" i="158" s="1"/>
  <c r="M85" i="158"/>
  <c r="M94" i="161"/>
  <c r="O85" i="161"/>
  <c r="N86" i="161"/>
  <c r="N93" i="161" s="1"/>
  <c r="V97" i="160"/>
  <c r="W96" i="160"/>
  <c r="L94" i="158" l="1"/>
  <c r="M86" i="158"/>
  <c r="M94" i="158" s="1"/>
  <c r="N85" i="158"/>
  <c r="N94" i="161"/>
  <c r="P85" i="161"/>
  <c r="O86" i="161"/>
  <c r="O93" i="161" s="1"/>
  <c r="W97" i="160"/>
  <c r="X96" i="160"/>
  <c r="N86" i="158" l="1"/>
  <c r="N94" i="158" s="1"/>
  <c r="O85" i="158"/>
  <c r="M93" i="158"/>
  <c r="O94" i="161"/>
  <c r="P86" i="161"/>
  <c r="P94" i="161" s="1"/>
  <c r="Q85" i="161"/>
  <c r="Y96" i="160"/>
  <c r="X97" i="160"/>
  <c r="P85" i="158" l="1"/>
  <c r="O86" i="158"/>
  <c r="O93" i="158" s="1"/>
  <c r="N93" i="158"/>
  <c r="P93" i="161"/>
  <c r="Q86" i="161"/>
  <c r="Q94" i="161" s="1"/>
  <c r="R85" i="161"/>
  <c r="Y97" i="160"/>
  <c r="Z96" i="160"/>
  <c r="O94" i="158" l="1"/>
  <c r="Q85" i="158"/>
  <c r="P86" i="158"/>
  <c r="P94" i="158" s="1"/>
  <c r="R86" i="161"/>
  <c r="R94" i="161" s="1"/>
  <c r="S85" i="161"/>
  <c r="Q93" i="161"/>
  <c r="Z97" i="160"/>
  <c r="AA96" i="160"/>
  <c r="R85" i="158" l="1"/>
  <c r="Q86" i="158"/>
  <c r="Q93" i="158" s="1"/>
  <c r="P93" i="158"/>
  <c r="S86" i="161"/>
  <c r="S94" i="161" s="1"/>
  <c r="T85" i="161"/>
  <c r="R93" i="161"/>
  <c r="AB96" i="160"/>
  <c r="AA97" i="160"/>
  <c r="S85" i="158" l="1"/>
  <c r="R86" i="158"/>
  <c r="R93" i="158" s="1"/>
  <c r="Q94" i="158"/>
  <c r="U85" i="161"/>
  <c r="T86" i="161"/>
  <c r="T93" i="161" s="1"/>
  <c r="S93" i="161"/>
  <c r="AC96" i="160"/>
  <c r="AB97" i="160"/>
  <c r="R94" i="158" l="1"/>
  <c r="S86" i="158"/>
  <c r="S94" i="158" s="1"/>
  <c r="T85" i="158"/>
  <c r="T94" i="161"/>
  <c r="V85" i="161"/>
  <c r="U86" i="161"/>
  <c r="U93" i="161" s="1"/>
  <c r="AD96" i="160"/>
  <c r="AC97" i="160"/>
  <c r="T86" i="158" l="1"/>
  <c r="T94" i="158" s="1"/>
  <c r="U85" i="158"/>
  <c r="S93" i="158"/>
  <c r="U94" i="161"/>
  <c r="W85" i="161"/>
  <c r="V86" i="161"/>
  <c r="V93" i="161" s="1"/>
  <c r="AD97" i="160"/>
  <c r="AE96" i="160"/>
  <c r="U86" i="158" l="1"/>
  <c r="U94" i="158" s="1"/>
  <c r="V85" i="158"/>
  <c r="T93" i="158"/>
  <c r="V94" i="161"/>
  <c r="X85" i="161"/>
  <c r="W86" i="161"/>
  <c r="W93" i="161" s="1"/>
  <c r="AF96" i="160"/>
  <c r="AE97" i="160"/>
  <c r="U93" i="158" l="1"/>
  <c r="V86" i="158"/>
  <c r="V94" i="158" s="1"/>
  <c r="W85" i="158"/>
  <c r="W94" i="161"/>
  <c r="X86" i="161"/>
  <c r="X93" i="161" s="1"/>
  <c r="Y85" i="161"/>
  <c r="AG96" i="160"/>
  <c r="AF97" i="160"/>
  <c r="V93" i="158" l="1"/>
  <c r="X85" i="158"/>
  <c r="W86" i="158"/>
  <c r="W93" i="158" s="1"/>
  <c r="Y86" i="161"/>
  <c r="Y94" i="161" s="1"/>
  <c r="Z85" i="161"/>
  <c r="X94" i="161"/>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W94" i="158" l="1"/>
  <c r="Y85" i="158"/>
  <c r="X86" i="158"/>
  <c r="X94" i="158" s="1"/>
  <c r="Z86" i="161"/>
  <c r="Z94" i="161" s="1"/>
  <c r="AA85" i="161"/>
  <c r="Y93" i="161"/>
  <c r="F117" i="160"/>
  <c r="G116" i="160"/>
  <c r="X93" i="158" l="1"/>
  <c r="Z85" i="158"/>
  <c r="Y86" i="158"/>
  <c r="Y94" i="158" s="1"/>
  <c r="AA86" i="161"/>
  <c r="AA94" i="161" s="1"/>
  <c r="AB85" i="161"/>
  <c r="Z93" i="161"/>
  <c r="G117" i="160"/>
  <c r="H116" i="160"/>
  <c r="AA85" i="158" l="1"/>
  <c r="Z86" i="158"/>
  <c r="Z93" i="158" s="1"/>
  <c r="Y93" i="158"/>
  <c r="AC85" i="161"/>
  <c r="AB86" i="161"/>
  <c r="AB93" i="161" s="1"/>
  <c r="AA93" i="161"/>
  <c r="H117" i="160"/>
  <c r="I116" i="160"/>
  <c r="Z94" i="158" l="1"/>
  <c r="AA86" i="158"/>
  <c r="AA94" i="158" s="1"/>
  <c r="AB85" i="158"/>
  <c r="AB94" i="161"/>
  <c r="AD85" i="161"/>
  <c r="AC86" i="161"/>
  <c r="AC93" i="161" s="1"/>
  <c r="I117" i="160"/>
  <c r="J116" i="160"/>
  <c r="AA93" i="158" l="1"/>
  <c r="AB86" i="158"/>
  <c r="AB94" i="158" s="1"/>
  <c r="AC85" i="158"/>
  <c r="AC94" i="161"/>
  <c r="C96" i="161"/>
  <c r="AD86" i="161"/>
  <c r="AD93" i="161" s="1"/>
  <c r="AG92" i="161" s="1"/>
  <c r="AG87" i="161"/>
  <c r="K116" i="160"/>
  <c r="J117" i="160"/>
  <c r="AC86" i="158" l="1"/>
  <c r="AC94" i="158" s="1"/>
  <c r="AD85" i="158"/>
  <c r="AB93" i="158"/>
  <c r="AG89" i="161"/>
  <c r="AG91" i="161"/>
  <c r="AD94" i="161"/>
  <c r="AI92" i="161" s="1"/>
  <c r="C97" i="161"/>
  <c r="C104" i="161" s="1"/>
  <c r="D96" i="161"/>
  <c r="L116" i="160"/>
  <c r="K117" i="160"/>
  <c r="AD86" i="158" l="1"/>
  <c r="AD94" i="158" s="1"/>
  <c r="AI92" i="158" s="1"/>
  <c r="C96" i="158"/>
  <c r="AG87" i="158"/>
  <c r="AC93" i="158"/>
  <c r="C105" i="161"/>
  <c r="D97" i="161"/>
  <c r="D104" i="161" s="1"/>
  <c r="E96" i="161"/>
  <c r="M116" i="160"/>
  <c r="L117" i="160"/>
  <c r="AD93" i="158" l="1"/>
  <c r="AG92" i="158" s="1"/>
  <c r="AG91" i="158"/>
  <c r="AG89" i="158"/>
  <c r="D96" i="158"/>
  <c r="C97" i="158"/>
  <c r="C105" i="158" s="1"/>
  <c r="D105" i="161"/>
  <c r="F96" i="161"/>
  <c r="E97" i="161"/>
  <c r="E105" i="161" s="1"/>
  <c r="M117" i="160"/>
  <c r="N116" i="160"/>
  <c r="D97" i="158" l="1"/>
  <c r="D105" i="158" s="1"/>
  <c r="E96" i="158"/>
  <c r="C104" i="158"/>
  <c r="E104" i="161"/>
  <c r="G96" i="161"/>
  <c r="F97" i="161"/>
  <c r="F105" i="161" s="1"/>
  <c r="N117" i="160"/>
  <c r="O116" i="160"/>
  <c r="D104" i="158" l="1"/>
  <c r="E97" i="158"/>
  <c r="E105" i="158" s="1"/>
  <c r="F96" i="158"/>
  <c r="F104" i="161"/>
  <c r="G97" i="161"/>
  <c r="G104" i="161" s="1"/>
  <c r="H96" i="161"/>
  <c r="O117" i="160"/>
  <c r="P116" i="160"/>
  <c r="E104" i="158" l="1"/>
  <c r="F97" i="158"/>
  <c r="F105" i="158" s="1"/>
  <c r="G96" i="158"/>
  <c r="H97" i="161"/>
  <c r="H104" i="161" s="1"/>
  <c r="I96" i="161"/>
  <c r="G105" i="161"/>
  <c r="P117" i="160"/>
  <c r="Q116" i="160"/>
  <c r="F104" i="158" l="1"/>
  <c r="H96" i="158"/>
  <c r="G97" i="158"/>
  <c r="G105" i="158" s="1"/>
  <c r="I97" i="161"/>
  <c r="I104" i="161" s="1"/>
  <c r="J96" i="161"/>
  <c r="H105" i="161"/>
  <c r="Q117" i="160"/>
  <c r="R116" i="160"/>
  <c r="G104" i="158" l="1"/>
  <c r="I96" i="158"/>
  <c r="H97" i="158"/>
  <c r="H104" i="158" s="1"/>
  <c r="J97" i="161"/>
  <c r="J104" i="161" s="1"/>
  <c r="K96" i="161"/>
  <c r="I105" i="161"/>
  <c r="S116" i="160"/>
  <c r="R117" i="160"/>
  <c r="J96" i="158" l="1"/>
  <c r="I97" i="158"/>
  <c r="I104" i="158" s="1"/>
  <c r="H105" i="158"/>
  <c r="K97" i="161"/>
  <c r="K105" i="161" s="1"/>
  <c r="L96" i="161"/>
  <c r="J105" i="161"/>
  <c r="T116" i="160"/>
  <c r="S117" i="160"/>
  <c r="J97" i="158" l="1"/>
  <c r="J104" i="158" s="1"/>
  <c r="K96" i="158"/>
  <c r="I105" i="158"/>
  <c r="K104" i="161"/>
  <c r="L97" i="161"/>
  <c r="L104" i="161" s="1"/>
  <c r="M96" i="161"/>
  <c r="U116" i="160"/>
  <c r="T117" i="160"/>
  <c r="J105" i="158" l="1"/>
  <c r="K97" i="158"/>
  <c r="K104" i="158" s="1"/>
  <c r="L96" i="158"/>
  <c r="N96" i="161"/>
  <c r="M97" i="161"/>
  <c r="M105" i="161" s="1"/>
  <c r="L105" i="161"/>
  <c r="U117" i="160"/>
  <c r="V116" i="160"/>
  <c r="K105" i="158" l="1"/>
  <c r="L97" i="158"/>
  <c r="L105" i="158" s="1"/>
  <c r="M96" i="158"/>
  <c r="M104" i="161"/>
  <c r="O96" i="161"/>
  <c r="N97" i="161"/>
  <c r="N105" i="161" s="1"/>
  <c r="V117" i="160"/>
  <c r="W116" i="160"/>
  <c r="M97" i="158" l="1"/>
  <c r="M105" i="158" s="1"/>
  <c r="N96" i="158"/>
  <c r="L104" i="158"/>
  <c r="N104" i="161"/>
  <c r="P96" i="161"/>
  <c r="O97" i="161"/>
  <c r="O104" i="161" s="1"/>
  <c r="W117" i="160"/>
  <c r="X116" i="160"/>
  <c r="M104" i="158" l="1"/>
  <c r="N97" i="158"/>
  <c r="N105" i="158" s="1"/>
  <c r="O96" i="158"/>
  <c r="O105" i="161"/>
  <c r="P97" i="161"/>
  <c r="P104" i="161" s="1"/>
  <c r="Q96" i="161"/>
  <c r="X117" i="160"/>
  <c r="Y116" i="160"/>
  <c r="O97" i="158" l="1"/>
  <c r="O105" i="158" s="1"/>
  <c r="P96" i="158"/>
  <c r="N104" i="158"/>
  <c r="P105" i="161"/>
  <c r="Q97" i="161"/>
  <c r="Q105" i="161" s="1"/>
  <c r="R96" i="161"/>
  <c r="Y117" i="160"/>
  <c r="Z116" i="160"/>
  <c r="O104" i="158" l="1"/>
  <c r="Q96" i="158"/>
  <c r="P97" i="158"/>
  <c r="P104" i="158" s="1"/>
  <c r="R97" i="161"/>
  <c r="R104" i="161" s="1"/>
  <c r="S96" i="161"/>
  <c r="Q104" i="161"/>
  <c r="AA116" i="160"/>
  <c r="Z117" i="160"/>
  <c r="R96" i="158" l="1"/>
  <c r="Q97" i="158"/>
  <c r="Q104" i="158" s="1"/>
  <c r="P105" i="158"/>
  <c r="S97" i="161"/>
  <c r="S105" i="161" s="1"/>
  <c r="T96" i="161"/>
  <c r="R105" i="161"/>
  <c r="AB116" i="160"/>
  <c r="AA117" i="160"/>
  <c r="S96" i="158" l="1"/>
  <c r="R97" i="158"/>
  <c r="R104" i="158" s="1"/>
  <c r="Q105" i="158"/>
  <c r="S104" i="161"/>
  <c r="T97" i="161"/>
  <c r="T104" i="161" s="1"/>
  <c r="U96" i="161"/>
  <c r="AC116" i="160"/>
  <c r="AB117" i="160"/>
  <c r="S97" i="158" l="1"/>
  <c r="S104" i="158" s="1"/>
  <c r="T96" i="158"/>
  <c r="R105" i="158"/>
  <c r="T105" i="161"/>
  <c r="V96" i="161"/>
  <c r="U97" i="161"/>
  <c r="U105" i="161" s="1"/>
  <c r="AC117" i="160"/>
  <c r="AD116" i="160"/>
  <c r="T97" i="158" l="1"/>
  <c r="T105" i="158" s="1"/>
  <c r="U96" i="158"/>
  <c r="S105" i="158"/>
  <c r="U104" i="161"/>
  <c r="W96" i="161"/>
  <c r="V97" i="161"/>
  <c r="V105" i="161" s="1"/>
  <c r="AD117" i="160"/>
  <c r="AE116" i="160"/>
  <c r="T104" i="158" l="1"/>
  <c r="U97" i="158"/>
  <c r="U105" i="158" s="1"/>
  <c r="V96" i="158"/>
  <c r="V104" i="161"/>
  <c r="X96" i="161"/>
  <c r="W97" i="161"/>
  <c r="W104" i="161" s="1"/>
  <c r="AE117" i="160"/>
  <c r="AF116" i="160"/>
  <c r="U104" i="158" l="1"/>
  <c r="V97" i="158"/>
  <c r="V105" i="158" s="1"/>
  <c r="W96" i="158"/>
  <c r="X97" i="161"/>
  <c r="X104" i="161" s="1"/>
  <c r="Y96" i="161"/>
  <c r="W105" i="161"/>
  <c r="AF117" i="160"/>
  <c r="AG116" i="160"/>
  <c r="V104" i="158" l="1"/>
  <c r="W97" i="158"/>
  <c r="W105" i="158" s="1"/>
  <c r="X96" i="158"/>
  <c r="W104" i="158"/>
  <c r="Y97" i="161"/>
  <c r="Y104" i="161" s="1"/>
  <c r="Z96" i="161"/>
  <c r="X105" i="161"/>
  <c r="AG117" i="160"/>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Y96" i="158" l="1"/>
  <c r="X97" i="158"/>
  <c r="X104" i="158" s="1"/>
  <c r="Z97" i="161"/>
  <c r="Z104" i="161" s="1"/>
  <c r="AA96" i="161"/>
  <c r="Y105" i="161"/>
  <c r="F137" i="160"/>
  <c r="G136" i="160"/>
  <c r="X105" i="158" l="1"/>
  <c r="Z96" i="158"/>
  <c r="Y97" i="158"/>
  <c r="Y104" i="158" s="1"/>
  <c r="AA97" i="161"/>
  <c r="AA105" i="161" s="1"/>
  <c r="AB96" i="161"/>
  <c r="Z105" i="161"/>
  <c r="H136" i="160"/>
  <c r="G137" i="160"/>
  <c r="Y105" i="158" l="1"/>
  <c r="AA96" i="158"/>
  <c r="Z97" i="158"/>
  <c r="Z105" i="158" s="1"/>
  <c r="AA104" i="161"/>
  <c r="AB97" i="161"/>
  <c r="AB105" i="161" s="1"/>
  <c r="AI103" i="161" s="1"/>
  <c r="U5" i="161" s="1"/>
  <c r="AG98" i="161"/>
  <c r="I136" i="160"/>
  <c r="H137" i="160"/>
  <c r="Z104" i="158" l="1"/>
  <c r="AB96" i="158"/>
  <c r="AA97" i="158"/>
  <c r="AA105" i="158" s="1"/>
  <c r="AB104" i="161"/>
  <c r="AG103" i="161" s="1"/>
  <c r="W5" i="161" s="1"/>
  <c r="Y5" i="161" s="1"/>
  <c r="AG102" i="161"/>
  <c r="AG100" i="161"/>
  <c r="U3" i="161"/>
  <c r="J136" i="160"/>
  <c r="I137" i="160"/>
  <c r="AB97" i="158" l="1"/>
  <c r="AB105" i="158" s="1"/>
  <c r="AC96" i="158"/>
  <c r="AA104" i="158"/>
  <c r="U4" i="161"/>
  <c r="Y3" i="161"/>
  <c r="J137" i="160"/>
  <c r="K136" i="160"/>
  <c r="AB104" i="158" l="1"/>
  <c r="AC97" i="158"/>
  <c r="AC105" i="158" s="1"/>
  <c r="AD96" i="158"/>
  <c r="AI3" i="161"/>
  <c r="AG3" i="161" s="1"/>
  <c r="AI4" i="161"/>
  <c r="AG4" i="161" s="1"/>
  <c r="AI5" i="161"/>
  <c r="AG5" i="161" s="1"/>
  <c r="Y4" i="161"/>
  <c r="K137" i="160"/>
  <c r="L136" i="160"/>
  <c r="AC104" i="158" l="1"/>
  <c r="AD97" i="158"/>
  <c r="AD105" i="158" s="1"/>
  <c r="AI103" i="158" s="1"/>
  <c r="C115" i="158"/>
  <c r="AG98" i="158"/>
  <c r="L137" i="160"/>
  <c r="M136" i="160"/>
  <c r="AD104" i="158" l="1"/>
  <c r="AG103" i="158" s="1"/>
  <c r="AG100" i="158"/>
  <c r="AG102" i="158"/>
  <c r="C116" i="158"/>
  <c r="C124" i="158" s="1"/>
  <c r="D115" i="158"/>
  <c r="M137" i="160"/>
  <c r="N136" i="160"/>
  <c r="C123" i="158" l="1"/>
  <c r="E115" i="158"/>
  <c r="D116" i="158"/>
  <c r="D123" i="158" s="1"/>
  <c r="N137" i="160"/>
  <c r="O136" i="160"/>
  <c r="D124" i="158" l="1"/>
  <c r="F115" i="158"/>
  <c r="E116" i="158"/>
  <c r="E123" i="158" s="1"/>
  <c r="P136" i="160"/>
  <c r="O137" i="160"/>
  <c r="E124" i="158" l="1"/>
  <c r="G115" i="158"/>
  <c r="F116" i="158"/>
  <c r="F123" i="158" s="1"/>
  <c r="Q136" i="160"/>
  <c r="P137" i="160"/>
  <c r="H115" i="158" l="1"/>
  <c r="G116" i="158"/>
  <c r="G123" i="158" s="1"/>
  <c r="F124" i="158"/>
  <c r="R136" i="160"/>
  <c r="Q137" i="160"/>
  <c r="G124" i="158" l="1"/>
  <c r="H116" i="158"/>
  <c r="H124" i="158" s="1"/>
  <c r="I115" i="158"/>
  <c r="R137" i="160"/>
  <c r="S136" i="160"/>
  <c r="H123" i="158" l="1"/>
  <c r="I116" i="158"/>
  <c r="I124" i="158" s="1"/>
  <c r="J115" i="158"/>
  <c r="S137" i="160"/>
  <c r="T136" i="160"/>
  <c r="I123" i="158" l="1"/>
  <c r="J116" i="158"/>
  <c r="J124" i="158" s="1"/>
  <c r="K115" i="158"/>
  <c r="T137" i="160"/>
  <c r="U136" i="160"/>
  <c r="J123" i="158" l="1"/>
  <c r="K116" i="158"/>
  <c r="K124" i="158" s="1"/>
  <c r="L115" i="158"/>
  <c r="U137" i="160"/>
  <c r="V136" i="160"/>
  <c r="K123" i="158" l="1"/>
  <c r="M115" i="158"/>
  <c r="L116" i="158"/>
  <c r="L123" i="158" s="1"/>
  <c r="V137" i="160"/>
  <c r="W136" i="160"/>
  <c r="L124" i="158" l="1"/>
  <c r="N115" i="158"/>
  <c r="M116" i="158"/>
  <c r="M123" i="158" s="1"/>
  <c r="X136" i="160"/>
  <c r="W137" i="160"/>
  <c r="M124" i="158" l="1"/>
  <c r="O115" i="158"/>
  <c r="N116" i="158"/>
  <c r="N123" i="158" s="1"/>
  <c r="Y136" i="160"/>
  <c r="X137" i="160"/>
  <c r="N124" i="158" l="1"/>
  <c r="P115" i="158"/>
  <c r="O116" i="158"/>
  <c r="O124" i="158" s="1"/>
  <c r="Z136" i="160"/>
  <c r="Y137" i="160"/>
  <c r="O123" i="158" l="1"/>
  <c r="P116" i="158"/>
  <c r="P124" i="158" s="1"/>
  <c r="Q115" i="158"/>
  <c r="Z137" i="160"/>
  <c r="AA136" i="160"/>
  <c r="P123" i="158" l="1"/>
  <c r="Q116" i="158"/>
  <c r="Q124" i="158" s="1"/>
  <c r="R115" i="158"/>
  <c r="AA137" i="160"/>
  <c r="AB136" i="160"/>
  <c r="Q123" i="158" l="1"/>
  <c r="R116" i="158"/>
  <c r="R124" i="158" s="1"/>
  <c r="S115" i="158"/>
  <c r="AB137" i="160"/>
  <c r="AC136" i="160"/>
  <c r="R123" i="158" l="1"/>
  <c r="S116" i="158"/>
  <c r="S124" i="158" s="1"/>
  <c r="T115" i="158"/>
  <c r="AC137" i="160"/>
  <c r="AD136" i="160"/>
  <c r="S123" i="158" l="1"/>
  <c r="U115" i="158"/>
  <c r="T116" i="158"/>
  <c r="T123" i="158" s="1"/>
  <c r="AD137" i="160"/>
  <c r="AE136" i="160"/>
  <c r="T124" i="158" l="1"/>
  <c r="V115" i="158"/>
  <c r="U116" i="158"/>
  <c r="U123" i="158" s="1"/>
  <c r="AF136" i="160"/>
  <c r="AE137" i="160"/>
  <c r="U124" i="158" l="1"/>
  <c r="W115" i="158"/>
  <c r="V116" i="158"/>
  <c r="V123" i="158" s="1"/>
  <c r="AG136" i="160"/>
  <c r="AF137" i="160"/>
  <c r="V124" i="158" l="1"/>
  <c r="X115" i="158"/>
  <c r="W116" i="158"/>
  <c r="W123" i="158" s="1"/>
  <c r="F156" i="160"/>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W124" i="158" l="1"/>
  <c r="X116" i="158"/>
  <c r="X124" i="158" s="1"/>
  <c r="Y115" i="158"/>
  <c r="G156" i="160"/>
  <c r="F157" i="160"/>
  <c r="X123" i="158" l="1"/>
  <c r="Y116" i="158"/>
  <c r="Y124" i="158" s="1"/>
  <c r="Z115" i="158"/>
  <c r="G157" i="160"/>
  <c r="H156" i="160"/>
  <c r="Y123" i="158" l="1"/>
  <c r="Z116" i="158"/>
  <c r="Z124" i="158" s="1"/>
  <c r="AA115" i="158"/>
  <c r="H157" i="160"/>
  <c r="I156" i="160"/>
  <c r="Z123" i="158" l="1"/>
  <c r="AA116" i="158"/>
  <c r="AA124" i="158" s="1"/>
  <c r="AB115" i="158"/>
  <c r="I157" i="160"/>
  <c r="J156" i="160"/>
  <c r="AA123" i="158" l="1"/>
  <c r="AC115" i="158"/>
  <c r="AB116" i="158"/>
  <c r="AB123" i="158" s="1"/>
  <c r="J157" i="160"/>
  <c r="K156" i="160"/>
  <c r="AB124" i="158" l="1"/>
  <c r="AD115" i="158"/>
  <c r="AC116" i="158"/>
  <c r="AC123" i="158" s="1"/>
  <c r="K157" i="160"/>
  <c r="L156" i="160"/>
  <c r="AC124" i="158" l="1"/>
  <c r="C126" i="158"/>
  <c r="AD116" i="158"/>
  <c r="AD124" i="158" s="1"/>
  <c r="AI122" i="158" s="1"/>
  <c r="AG117" i="158"/>
  <c r="M156" i="160"/>
  <c r="L157" i="160"/>
  <c r="D126" i="158" l="1"/>
  <c r="C127" i="158"/>
  <c r="C134" i="158" s="1"/>
  <c r="AD123" i="158"/>
  <c r="AG122" i="158" s="1"/>
  <c r="AG121" i="158"/>
  <c r="AG119" i="158"/>
  <c r="N156" i="160"/>
  <c r="M157" i="160"/>
  <c r="C135" i="158" l="1"/>
  <c r="E126" i="158"/>
  <c r="D127" i="158"/>
  <c r="D134" i="158" s="1"/>
  <c r="O156" i="160"/>
  <c r="N157" i="160"/>
  <c r="D135" i="158" l="1"/>
  <c r="F126" i="158"/>
  <c r="E127" i="158"/>
  <c r="E134" i="158" s="1"/>
  <c r="O157" i="160"/>
  <c r="P156" i="160"/>
  <c r="E135" i="158" l="1"/>
  <c r="G126" i="158"/>
  <c r="F127" i="158"/>
  <c r="F135" i="158" s="1"/>
  <c r="P157" i="160"/>
  <c r="Q156" i="160"/>
  <c r="F134" i="158" l="1"/>
  <c r="G127" i="158"/>
  <c r="G135" i="158" s="1"/>
  <c r="H126" i="158"/>
  <c r="Q157" i="160"/>
  <c r="R156" i="160"/>
  <c r="G134" i="158" l="1"/>
  <c r="H127" i="158"/>
  <c r="H135" i="158" s="1"/>
  <c r="I126" i="158"/>
  <c r="R157" i="160"/>
  <c r="S156" i="160"/>
  <c r="H134" i="158" l="1"/>
  <c r="I127" i="158"/>
  <c r="I135" i="158" s="1"/>
  <c r="J126" i="158"/>
  <c r="S157" i="160"/>
  <c r="T156" i="160"/>
  <c r="I134" i="158" l="1"/>
  <c r="J127" i="158"/>
  <c r="J135" i="158" s="1"/>
  <c r="K126" i="158"/>
  <c r="U156" i="160"/>
  <c r="T157" i="160"/>
  <c r="J134" i="158" l="1"/>
  <c r="L126" i="158"/>
  <c r="K127" i="158"/>
  <c r="K134" i="158" s="1"/>
  <c r="V156" i="160"/>
  <c r="U157" i="160"/>
  <c r="K135" i="158" l="1"/>
  <c r="M126" i="158"/>
  <c r="L127" i="158"/>
  <c r="L134" i="158" s="1"/>
  <c r="W156" i="160"/>
  <c r="V157" i="160"/>
  <c r="L135" i="158" l="1"/>
  <c r="N126" i="158"/>
  <c r="M127" i="158"/>
  <c r="M135" i="158" s="1"/>
  <c r="W157" i="160"/>
  <c r="X156" i="160"/>
  <c r="O126" i="158" l="1"/>
  <c r="N127" i="158"/>
  <c r="N134" i="158" s="1"/>
  <c r="M134" i="158"/>
  <c r="X157" i="160"/>
  <c r="Y156" i="160"/>
  <c r="N135" i="158" l="1"/>
  <c r="O127" i="158"/>
  <c r="O135" i="158" s="1"/>
  <c r="P126" i="158"/>
  <c r="Y157" i="160"/>
  <c r="Z156" i="160"/>
  <c r="O134" i="158" l="1"/>
  <c r="P127" i="158"/>
  <c r="P135" i="158" s="1"/>
  <c r="Q126" i="158"/>
  <c r="Z157" i="160"/>
  <c r="AA156" i="160"/>
  <c r="P134" i="158" l="1"/>
  <c r="Q127" i="158"/>
  <c r="Q135" i="158" s="1"/>
  <c r="R126" i="158"/>
  <c r="AA157" i="160"/>
  <c r="AB156" i="160"/>
  <c r="R127" i="158" l="1"/>
  <c r="R135" i="158" s="1"/>
  <c r="S126" i="158"/>
  <c r="Q134" i="158"/>
  <c r="AC156" i="160"/>
  <c r="AB157" i="160"/>
  <c r="R134" i="158" l="1"/>
  <c r="T126" i="158"/>
  <c r="S127" i="158"/>
  <c r="S134" i="158" s="1"/>
  <c r="AD156" i="160"/>
  <c r="AC157" i="160"/>
  <c r="S135" i="158" l="1"/>
  <c r="U126" i="158"/>
  <c r="T127" i="158"/>
  <c r="T134" i="158" s="1"/>
  <c r="AE156" i="160"/>
  <c r="AD157" i="160"/>
  <c r="T135" i="158" l="1"/>
  <c r="V126" i="158"/>
  <c r="U127" i="158"/>
  <c r="U134" i="158" s="1"/>
  <c r="AE157" i="160"/>
  <c r="AF156" i="160"/>
  <c r="U135" i="158" l="1"/>
  <c r="W126" i="158"/>
  <c r="V127" i="158"/>
  <c r="V134" i="158" s="1"/>
  <c r="AF157" i="160"/>
  <c r="AG156" i="160"/>
  <c r="V135" i="158" l="1"/>
  <c r="W127" i="158"/>
  <c r="W135" i="158" s="1"/>
  <c r="X126" i="158"/>
  <c r="F182" i="160"/>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W134" i="158" l="1"/>
  <c r="X127" i="158"/>
  <c r="X135" i="158" s="1"/>
  <c r="Y126" i="158"/>
  <c r="H21" i="160"/>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X134" i="158" l="1"/>
  <c r="Y127" i="158"/>
  <c r="Y135" i="158" s="1"/>
  <c r="Z126" i="158"/>
  <c r="G183" i="160"/>
  <c r="H182" i="160"/>
  <c r="T8" i="160"/>
  <c r="Y134" i="158" l="1"/>
  <c r="Z127" i="158"/>
  <c r="Z135" i="158" s="1"/>
  <c r="AA126" i="158"/>
  <c r="W20" i="160"/>
  <c r="AM5" i="160"/>
  <c r="H183" i="160"/>
  <c r="I182" i="160"/>
  <c r="Z134" i="158" l="1"/>
  <c r="AB126" i="158"/>
  <c r="AA127" i="158"/>
  <c r="AA134" i="158" s="1"/>
  <c r="I183" i="160"/>
  <c r="J182" i="160"/>
  <c r="AA135" i="158" l="1"/>
  <c r="AC126" i="158"/>
  <c r="AB127" i="158"/>
  <c r="AB135" i="158" s="1"/>
  <c r="J183" i="160"/>
  <c r="K182" i="160"/>
  <c r="AB134" i="158" l="1"/>
  <c r="AD126" i="158"/>
  <c r="AC127" i="158"/>
  <c r="AC135" i="158" s="1"/>
  <c r="K183" i="160"/>
  <c r="L182" i="160"/>
  <c r="C137" i="158" l="1"/>
  <c r="AD127" i="158"/>
  <c r="AD134" i="158" s="1"/>
  <c r="AG133" i="158" s="1"/>
  <c r="AG128" i="158"/>
  <c r="AC134" i="158"/>
  <c r="M182" i="160"/>
  <c r="L183" i="160"/>
  <c r="AG130" i="158" l="1"/>
  <c r="AG132" i="158"/>
  <c r="AD135" i="158"/>
  <c r="AI133" i="158" s="1"/>
  <c r="D137" i="158"/>
  <c r="C138" i="158"/>
  <c r="C145" i="158" s="1"/>
  <c r="N182" i="160"/>
  <c r="M183" i="160"/>
  <c r="C146" i="158" l="1"/>
  <c r="E137" i="158"/>
  <c r="D138" i="158"/>
  <c r="D145" i="158" s="1"/>
  <c r="O182" i="160"/>
  <c r="N183" i="160"/>
  <c r="D146" i="158" l="1"/>
  <c r="F137" i="158"/>
  <c r="E138" i="158"/>
  <c r="E146" i="158" s="1"/>
  <c r="O183" i="160"/>
  <c r="P182" i="160"/>
  <c r="F138" i="158" l="1"/>
  <c r="F146" i="158" s="1"/>
  <c r="G137" i="158"/>
  <c r="E145" i="158"/>
  <c r="P183" i="160"/>
  <c r="Q182" i="160"/>
  <c r="F145" i="158" l="1"/>
  <c r="G138" i="158"/>
  <c r="G146" i="158" s="1"/>
  <c r="H137" i="158"/>
  <c r="Q183" i="160"/>
  <c r="R182" i="160"/>
  <c r="G145" i="158" l="1"/>
  <c r="H138" i="158"/>
  <c r="H146" i="158" s="1"/>
  <c r="I137" i="158"/>
  <c r="R183" i="160"/>
  <c r="S182" i="160"/>
  <c r="H145" i="158" l="1"/>
  <c r="I138" i="158"/>
  <c r="I146" i="158" s="1"/>
  <c r="J137" i="158"/>
  <c r="S183" i="160"/>
  <c r="T182" i="160"/>
  <c r="I145" i="158" l="1"/>
  <c r="K137" i="158"/>
  <c r="J138" i="158"/>
  <c r="J145" i="158" s="1"/>
  <c r="U182" i="160"/>
  <c r="T183" i="160"/>
  <c r="J146" i="158" l="1"/>
  <c r="L137" i="158"/>
  <c r="K138" i="158"/>
  <c r="K146" i="158" s="1"/>
  <c r="V182" i="160"/>
  <c r="U183" i="160"/>
  <c r="M137" i="158" l="1"/>
  <c r="L138" i="158"/>
  <c r="L145" i="158" s="1"/>
  <c r="K145" i="158"/>
  <c r="W182" i="160"/>
  <c r="V183" i="160"/>
  <c r="N137" i="158" l="1"/>
  <c r="M138" i="158"/>
  <c r="M145" i="158" s="1"/>
  <c r="L146" i="158"/>
  <c r="W183" i="160"/>
  <c r="X182" i="160"/>
  <c r="N138" i="158" l="1"/>
  <c r="N146" i="158" s="1"/>
  <c r="O137" i="158"/>
  <c r="M146" i="158"/>
  <c r="X183" i="160"/>
  <c r="Y182" i="160"/>
  <c r="O138" i="158" l="1"/>
  <c r="O146" i="158" s="1"/>
  <c r="P137" i="158"/>
  <c r="N145" i="158"/>
  <c r="Y183" i="160"/>
  <c r="Z182" i="160"/>
  <c r="P138" i="158" l="1"/>
  <c r="P146" i="158" s="1"/>
  <c r="Q137" i="158"/>
  <c r="O145" i="158"/>
  <c r="Z183" i="160"/>
  <c r="AA182" i="160"/>
  <c r="P145" i="158" l="1"/>
  <c r="Q138" i="158"/>
  <c r="Q146" i="158" s="1"/>
  <c r="R137" i="158"/>
  <c r="AA183" i="160"/>
  <c r="AB182" i="160"/>
  <c r="Q145" i="158" l="1"/>
  <c r="S137" i="158"/>
  <c r="R138" i="158"/>
  <c r="R145" i="158" s="1"/>
  <c r="AC182" i="160"/>
  <c r="AB183" i="160"/>
  <c r="R146" i="158" l="1"/>
  <c r="T137" i="158"/>
  <c r="S138" i="158"/>
  <c r="S145" i="158" s="1"/>
  <c r="AD182" i="160"/>
  <c r="AC183" i="160"/>
  <c r="S146" i="158" l="1"/>
  <c r="U137" i="158"/>
  <c r="T138" i="158"/>
  <c r="T145" i="158" s="1"/>
  <c r="AE182" i="160"/>
  <c r="AD183" i="160"/>
  <c r="T146" i="158" l="1"/>
  <c r="V137" i="158"/>
  <c r="U138" i="158"/>
  <c r="U145" i="158" s="1"/>
  <c r="AE183" i="160"/>
  <c r="AF182" i="160"/>
  <c r="U146" i="158" l="1"/>
  <c r="V138" i="158"/>
  <c r="V146" i="158" s="1"/>
  <c r="W137" i="158"/>
  <c r="AF183" i="160"/>
  <c r="AG182" i="160"/>
  <c r="W138" i="158" l="1"/>
  <c r="W146" i="158" s="1"/>
  <c r="X137" i="158"/>
  <c r="V145" i="158"/>
  <c r="AG183" i="160"/>
  <c r="F202" i="160"/>
  <c r="X138" i="158" l="1"/>
  <c r="X146" i="158" s="1"/>
  <c r="Y137" i="158"/>
  <c r="W145" i="158"/>
  <c r="F203" i="160"/>
  <c r="G202" i="160"/>
  <c r="X145" i="158" l="1"/>
  <c r="Y138" i="158"/>
  <c r="Y146" i="158" s="1"/>
  <c r="Z137" i="158"/>
  <c r="G203" i="160"/>
  <c r="H202" i="160"/>
  <c r="Y145" i="158" l="1"/>
  <c r="AA137" i="158"/>
  <c r="Z138" i="158"/>
  <c r="Z145" i="158" s="1"/>
  <c r="H203" i="160"/>
  <c r="I202" i="160"/>
  <c r="Z146" i="158" l="1"/>
  <c r="AB137" i="158"/>
  <c r="AA138" i="158"/>
  <c r="AA145" i="158" s="1"/>
  <c r="J202" i="160"/>
  <c r="I203" i="160"/>
  <c r="AA146" i="158" l="1"/>
  <c r="AC137" i="158"/>
  <c r="AB138" i="158"/>
  <c r="AB146" i="158" s="1"/>
  <c r="K202" i="160"/>
  <c r="J203" i="160"/>
  <c r="AB145" i="158" l="1"/>
  <c r="AD137" i="158"/>
  <c r="AC138" i="158"/>
  <c r="AC145" i="158" s="1"/>
  <c r="L202" i="160"/>
  <c r="K203" i="160"/>
  <c r="AC146" i="158" l="1"/>
  <c r="C148" i="158"/>
  <c r="AD138" i="158"/>
  <c r="AD146" i="158" s="1"/>
  <c r="AI144" i="158" s="1"/>
  <c r="AG139" i="158"/>
  <c r="L203" i="160"/>
  <c r="M202" i="160"/>
  <c r="AD145" i="158" l="1"/>
  <c r="AG144" i="158" s="1"/>
  <c r="C149" i="158"/>
  <c r="C157" i="158" s="1"/>
  <c r="D148" i="158"/>
  <c r="AG141" i="158"/>
  <c r="AG143" i="158"/>
  <c r="M203" i="160"/>
  <c r="N202" i="160"/>
  <c r="C156" i="158" l="1"/>
  <c r="E148" i="158"/>
  <c r="D149" i="158"/>
  <c r="D156" i="158" s="1"/>
  <c r="N203" i="160"/>
  <c r="O202" i="160"/>
  <c r="D157" i="158" l="1"/>
  <c r="E149" i="158"/>
  <c r="E156" i="158" s="1"/>
  <c r="F148" i="158"/>
  <c r="O203" i="160"/>
  <c r="P202" i="160"/>
  <c r="F149" i="158" l="1"/>
  <c r="F156" i="158" s="1"/>
  <c r="G148" i="158"/>
  <c r="E157" i="158"/>
  <c r="P203" i="160"/>
  <c r="Q202" i="160"/>
  <c r="F157" i="158" l="1"/>
  <c r="G149" i="158"/>
  <c r="G156" i="158" s="1"/>
  <c r="H148" i="158"/>
  <c r="R202" i="160"/>
  <c r="Q203" i="160"/>
  <c r="H149" i="158" l="1"/>
  <c r="H157" i="158" s="1"/>
  <c r="I148" i="158"/>
  <c r="G157" i="158"/>
  <c r="S202" i="160"/>
  <c r="R203" i="160"/>
  <c r="H156" i="158" l="1"/>
  <c r="I149" i="158"/>
  <c r="I157" i="158" s="1"/>
  <c r="J148" i="158"/>
  <c r="T202" i="160"/>
  <c r="S203" i="160"/>
  <c r="I156" i="158" l="1"/>
  <c r="J149" i="158"/>
  <c r="J157" i="158" s="1"/>
  <c r="K148" i="158"/>
  <c r="T203" i="160"/>
  <c r="U202" i="160"/>
  <c r="J156" i="158" l="1"/>
  <c r="K149" i="158"/>
  <c r="K157" i="158" s="1"/>
  <c r="L148" i="158"/>
  <c r="U203" i="160"/>
  <c r="V202" i="160"/>
  <c r="K156" i="158" l="1"/>
  <c r="M148" i="158"/>
  <c r="L149" i="158"/>
  <c r="L156" i="158" s="1"/>
  <c r="V203" i="160"/>
  <c r="W202" i="160"/>
  <c r="L157" i="158" l="1"/>
  <c r="M149" i="158"/>
  <c r="M156" i="158" s="1"/>
  <c r="N148" i="158"/>
  <c r="W203" i="160"/>
  <c r="X202" i="160"/>
  <c r="N149" i="158" l="1"/>
  <c r="N156" i="158" s="1"/>
  <c r="O148" i="158"/>
  <c r="M157" i="158"/>
  <c r="X203" i="160"/>
  <c r="Y202" i="160"/>
  <c r="N157" i="158" l="1"/>
  <c r="O149" i="158"/>
  <c r="O156" i="158" s="1"/>
  <c r="P148" i="158"/>
  <c r="Z202" i="160"/>
  <c r="Y203" i="160"/>
  <c r="P149" i="158" l="1"/>
  <c r="P157" i="158" s="1"/>
  <c r="Q148" i="158"/>
  <c r="O157" i="158"/>
  <c r="AA202" i="160"/>
  <c r="Z203" i="160"/>
  <c r="P156" i="158" l="1"/>
  <c r="Q149" i="158"/>
  <c r="Q157" i="158" s="1"/>
  <c r="R148" i="158"/>
  <c r="AB202" i="160"/>
  <c r="AA203" i="160"/>
  <c r="Q156" i="158" l="1"/>
  <c r="R149" i="158"/>
  <c r="R157" i="158" s="1"/>
  <c r="S148" i="158"/>
  <c r="AB203" i="160"/>
  <c r="AC202" i="160"/>
  <c r="R156" i="158" l="1"/>
  <c r="S149" i="158"/>
  <c r="S157" i="158" s="1"/>
  <c r="T148" i="158"/>
  <c r="AC203" i="160"/>
  <c r="AD202" i="160"/>
  <c r="S156" i="158" l="1"/>
  <c r="U148" i="158"/>
  <c r="T149" i="158"/>
  <c r="T156" i="158" s="1"/>
  <c r="AD203" i="160"/>
  <c r="AE202" i="160"/>
  <c r="T157" i="158" l="1"/>
  <c r="U149" i="158"/>
  <c r="U157" i="158" s="1"/>
  <c r="V148" i="158"/>
  <c r="AE203" i="160"/>
  <c r="AF202" i="160"/>
  <c r="U156" i="158" l="1"/>
  <c r="W148" i="158"/>
  <c r="V149" i="158"/>
  <c r="V156" i="158" s="1"/>
  <c r="AF203" i="160"/>
  <c r="AG202" i="160"/>
  <c r="V157" i="158" l="1"/>
  <c r="W149" i="158"/>
  <c r="W156" i="158" s="1"/>
  <c r="X148" i="158"/>
  <c r="F222" i="160"/>
  <c r="AG203" i="160"/>
  <c r="W157" i="158" l="1"/>
  <c r="Y148" i="158"/>
  <c r="X149" i="158"/>
  <c r="X157" i="158" s="1"/>
  <c r="G222" i="160"/>
  <c r="F223" i="160"/>
  <c r="Y149" i="158" l="1"/>
  <c r="Y157" i="158" s="1"/>
  <c r="Z148" i="158"/>
  <c r="X156" i="158"/>
  <c r="G223" i="160"/>
  <c r="H222" i="160"/>
  <c r="Y156" i="158" l="1"/>
  <c r="Z149" i="158"/>
  <c r="Z157" i="158" s="1"/>
  <c r="AA148" i="158"/>
  <c r="H223" i="160"/>
  <c r="I222" i="160"/>
  <c r="Z156" i="158" l="1"/>
  <c r="AA149" i="158"/>
  <c r="AA157" i="158" s="1"/>
  <c r="AB148" i="158"/>
  <c r="J222" i="160"/>
  <c r="I223" i="160"/>
  <c r="AA156" i="158" l="1"/>
  <c r="AC148" i="158"/>
  <c r="AB149" i="158"/>
  <c r="AB156" i="158" s="1"/>
  <c r="K222" i="160"/>
  <c r="J223" i="160"/>
  <c r="AC149" i="158" l="1"/>
  <c r="AC156" i="158" s="1"/>
  <c r="AD148" i="158"/>
  <c r="AB157" i="158"/>
  <c r="K223" i="160"/>
  <c r="L222" i="160"/>
  <c r="C159" i="158" l="1"/>
  <c r="AD149" i="158"/>
  <c r="AD156" i="158" s="1"/>
  <c r="AG155" i="158" s="1"/>
  <c r="AG150" i="158"/>
  <c r="AC157" i="158"/>
  <c r="M222" i="160"/>
  <c r="L223" i="160"/>
  <c r="AG154" i="158" l="1"/>
  <c r="AG152" i="158"/>
  <c r="AD157" i="158"/>
  <c r="AI155" i="158" s="1"/>
  <c r="D159" i="158"/>
  <c r="C160" i="158"/>
  <c r="C168" i="158" s="1"/>
  <c r="N222" i="160"/>
  <c r="M223" i="160"/>
  <c r="C167" i="158" l="1"/>
  <c r="E159" i="158"/>
  <c r="D160" i="158"/>
  <c r="D167" i="158" s="1"/>
  <c r="O222" i="160"/>
  <c r="N223" i="160"/>
  <c r="D168" i="158" l="1"/>
  <c r="F159" i="158"/>
  <c r="E160" i="158"/>
  <c r="E167" i="158" s="1"/>
  <c r="O223" i="160"/>
  <c r="P222" i="160"/>
  <c r="E168" i="158" l="1"/>
  <c r="G159" i="158"/>
  <c r="F160" i="158"/>
  <c r="F167" i="158" s="1"/>
  <c r="P223" i="160"/>
  <c r="Q222" i="160"/>
  <c r="F168" i="158" l="1"/>
  <c r="G160" i="158"/>
  <c r="G168" i="158" s="1"/>
  <c r="H159" i="158"/>
  <c r="Q223" i="160"/>
  <c r="R222" i="160"/>
  <c r="G167" i="158" l="1"/>
  <c r="H160" i="158"/>
  <c r="H168" i="158" s="1"/>
  <c r="I159" i="158"/>
  <c r="S222" i="160"/>
  <c r="R223" i="160"/>
  <c r="H167" i="158" l="1"/>
  <c r="I160" i="158"/>
  <c r="I168" i="158" s="1"/>
  <c r="J159" i="158"/>
  <c r="S223" i="160"/>
  <c r="T222" i="160"/>
  <c r="I167" i="158" l="1"/>
  <c r="J160" i="158"/>
  <c r="J168" i="158" s="1"/>
  <c r="K159" i="158"/>
  <c r="U222" i="160"/>
  <c r="T223" i="160"/>
  <c r="J167" i="158" l="1"/>
  <c r="L159" i="158"/>
  <c r="K160" i="158"/>
  <c r="K167" i="158" s="1"/>
  <c r="V222" i="160"/>
  <c r="U223" i="160"/>
  <c r="K168" i="158" l="1"/>
  <c r="M159" i="158"/>
  <c r="L160" i="158"/>
  <c r="L167" i="158" s="1"/>
  <c r="W222" i="160"/>
  <c r="V223" i="160"/>
  <c r="L168" i="158" l="1"/>
  <c r="N159" i="158"/>
  <c r="M160" i="158"/>
  <c r="M167" i="158" s="1"/>
  <c r="W223" i="160"/>
  <c r="X222" i="160"/>
  <c r="M168" i="158" l="1"/>
  <c r="O159" i="158"/>
  <c r="N160" i="158"/>
  <c r="N167" i="158" s="1"/>
  <c r="Y222" i="160"/>
  <c r="X223" i="160"/>
  <c r="N168" i="158" l="1"/>
  <c r="O160" i="158"/>
  <c r="O168" i="158" s="1"/>
  <c r="P159" i="158"/>
  <c r="Y223" i="160"/>
  <c r="Z222" i="160"/>
  <c r="P160" i="158" l="1"/>
  <c r="P168" i="158" s="1"/>
  <c r="Q159" i="158"/>
  <c r="O167" i="158"/>
  <c r="AA222" i="160"/>
  <c r="Z223" i="160"/>
  <c r="P167" i="158" l="1"/>
  <c r="Q160" i="158"/>
  <c r="Q168" i="158" s="1"/>
  <c r="R159" i="158"/>
  <c r="AA223" i="160"/>
  <c r="AB222" i="160"/>
  <c r="Q167" i="158" l="1"/>
  <c r="R160" i="158"/>
  <c r="R168" i="158" s="1"/>
  <c r="S159" i="158"/>
  <c r="AB223" i="160"/>
  <c r="AC222" i="160"/>
  <c r="R167" i="158" l="1"/>
  <c r="T159" i="158"/>
  <c r="S160" i="158"/>
  <c r="S167" i="158" s="1"/>
  <c r="AC223" i="160"/>
  <c r="AD222" i="160"/>
  <c r="S168" i="158" l="1"/>
  <c r="U159" i="158"/>
  <c r="T160" i="158"/>
  <c r="T167" i="158" s="1"/>
  <c r="AE222" i="160"/>
  <c r="AD223" i="160"/>
  <c r="T168" i="158" l="1"/>
  <c r="V159" i="158"/>
  <c r="U160" i="158"/>
  <c r="U168" i="158" s="1"/>
  <c r="AE223" i="160"/>
  <c r="AF222" i="160"/>
  <c r="U167" i="158" l="1"/>
  <c r="W159" i="158"/>
  <c r="V160" i="158"/>
  <c r="V168" i="158" s="1"/>
  <c r="AG222" i="160"/>
  <c r="AF223" i="160"/>
  <c r="W160" i="158" l="1"/>
  <c r="W168" i="158" s="1"/>
  <c r="X159" i="158"/>
  <c r="V167" i="158"/>
  <c r="F242" i="160"/>
  <c r="AG223" i="160"/>
  <c r="W167" i="158" l="1"/>
  <c r="X160" i="158"/>
  <c r="X168" i="158" s="1"/>
  <c r="Y159" i="158"/>
  <c r="F243" i="160"/>
  <c r="G242" i="160"/>
  <c r="X167" i="158" l="1"/>
  <c r="Y160" i="158"/>
  <c r="Y168" i="158" s="1"/>
  <c r="Z159" i="158"/>
  <c r="H242" i="160"/>
  <c r="G243" i="160"/>
  <c r="Y167" i="158" l="1"/>
  <c r="Z160" i="158"/>
  <c r="Z168" i="158" s="1"/>
  <c r="AA159" i="158"/>
  <c r="H243" i="160"/>
  <c r="I242" i="160"/>
  <c r="Z167" i="158" l="1"/>
  <c r="AB159" i="158"/>
  <c r="AA160" i="158"/>
  <c r="AA167" i="158" s="1"/>
  <c r="I243" i="160"/>
  <c r="J242" i="160"/>
  <c r="AA168" i="158" l="1"/>
  <c r="AC159" i="158"/>
  <c r="AB160" i="158"/>
  <c r="AB167" i="158" s="1"/>
  <c r="J243" i="160"/>
  <c r="K242" i="160"/>
  <c r="AB168" i="158" l="1"/>
  <c r="AD159" i="158"/>
  <c r="AC160" i="158"/>
  <c r="AC167" i="158" s="1"/>
  <c r="L242" i="160"/>
  <c r="K243" i="160"/>
  <c r="AC168" i="158" l="1"/>
  <c r="C170" i="158"/>
  <c r="AD160" i="158"/>
  <c r="AD167" i="158" s="1"/>
  <c r="AG166" i="158" s="1"/>
  <c r="AG161" i="158"/>
  <c r="L243" i="160"/>
  <c r="M242" i="160"/>
  <c r="AG163" i="158" l="1"/>
  <c r="AG165" i="158"/>
  <c r="AD168" i="158"/>
  <c r="AI166" i="158" s="1"/>
  <c r="D170" i="158"/>
  <c r="C171" i="158"/>
  <c r="C178" i="158" s="1"/>
  <c r="N242" i="160"/>
  <c r="M243" i="160"/>
  <c r="C179" i="158" l="1"/>
  <c r="E170" i="158"/>
  <c r="D171" i="158"/>
  <c r="D179" i="158" s="1"/>
  <c r="O242" i="160"/>
  <c r="N243" i="160"/>
  <c r="D178" i="158" l="1"/>
  <c r="F170" i="158"/>
  <c r="E171" i="158"/>
  <c r="E179" i="158" s="1"/>
  <c r="P242" i="160"/>
  <c r="O243" i="160"/>
  <c r="F171" i="158" l="1"/>
  <c r="F179" i="158" s="1"/>
  <c r="G170" i="158"/>
  <c r="E178" i="158"/>
  <c r="P243" i="160"/>
  <c r="Q242" i="160"/>
  <c r="F178" i="158" l="1"/>
  <c r="G171" i="158"/>
  <c r="G179" i="158" s="1"/>
  <c r="H170" i="158"/>
  <c r="Q243" i="160"/>
  <c r="R242" i="160"/>
  <c r="G178" i="158" l="1"/>
  <c r="H171" i="158"/>
  <c r="H179" i="158" s="1"/>
  <c r="I170" i="158"/>
  <c r="R243" i="160"/>
  <c r="S242" i="160"/>
  <c r="H178" i="158" l="1"/>
  <c r="I171" i="158"/>
  <c r="I179" i="158" s="1"/>
  <c r="J170" i="158"/>
  <c r="T242" i="160"/>
  <c r="S243" i="160"/>
  <c r="I178" i="158" l="1"/>
  <c r="K170" i="158"/>
  <c r="J171" i="158"/>
  <c r="J178" i="158" s="1"/>
  <c r="T243" i="160"/>
  <c r="U242" i="160"/>
  <c r="J179" i="158" l="1"/>
  <c r="L170" i="158"/>
  <c r="K171" i="158"/>
  <c r="K178" i="158" s="1"/>
  <c r="U243" i="160"/>
  <c r="V242" i="160"/>
  <c r="K179" i="158" l="1"/>
  <c r="M170" i="158"/>
  <c r="L171" i="158"/>
  <c r="L179" i="158" s="1"/>
  <c r="W242" i="160"/>
  <c r="V243" i="160"/>
  <c r="L178" i="158" l="1"/>
  <c r="N170" i="158"/>
  <c r="M171" i="158"/>
  <c r="M178" i="158" s="1"/>
  <c r="X242" i="160"/>
  <c r="W243" i="160"/>
  <c r="M179" i="158" l="1"/>
  <c r="N171" i="158"/>
  <c r="N179" i="158" s="1"/>
  <c r="O170" i="158"/>
  <c r="X243" i="160"/>
  <c r="Y242" i="160"/>
  <c r="N178" i="158" l="1"/>
  <c r="O171" i="158"/>
  <c r="O179" i="158" s="1"/>
  <c r="P170" i="158"/>
  <c r="Z242" i="160"/>
  <c r="Y243" i="160"/>
  <c r="O178" i="158" l="1"/>
  <c r="P171" i="158"/>
  <c r="P179" i="158" s="1"/>
  <c r="Q170" i="158"/>
  <c r="AA242" i="160"/>
  <c r="Z243" i="160"/>
  <c r="P178" i="158" l="1"/>
  <c r="Q171" i="158"/>
  <c r="Q179" i="158" s="1"/>
  <c r="R170" i="158"/>
  <c r="AB242" i="160"/>
  <c r="AA243" i="160"/>
  <c r="Q178" i="158" l="1"/>
  <c r="S170" i="158"/>
  <c r="R171" i="158"/>
  <c r="R178" i="158" s="1"/>
  <c r="AB243" i="160"/>
  <c r="AC242" i="160"/>
  <c r="R179" i="158" l="1"/>
  <c r="T170" i="158"/>
  <c r="S171" i="158"/>
  <c r="S178" i="158" s="1"/>
  <c r="AC243" i="160"/>
  <c r="AD242" i="160"/>
  <c r="S179" i="158" l="1"/>
  <c r="U170" i="158"/>
  <c r="T171" i="158"/>
  <c r="T179" i="158" s="1"/>
  <c r="AD243" i="160"/>
  <c r="AE242" i="160"/>
  <c r="T178" i="158" l="1"/>
  <c r="V170" i="158"/>
  <c r="U171" i="158"/>
  <c r="U179" i="158" s="1"/>
  <c r="AF242" i="160"/>
  <c r="AE243" i="160"/>
  <c r="V171" i="158" l="1"/>
  <c r="V179" i="158" s="1"/>
  <c r="W170" i="158"/>
  <c r="U178" i="158"/>
  <c r="AF243" i="160"/>
  <c r="AG242" i="160"/>
  <c r="V178" i="158" l="1"/>
  <c r="W171" i="158"/>
  <c r="W179" i="158" s="1"/>
  <c r="X170" i="158"/>
  <c r="F268" i="160"/>
  <c r="AG243" i="160"/>
  <c r="W178" i="158" l="1"/>
  <c r="X171" i="158"/>
  <c r="X179" i="158" s="1"/>
  <c r="Y170" i="158"/>
  <c r="G268" i="160"/>
  <c r="F269" i="160"/>
  <c r="X178" i="158" l="1"/>
  <c r="Y171" i="158"/>
  <c r="Y179" i="158" s="1"/>
  <c r="Z170" i="158"/>
  <c r="H268" i="160"/>
  <c r="G269" i="160"/>
  <c r="Y178" i="158" l="1"/>
  <c r="AA170" i="158"/>
  <c r="Z171" i="158"/>
  <c r="Z178" i="158" s="1"/>
  <c r="H269" i="160"/>
  <c r="I268" i="160"/>
  <c r="Z179" i="158" l="1"/>
  <c r="AB170" i="158"/>
  <c r="AA171" i="158"/>
  <c r="AA178" i="158" s="1"/>
  <c r="J268" i="160"/>
  <c r="I269" i="160"/>
  <c r="AA179" i="158" l="1"/>
  <c r="AC170" i="158"/>
  <c r="AB171" i="158"/>
  <c r="AB179" i="158" s="1"/>
  <c r="J269" i="160"/>
  <c r="K268" i="160"/>
  <c r="AB178" i="158" l="1"/>
  <c r="AD170" i="158"/>
  <c r="AC171" i="158"/>
  <c r="AC179" i="158" s="1"/>
  <c r="K269" i="160"/>
  <c r="L268" i="160"/>
  <c r="C181" i="158" l="1"/>
  <c r="AD171" i="158"/>
  <c r="AD179" i="158" s="1"/>
  <c r="AI177" i="158" s="1"/>
  <c r="AG172" i="158"/>
  <c r="AC178" i="158"/>
  <c r="L269" i="160"/>
  <c r="M268" i="160"/>
  <c r="AG176" i="158" l="1"/>
  <c r="AG174" i="158"/>
  <c r="AD178" i="158"/>
  <c r="AG177" i="158" s="1"/>
  <c r="D181" i="158"/>
  <c r="C182" i="158"/>
  <c r="C189" i="158" s="1"/>
  <c r="M269" i="160"/>
  <c r="N268" i="160"/>
  <c r="E181" i="158" l="1"/>
  <c r="D182" i="158"/>
  <c r="D190" i="158" s="1"/>
  <c r="C190" i="158"/>
  <c r="O268" i="160"/>
  <c r="N269" i="160"/>
  <c r="D189" i="158" l="1"/>
  <c r="E182" i="158"/>
  <c r="E190" i="158" s="1"/>
  <c r="F181" i="158"/>
  <c r="P268" i="160"/>
  <c r="O269" i="160"/>
  <c r="E189" i="158" l="1"/>
  <c r="F182" i="158"/>
  <c r="F190" i="158" s="1"/>
  <c r="G181" i="158"/>
  <c r="P269" i="160"/>
  <c r="Q268" i="160"/>
  <c r="F189" i="158" l="1"/>
  <c r="G182" i="158"/>
  <c r="G190" i="158" s="1"/>
  <c r="H181" i="158"/>
  <c r="Q269" i="160"/>
  <c r="R268" i="160"/>
  <c r="G189" i="158" l="1"/>
  <c r="H182" i="158"/>
  <c r="H190" i="158" s="1"/>
  <c r="I181" i="158"/>
  <c r="R269" i="160"/>
  <c r="S268" i="160"/>
  <c r="H189" i="158" l="1"/>
  <c r="J181" i="158"/>
  <c r="I182" i="158"/>
  <c r="I189" i="158" s="1"/>
  <c r="S269" i="160"/>
  <c r="T268" i="160"/>
  <c r="I190" i="158" l="1"/>
  <c r="K181" i="158"/>
  <c r="J182" i="158"/>
  <c r="J189" i="158" s="1"/>
  <c r="T269" i="160"/>
  <c r="U268" i="160"/>
  <c r="J190" i="158" l="1"/>
  <c r="L181" i="158"/>
  <c r="K182" i="158"/>
  <c r="K189" i="158" s="1"/>
  <c r="U269" i="160"/>
  <c r="V268" i="160"/>
  <c r="K190" i="158" l="1"/>
  <c r="M181" i="158"/>
  <c r="L182" i="158"/>
  <c r="L189" i="158" s="1"/>
  <c r="W268" i="160"/>
  <c r="V269" i="160"/>
  <c r="L190" i="158" l="1"/>
  <c r="M182" i="158"/>
  <c r="M190" i="158" s="1"/>
  <c r="N181" i="158"/>
  <c r="X268" i="160"/>
  <c r="W269" i="160"/>
  <c r="N182" i="158" l="1"/>
  <c r="N190" i="158" s="1"/>
  <c r="O181" i="158"/>
  <c r="M189" i="158"/>
  <c r="X269" i="160"/>
  <c r="Y268" i="160"/>
  <c r="N189" i="158" l="1"/>
  <c r="O182" i="158"/>
  <c r="O190" i="158" s="1"/>
  <c r="P181" i="158"/>
  <c r="Y269" i="160"/>
  <c r="Z268" i="160"/>
  <c r="O189" i="158" l="1"/>
  <c r="P182" i="158"/>
  <c r="P190" i="158" s="1"/>
  <c r="Q181" i="158"/>
  <c r="Z269" i="160"/>
  <c r="AA268" i="160"/>
  <c r="P189" i="158" l="1"/>
  <c r="R181" i="158"/>
  <c r="Q182" i="158"/>
  <c r="Q189" i="158" s="1"/>
  <c r="AA269" i="160"/>
  <c r="AB268" i="160"/>
  <c r="Q190" i="158" l="1"/>
  <c r="S181" i="158"/>
  <c r="R182" i="158"/>
  <c r="R189" i="158" s="1"/>
  <c r="AB269" i="160"/>
  <c r="AC268" i="160"/>
  <c r="R190" i="158" l="1"/>
  <c r="T181" i="158"/>
  <c r="S182" i="158"/>
  <c r="S189" i="158" s="1"/>
  <c r="AC269" i="160"/>
  <c r="AD268" i="160"/>
  <c r="S190" i="158" l="1"/>
  <c r="U181" i="158"/>
  <c r="T182" i="158"/>
  <c r="T189" i="158" s="1"/>
  <c r="AE268" i="160"/>
  <c r="AD269" i="160"/>
  <c r="T190" i="158" l="1"/>
  <c r="U182" i="158"/>
  <c r="U190" i="158" s="1"/>
  <c r="V181" i="158"/>
  <c r="AF268" i="160"/>
  <c r="AE269" i="160"/>
  <c r="V182" i="158" l="1"/>
  <c r="V190" i="158" s="1"/>
  <c r="W181" i="158"/>
  <c r="U189" i="158"/>
  <c r="AF269" i="160"/>
  <c r="AG268" i="160"/>
  <c r="V189" i="158" l="1"/>
  <c r="W182" i="158"/>
  <c r="W190" i="158" s="1"/>
  <c r="X181" i="158"/>
  <c r="AG269" i="160"/>
  <c r="F288" i="160"/>
  <c r="W189" i="158" l="1"/>
  <c r="X182" i="158"/>
  <c r="X190" i="158" s="1"/>
  <c r="Y181" i="158"/>
  <c r="G288" i="160"/>
  <c r="F289" i="160"/>
  <c r="X189" i="158" l="1"/>
  <c r="Z181" i="158"/>
  <c r="Y182" i="158"/>
  <c r="Y189" i="158" s="1"/>
  <c r="H288" i="160"/>
  <c r="G289" i="160"/>
  <c r="Y190" i="158" l="1"/>
  <c r="AA181" i="158"/>
  <c r="Z182" i="158"/>
  <c r="Z189" i="158" s="1"/>
  <c r="H289" i="160"/>
  <c r="I288" i="160"/>
  <c r="Z190" i="158" l="1"/>
  <c r="AB181" i="158"/>
  <c r="AA182" i="158"/>
  <c r="AA189" i="158" s="1"/>
  <c r="I289" i="160"/>
  <c r="J288" i="160"/>
  <c r="AA190" i="158" l="1"/>
  <c r="AC181" i="158"/>
  <c r="AB182" i="158"/>
  <c r="AB189" i="158" s="1"/>
  <c r="J289" i="160"/>
  <c r="K288" i="160"/>
  <c r="AB190" i="158" l="1"/>
  <c r="AC182" i="158"/>
  <c r="AC190" i="158" s="1"/>
  <c r="AD181" i="158"/>
  <c r="L288" i="160"/>
  <c r="K289" i="160"/>
  <c r="AC189" i="158" l="1"/>
  <c r="C192" i="158"/>
  <c r="AD182" i="158"/>
  <c r="AD190" i="158" s="1"/>
  <c r="AI188" i="158" s="1"/>
  <c r="AD189" i="158"/>
  <c r="AG188" i="158" s="1"/>
  <c r="AG183" i="158"/>
  <c r="M288" i="160"/>
  <c r="L289" i="160"/>
  <c r="AG185" i="158" l="1"/>
  <c r="AG187" i="158"/>
  <c r="D192" i="158"/>
  <c r="C193" i="158"/>
  <c r="C200" i="158" s="1"/>
  <c r="M289" i="160"/>
  <c r="N288" i="160"/>
  <c r="C201" i="158" l="1"/>
  <c r="D193" i="158"/>
  <c r="D201" i="158" s="1"/>
  <c r="E192" i="158"/>
  <c r="N289" i="160"/>
  <c r="O288" i="160"/>
  <c r="D200" i="158" l="1"/>
  <c r="E193" i="158"/>
  <c r="E201" i="158" s="1"/>
  <c r="F192" i="158"/>
  <c r="P288" i="160"/>
  <c r="O289" i="160"/>
  <c r="E200" i="158" l="1"/>
  <c r="F193" i="158"/>
  <c r="F201" i="158" s="1"/>
  <c r="G192" i="158"/>
  <c r="P289" i="160"/>
  <c r="Q288" i="160"/>
  <c r="F200" i="158" l="1"/>
  <c r="G193" i="158"/>
  <c r="G201" i="158" s="1"/>
  <c r="H192" i="158"/>
  <c r="Q289" i="160"/>
  <c r="R288" i="160"/>
  <c r="G200" i="158" l="1"/>
  <c r="I192" i="158"/>
  <c r="H193" i="158"/>
  <c r="H200" i="158" s="1"/>
  <c r="S288" i="160"/>
  <c r="R289" i="160"/>
  <c r="H201" i="158" l="1"/>
  <c r="J192" i="158"/>
  <c r="I193" i="158"/>
  <c r="I200" i="158" s="1"/>
  <c r="T288" i="160"/>
  <c r="S289" i="160"/>
  <c r="I201" i="158" l="1"/>
  <c r="K192" i="158"/>
  <c r="J193" i="158"/>
  <c r="J200" i="158" s="1"/>
  <c r="U288" i="160"/>
  <c r="T289" i="160"/>
  <c r="J201" i="158" l="1"/>
  <c r="L192" i="158"/>
  <c r="K193" i="158"/>
  <c r="K200" i="158" s="1"/>
  <c r="U289" i="160"/>
  <c r="V288" i="160"/>
  <c r="K201" i="158" l="1"/>
  <c r="L193" i="158"/>
  <c r="L201" i="158" s="1"/>
  <c r="M192" i="158"/>
  <c r="W288" i="160"/>
  <c r="V289" i="160"/>
  <c r="L200" i="158" l="1"/>
  <c r="M193" i="158"/>
  <c r="M200" i="158" s="1"/>
  <c r="N192" i="158"/>
  <c r="X288" i="160"/>
  <c r="W289" i="160"/>
  <c r="N193" i="158" l="1"/>
  <c r="N201" i="158" s="1"/>
  <c r="O192" i="158"/>
  <c r="M201" i="158"/>
  <c r="X289" i="160"/>
  <c r="Y288" i="160"/>
  <c r="N200" i="158" l="1"/>
  <c r="O193" i="158"/>
  <c r="O201" i="158" s="1"/>
  <c r="P192" i="158"/>
  <c r="Y289" i="160"/>
  <c r="Z288" i="160"/>
  <c r="O200" i="158" l="1"/>
  <c r="Q192" i="158"/>
  <c r="P193" i="158"/>
  <c r="P200" i="158" s="1"/>
  <c r="Z289" i="160"/>
  <c r="AA288" i="160"/>
  <c r="P201" i="158" l="1"/>
  <c r="R192" i="158"/>
  <c r="Q193" i="158"/>
  <c r="Q200" i="158" s="1"/>
  <c r="AB288" i="160"/>
  <c r="AA289" i="160"/>
  <c r="Q201" i="158" l="1"/>
  <c r="S192" i="158"/>
  <c r="R193" i="158"/>
  <c r="R200" i="158" s="1"/>
  <c r="AC288" i="160"/>
  <c r="AB289" i="160"/>
  <c r="R201" i="158" l="1"/>
  <c r="T192" i="158"/>
  <c r="S193" i="158"/>
  <c r="S200" i="158" s="1"/>
  <c r="AC289" i="160"/>
  <c r="AD288" i="160"/>
  <c r="S201" i="158" l="1"/>
  <c r="T193" i="158"/>
  <c r="T201" i="158" s="1"/>
  <c r="U192" i="158"/>
  <c r="AD289" i="160"/>
  <c r="AE288" i="160"/>
  <c r="U193" i="158" l="1"/>
  <c r="U201" i="158" s="1"/>
  <c r="V192" i="158"/>
  <c r="T200" i="158"/>
  <c r="AF288" i="160"/>
  <c r="AE289" i="160"/>
  <c r="U200" i="158" l="1"/>
  <c r="V193" i="158"/>
  <c r="V201" i="158" s="1"/>
  <c r="W192" i="158"/>
  <c r="AF289" i="160"/>
  <c r="AG288" i="160"/>
  <c r="V200" i="158" l="1"/>
  <c r="W193" i="158"/>
  <c r="W201" i="158" s="1"/>
  <c r="X192" i="158"/>
  <c r="AG289" i="160"/>
  <c r="F308" i="160"/>
  <c r="W200" i="158" l="1"/>
  <c r="Y192" i="158"/>
  <c r="X193" i="158"/>
  <c r="X200" i="158" s="1"/>
  <c r="F309" i="160"/>
  <c r="G308" i="160"/>
  <c r="X201" i="158" l="1"/>
  <c r="Z192" i="158"/>
  <c r="Y193" i="158"/>
  <c r="Y201" i="158" s="1"/>
  <c r="G309" i="160"/>
  <c r="H308" i="160"/>
  <c r="Y200" i="158" l="1"/>
  <c r="AA192" i="158"/>
  <c r="Z193" i="158"/>
  <c r="Z200" i="158" s="1"/>
  <c r="H309" i="160"/>
  <c r="I308" i="160"/>
  <c r="Z201" i="158" l="1"/>
  <c r="AB192" i="158"/>
  <c r="AA193" i="158"/>
  <c r="AA200" i="158" s="1"/>
  <c r="J308" i="160"/>
  <c r="I309" i="160"/>
  <c r="AA201" i="158" l="1"/>
  <c r="AB193" i="158"/>
  <c r="AB201" i="158" s="1"/>
  <c r="AC192" i="158"/>
  <c r="K308" i="160"/>
  <c r="J309" i="160"/>
  <c r="AB200" i="158" l="1"/>
  <c r="AC193" i="158"/>
  <c r="AC201" i="158" s="1"/>
  <c r="AD192" i="158"/>
  <c r="L308" i="160"/>
  <c r="K309" i="160"/>
  <c r="AC200" i="158" l="1"/>
  <c r="C203" i="158"/>
  <c r="AD193" i="158"/>
  <c r="AD201" i="158" s="1"/>
  <c r="AI199" i="158" s="1"/>
  <c r="AG194" i="158"/>
  <c r="L309" i="160"/>
  <c r="M308" i="160"/>
  <c r="AG196" i="158" l="1"/>
  <c r="AG198" i="158"/>
  <c r="AD200" i="158"/>
  <c r="AG199" i="158" s="1"/>
  <c r="C204" i="158"/>
  <c r="C211" i="158" s="1"/>
  <c r="D203" i="158"/>
  <c r="M309" i="160"/>
  <c r="N308" i="160"/>
  <c r="D204" i="158" l="1"/>
  <c r="D212" i="158" s="1"/>
  <c r="E203" i="158"/>
  <c r="C212" i="158"/>
  <c r="N309" i="160"/>
  <c r="O308" i="160"/>
  <c r="E204" i="158" l="1"/>
  <c r="E212" i="158" s="1"/>
  <c r="F203" i="158"/>
  <c r="D211" i="158"/>
  <c r="O309" i="160"/>
  <c r="P308" i="160"/>
  <c r="E211" i="158" l="1"/>
  <c r="F204" i="158"/>
  <c r="F212" i="158" s="1"/>
  <c r="G203" i="158"/>
  <c r="P309" i="160"/>
  <c r="Q308" i="160"/>
  <c r="F211" i="158" l="1"/>
  <c r="H203" i="158"/>
  <c r="G204" i="158"/>
  <c r="G211" i="158" s="1"/>
  <c r="R308" i="160"/>
  <c r="Q309" i="160"/>
  <c r="G212" i="158" l="1"/>
  <c r="I203" i="158"/>
  <c r="H204" i="158"/>
  <c r="H211" i="158" s="1"/>
  <c r="S308" i="160"/>
  <c r="R309" i="160"/>
  <c r="H212" i="158" l="1"/>
  <c r="J203" i="158"/>
  <c r="I204" i="158"/>
  <c r="I211" i="158" s="1"/>
  <c r="T308" i="160"/>
  <c r="S309" i="160"/>
  <c r="I212" i="158" l="1"/>
  <c r="K203" i="158"/>
  <c r="J204" i="158"/>
  <c r="J211" i="158" s="1"/>
  <c r="T309" i="160"/>
  <c r="U308" i="160"/>
  <c r="J212" i="158" l="1"/>
  <c r="K204" i="158"/>
  <c r="K212" i="158" s="1"/>
  <c r="L203" i="158"/>
  <c r="U309" i="160"/>
  <c r="V308" i="160"/>
  <c r="K211" i="158" l="1"/>
  <c r="L204" i="158"/>
  <c r="L212" i="158" s="1"/>
  <c r="M203" i="158"/>
  <c r="V309" i="160"/>
  <c r="W308" i="160"/>
  <c r="L211" i="158" l="1"/>
  <c r="M204" i="158"/>
  <c r="M212" i="158" s="1"/>
  <c r="N203" i="158"/>
  <c r="W309" i="160"/>
  <c r="X308" i="160"/>
  <c r="M211" i="158" l="1"/>
  <c r="N204" i="158"/>
  <c r="N212" i="158" s="1"/>
  <c r="O203" i="158"/>
  <c r="X309" i="160"/>
  <c r="Y308" i="160"/>
  <c r="N211" i="158" l="1"/>
  <c r="P203" i="158"/>
  <c r="O204" i="158"/>
  <c r="O211" i="158" s="1"/>
  <c r="Z308" i="160"/>
  <c r="Y309" i="160"/>
  <c r="O212" i="158" l="1"/>
  <c r="Q203" i="158"/>
  <c r="P204" i="158"/>
  <c r="P211" i="158" s="1"/>
  <c r="AA308" i="160"/>
  <c r="Z309" i="160"/>
  <c r="P212" i="158" l="1"/>
  <c r="R203" i="158"/>
  <c r="Q204" i="158"/>
  <c r="Q211" i="158" s="1"/>
  <c r="AB308" i="160"/>
  <c r="AA309" i="160"/>
  <c r="Q212" i="158" l="1"/>
  <c r="S203" i="158"/>
  <c r="R204" i="158"/>
  <c r="R211" i="158" s="1"/>
  <c r="AB309" i="160"/>
  <c r="AC308" i="160"/>
  <c r="R212" i="158" l="1"/>
  <c r="S204" i="158"/>
  <c r="S212" i="158" s="1"/>
  <c r="T203" i="158"/>
  <c r="AC309" i="160"/>
  <c r="AD308" i="160"/>
  <c r="T204" i="158" l="1"/>
  <c r="T212" i="158" s="1"/>
  <c r="U203" i="158"/>
  <c r="S211" i="158"/>
  <c r="AD309" i="160"/>
  <c r="AE308" i="160"/>
  <c r="T211" i="158" l="1"/>
  <c r="U204" i="158"/>
  <c r="U212" i="158" s="1"/>
  <c r="V203" i="158"/>
  <c r="AE309" i="160"/>
  <c r="AF308" i="160"/>
  <c r="U211" i="158" l="1"/>
  <c r="V204" i="158"/>
  <c r="V212" i="158" s="1"/>
  <c r="W203" i="158"/>
  <c r="AF309" i="160"/>
  <c r="AG308" i="160"/>
  <c r="V211" i="158" l="1"/>
  <c r="X203" i="158"/>
  <c r="W204" i="158"/>
  <c r="W211" i="158" s="1"/>
  <c r="F328" i="160"/>
  <c r="AG309" i="160"/>
  <c r="W212" i="158" l="1"/>
  <c r="Y203" i="158"/>
  <c r="X204" i="158"/>
  <c r="X211" i="158" s="1"/>
  <c r="G328" i="160"/>
  <c r="F329" i="160"/>
  <c r="X212" i="158" l="1"/>
  <c r="Z203" i="158"/>
  <c r="Y204" i="158"/>
  <c r="Y211" i="158" s="1"/>
  <c r="G329" i="160"/>
  <c r="H328" i="160"/>
  <c r="Y212" i="158" l="1"/>
  <c r="AA203" i="158"/>
  <c r="Z204" i="158"/>
  <c r="Z211" i="158" s="1"/>
  <c r="I328" i="160"/>
  <c r="H329" i="160"/>
  <c r="Z212" i="158" l="1"/>
  <c r="AA204" i="158"/>
  <c r="AA212" i="158" s="1"/>
  <c r="AB203" i="158"/>
  <c r="J328" i="160"/>
  <c r="I329" i="160"/>
  <c r="AA211" i="158" l="1"/>
  <c r="AB204" i="158"/>
  <c r="AB212" i="158" s="1"/>
  <c r="AC203" i="158"/>
  <c r="K328" i="160"/>
  <c r="J329" i="160"/>
  <c r="AB211" i="158" l="1"/>
  <c r="AC204" i="158"/>
  <c r="AC212" i="158" s="1"/>
  <c r="AD203" i="158"/>
  <c r="K329" i="160"/>
  <c r="L328" i="160"/>
  <c r="AC211" i="158" l="1"/>
  <c r="AD204" i="158"/>
  <c r="AD212" i="158" s="1"/>
  <c r="AI210" i="158" s="1"/>
  <c r="U5" i="158" s="1"/>
  <c r="AG205" i="158"/>
  <c r="M328" i="160"/>
  <c r="L329" i="160"/>
  <c r="AD211" i="158" l="1"/>
  <c r="AG210" i="158" s="1"/>
  <c r="W5" i="158" s="1"/>
  <c r="Y5" i="158" s="1"/>
  <c r="AG207" i="158"/>
  <c r="AG209" i="158"/>
  <c r="U3" i="158"/>
  <c r="M329" i="160"/>
  <c r="N328" i="160"/>
  <c r="U4" i="158" l="1"/>
  <c r="Y3" i="158"/>
  <c r="O328" i="160"/>
  <c r="N329" i="160"/>
  <c r="AI4" i="158" l="1"/>
  <c r="AG4" i="158" s="1"/>
  <c r="AI3" i="158"/>
  <c r="AG3" i="158" s="1"/>
  <c r="AI5" i="158"/>
  <c r="AG5" i="158" s="1"/>
  <c r="Y4" i="158"/>
  <c r="O329" i="160"/>
  <c r="P328" i="160"/>
  <c r="P329" i="160" l="1"/>
  <c r="Q328" i="160"/>
  <c r="R328" i="160" l="1"/>
  <c r="Q329" i="160"/>
  <c r="S328" i="160" l="1"/>
  <c r="R329" i="160"/>
  <c r="S329" i="160" l="1"/>
  <c r="T328" i="160"/>
  <c r="U328" i="160" l="1"/>
  <c r="T329" i="160"/>
  <c r="V328" i="160" l="1"/>
  <c r="U329" i="160"/>
  <c r="W328" i="160" l="1"/>
  <c r="V329" i="160"/>
  <c r="X328" i="160" l="1"/>
  <c r="W329" i="160"/>
  <c r="X329" i="160" l="1"/>
  <c r="Y328" i="160"/>
  <c r="Z328" i="160" l="1"/>
  <c r="Y329" i="160"/>
  <c r="Z329" i="160" l="1"/>
  <c r="AA328" i="160"/>
  <c r="AA329" i="160" l="1"/>
  <c r="AB328" i="160"/>
  <c r="AB329" i="160" l="1"/>
  <c r="AC328" i="160"/>
  <c r="AD328" i="160" l="1"/>
  <c r="AC329" i="160"/>
  <c r="AE328" i="160" l="1"/>
  <c r="AD329" i="160"/>
  <c r="AF328" i="160" l="1"/>
  <c r="AE329" i="160"/>
  <c r="AG328" i="160" l="1"/>
  <c r="AF329" i="160"/>
  <c r="F354" i="160" l="1"/>
  <c r="AG329" i="160"/>
  <c r="G354" i="160" l="1"/>
  <c r="F355" i="160"/>
  <c r="G355" i="160" l="1"/>
  <c r="H354" i="160"/>
  <c r="H355" i="160" l="1"/>
  <c r="I354" i="160"/>
  <c r="J354" i="160" l="1"/>
  <c r="I355" i="160"/>
  <c r="J355" i="160" l="1"/>
  <c r="K354" i="160"/>
  <c r="K355" i="160" l="1"/>
  <c r="L354" i="160"/>
  <c r="M354" i="160" l="1"/>
  <c r="L355" i="160"/>
  <c r="N354" i="160" l="1"/>
  <c r="M355" i="160"/>
  <c r="O354" i="160" l="1"/>
  <c r="N355" i="160"/>
  <c r="O355" i="160" l="1"/>
  <c r="P354" i="160"/>
  <c r="Q354" i="160" l="1"/>
  <c r="P355" i="160"/>
  <c r="R354" i="160" l="1"/>
  <c r="Q355" i="160"/>
  <c r="R355" i="160" l="1"/>
  <c r="S354" i="160"/>
  <c r="S355" i="160" l="1"/>
  <c r="T354" i="160"/>
  <c r="T355" i="160" l="1"/>
  <c r="U354" i="160"/>
  <c r="V354" i="160" l="1"/>
  <c r="U355" i="160"/>
  <c r="W354" i="160" l="1"/>
  <c r="V355" i="160"/>
  <c r="W355" i="160" l="1"/>
  <c r="X354" i="160"/>
  <c r="X355" i="160" l="1"/>
  <c r="Y354" i="160"/>
  <c r="Z354" i="160" l="1"/>
  <c r="Y355" i="160"/>
  <c r="Z355" i="160" l="1"/>
  <c r="AA354" i="160"/>
  <c r="AA355" i="160" l="1"/>
  <c r="AB354" i="160"/>
  <c r="AC354" i="160" l="1"/>
  <c r="AB355" i="160"/>
  <c r="AD354" i="160" l="1"/>
  <c r="AC355" i="160"/>
  <c r="AE354" i="160" l="1"/>
  <c r="AD355" i="160"/>
  <c r="AE355" i="160" l="1"/>
  <c r="AF354" i="160"/>
  <c r="AG354" i="160" l="1"/>
  <c r="AF355" i="160"/>
  <c r="AG355" i="160" l="1"/>
  <c r="F374" i="160"/>
  <c r="G374" i="160" l="1"/>
  <c r="F375" i="160"/>
  <c r="G375" i="160" l="1"/>
  <c r="H374" i="160"/>
  <c r="H375" i="160" l="1"/>
  <c r="I374" i="160"/>
  <c r="J374" i="160" l="1"/>
  <c r="I375" i="160"/>
  <c r="K374" i="160" l="1"/>
  <c r="J375" i="160"/>
  <c r="L374" i="160" l="1"/>
  <c r="K375" i="160"/>
  <c r="L375" i="160" l="1"/>
  <c r="M374" i="160"/>
  <c r="N374" i="160" l="1"/>
  <c r="M375" i="160"/>
  <c r="O374" i="160" l="1"/>
  <c r="N375" i="160"/>
  <c r="O375" i="160" l="1"/>
  <c r="P374" i="160"/>
  <c r="P375" i="160" l="1"/>
  <c r="Q374" i="160"/>
  <c r="Q375" i="160" l="1"/>
  <c r="R374" i="160"/>
  <c r="S374" i="160" l="1"/>
  <c r="R375" i="160"/>
  <c r="T374" i="160" l="1"/>
  <c r="S375" i="160"/>
  <c r="T375" i="160" l="1"/>
  <c r="U374" i="160"/>
  <c r="V374" i="160" l="1"/>
  <c r="U375" i="160"/>
  <c r="W374" i="160" l="1"/>
  <c r="V375" i="160"/>
  <c r="W375" i="160" l="1"/>
  <c r="X374" i="160"/>
  <c r="X375" i="160" l="1"/>
  <c r="Y374" i="160"/>
  <c r="Z374" i="160" l="1"/>
  <c r="Y375" i="160"/>
  <c r="AA374" i="160" l="1"/>
  <c r="Z375" i="160"/>
  <c r="AB374" i="160" l="1"/>
  <c r="AA375" i="160"/>
  <c r="AB375" i="160" l="1"/>
  <c r="AC374" i="160"/>
  <c r="AD374" i="160" l="1"/>
  <c r="AC375" i="160"/>
  <c r="AE374" i="160" l="1"/>
  <c r="AD375" i="160"/>
  <c r="AE375" i="160" l="1"/>
  <c r="AF374" i="160"/>
  <c r="AF375" i="160" l="1"/>
  <c r="AG374" i="160"/>
  <c r="F394" i="160" l="1"/>
  <c r="AG375" i="160"/>
  <c r="F395" i="160" l="1"/>
  <c r="G394" i="160"/>
  <c r="G395" i="160" l="1"/>
  <c r="H394" i="160"/>
  <c r="I394" i="160" l="1"/>
  <c r="H395" i="160"/>
  <c r="J394" i="160" l="1"/>
  <c r="I395" i="160"/>
  <c r="K394" i="160" l="1"/>
  <c r="J395" i="160"/>
  <c r="L394" i="160" l="1"/>
  <c r="K395" i="160"/>
  <c r="L395" i="160" l="1"/>
  <c r="M394" i="160"/>
  <c r="M395" i="160" l="1"/>
  <c r="N394" i="160"/>
  <c r="N395" i="160" l="1"/>
  <c r="O394" i="160"/>
  <c r="O395" i="160" l="1"/>
  <c r="P394" i="160"/>
  <c r="Q394" i="160" l="1"/>
  <c r="P395" i="160"/>
  <c r="R394" i="160" l="1"/>
  <c r="Q395" i="160"/>
  <c r="S394" i="160" l="1"/>
  <c r="R395" i="160"/>
  <c r="T394" i="160" l="1"/>
  <c r="S395" i="160"/>
  <c r="T395" i="160" l="1"/>
  <c r="U394" i="160"/>
  <c r="U395" i="160" l="1"/>
  <c r="V394" i="160"/>
  <c r="V395" i="160" l="1"/>
  <c r="W394" i="160"/>
  <c r="W395" i="160" l="1"/>
  <c r="X394" i="160"/>
  <c r="Y394" i="160" l="1"/>
  <c r="X395" i="160"/>
  <c r="Z394" i="160" l="1"/>
  <c r="Y395" i="160"/>
  <c r="AA394" i="160" l="1"/>
  <c r="Z395" i="160"/>
  <c r="AB394" i="160" l="1"/>
  <c r="AA395" i="160"/>
  <c r="AB395" i="160" l="1"/>
  <c r="AC394" i="160"/>
  <c r="AC395" i="160" l="1"/>
  <c r="AD394" i="160"/>
  <c r="AD395" i="160" l="1"/>
  <c r="AE394" i="160"/>
  <c r="AE395" i="160" l="1"/>
  <c r="AF394" i="160"/>
  <c r="AG394" i="160" l="1"/>
  <c r="AF395" i="160"/>
  <c r="F414" i="160" l="1"/>
  <c r="AG395" i="160"/>
  <c r="G414" i="160" l="1"/>
  <c r="F415" i="160"/>
  <c r="H414" i="160" l="1"/>
  <c r="G415" i="160"/>
  <c r="H415" i="160" l="1"/>
  <c r="I414" i="160"/>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1.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3.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4.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5.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<sst xmlns="http://schemas.openxmlformats.org/spreadsheetml/2006/main" count="5664" uniqueCount="2089">
  <si>
    <t>処分業者（中間処理または最終処分）</t>
    <rPh sb="0" eb="2">
      <t>ショブン</t>
    </rPh>
    <rPh sb="2" eb="4">
      <t>ギョウシャ</t>
    </rPh>
    <rPh sb="5" eb="7">
      <t>チュウカン</t>
    </rPh>
    <rPh sb="7" eb="9">
      <t>ショリ</t>
    </rPh>
    <rPh sb="12" eb="14">
      <t>サイシュウ</t>
    </rPh>
    <rPh sb="14" eb="16">
      <t>ショブン</t>
    </rPh>
    <phoneticPr fontId="12"/>
  </si>
  <si>
    <t>許可期限</t>
    <rPh sb="0" eb="2">
      <t>キョカ</t>
    </rPh>
    <rPh sb="2" eb="4">
      <t>キゲン</t>
    </rPh>
    <phoneticPr fontId="12"/>
  </si>
  <si>
    <t>　中間処理　①脱水　②乾燥　③焼却　④破砕　⑤選別　⑥その他</t>
    <rPh sb="1" eb="3">
      <t>チュウカン</t>
    </rPh>
    <rPh sb="3" eb="5">
      <t>ショリ</t>
    </rPh>
    <phoneticPr fontId="12"/>
  </si>
  <si>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2"/>
  </si>
  <si>
    <t>工　事　名</t>
  </si>
  <si>
    <t>年</t>
    <rPh sb="0" eb="1">
      <t>ネン</t>
    </rPh>
    <phoneticPr fontId="12"/>
  </si>
  <si>
    <t>月</t>
    <rPh sb="0" eb="1">
      <t>ガツ</t>
    </rPh>
    <phoneticPr fontId="12"/>
  </si>
  <si>
    <t>日</t>
    <rPh sb="0" eb="1">
      <t>ニチ</t>
    </rPh>
    <phoneticPr fontId="12"/>
  </si>
  <si>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</si>
  <si>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</si>
  <si>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</si>
  <si>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</si>
  <si>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</si>
  <si>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</si>
  <si>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</si>
  <si>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2"/>
  </si>
  <si>
    <t>万円(税抜)</t>
    <phoneticPr fontId="12"/>
  </si>
  <si>
    <t>事務所電話番号</t>
    <rPh sb="0" eb="2">
      <t>ジム</t>
    </rPh>
    <rPh sb="2" eb="3">
      <t>ショ</t>
    </rPh>
    <rPh sb="3" eb="5">
      <t>デンワ</t>
    </rPh>
    <rPh sb="5" eb="7">
      <t>バンゴウ</t>
    </rPh>
    <phoneticPr fontId="12"/>
  </si>
  <si>
    <t>会社名</t>
    <rPh sb="0" eb="3">
      <t>カイシャメイ</t>
    </rPh>
    <phoneticPr fontId="12"/>
  </si>
  <si>
    <t>代表者</t>
    <rPh sb="0" eb="3">
      <t>ダイヒョウシャ</t>
    </rPh>
    <phoneticPr fontId="12"/>
  </si>
  <si>
    <t>電話</t>
    <rPh sb="0" eb="2">
      <t>デンワ</t>
    </rPh>
    <phoneticPr fontId="12"/>
  </si>
  <si>
    <t>ファックス</t>
    <phoneticPr fontId="12"/>
  </si>
  <si>
    <t>～</t>
    <phoneticPr fontId="12"/>
  </si>
  <si>
    <t>安全・訓練等の活動計画書</t>
    <rPh sb="0" eb="2">
      <t>アンゼン</t>
    </rPh>
    <rPh sb="3" eb="5">
      <t>クンレン</t>
    </rPh>
    <rPh sb="5" eb="6">
      <t>トウ</t>
    </rPh>
    <rPh sb="7" eb="9">
      <t>カツドウ</t>
    </rPh>
    <rPh sb="9" eb="12">
      <t>ケイカクショ</t>
    </rPh>
    <phoneticPr fontId="12"/>
  </si>
  <si>
    <t>実施
年月日</t>
    <rPh sb="0" eb="2">
      <t>ジッシ</t>
    </rPh>
    <rPh sb="3" eb="6">
      <t>ネンガッピ</t>
    </rPh>
    <phoneticPr fontId="12"/>
  </si>
  <si>
    <t>記</t>
    <rPh sb="0" eb="1">
      <t>キ</t>
    </rPh>
    <phoneticPr fontId="12"/>
  </si>
  <si>
    <t>単位</t>
    <rPh sb="0" eb="2">
      <t>タンイ</t>
    </rPh>
    <phoneticPr fontId="12"/>
  </si>
  <si>
    <t>備考欄</t>
    <rPh sb="0" eb="2">
      <t>ビコウ</t>
    </rPh>
    <rPh sb="2" eb="3">
      <t>ラン</t>
    </rPh>
    <phoneticPr fontId="12"/>
  </si>
  <si>
    <t>項目</t>
    <rPh sb="0" eb="2">
      <t>コウモク</t>
    </rPh>
    <phoneticPr fontId="12"/>
  </si>
  <si>
    <t>入力欄</t>
    <rPh sb="0" eb="2">
      <t>ニュウリョク</t>
    </rPh>
    <rPh sb="2" eb="3">
      <t>ラン</t>
    </rPh>
    <phoneticPr fontId="12"/>
  </si>
  <si>
    <t>小項目</t>
    <rPh sb="0" eb="3">
      <t>ショウコウモク</t>
    </rPh>
    <phoneticPr fontId="12"/>
  </si>
  <si>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2"/>
  </si>
  <si>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2"/>
  </si>
  <si>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2"/>
  </si>
  <si>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2"/>
  </si>
  <si>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2"/>
  </si>
  <si>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2"/>
  </si>
  <si>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2"/>
  </si>
  <si>
    <t>書   類   名</t>
    <rPh sb="0" eb="1">
      <t>ショ</t>
    </rPh>
    <rPh sb="4" eb="5">
      <t>タグイ</t>
    </rPh>
    <rPh sb="8" eb="9">
      <t>メイ</t>
    </rPh>
    <phoneticPr fontId="12"/>
  </si>
  <si>
    <t>摘          要</t>
    <rPh sb="0" eb="1">
      <t>チャク</t>
    </rPh>
    <rPh sb="11" eb="12">
      <t>ヨウ</t>
    </rPh>
    <phoneticPr fontId="12"/>
  </si>
  <si>
    <t>参     照   ( * 2 )</t>
    <rPh sb="0" eb="1">
      <t>サン</t>
    </rPh>
    <rPh sb="6" eb="7">
      <t>アキラ</t>
    </rPh>
    <phoneticPr fontId="12"/>
  </si>
  <si>
    <t>工程表</t>
    <rPh sb="0" eb="3">
      <t>コウテイヒョウ</t>
    </rPh>
    <phoneticPr fontId="12"/>
  </si>
  <si>
    <t>14検第164号</t>
    <rPh sb="2" eb="3">
      <t>ケン</t>
    </rPh>
    <rPh sb="3" eb="4">
      <t>ダイ</t>
    </rPh>
    <rPh sb="7" eb="8">
      <t>ゴウ</t>
    </rPh>
    <phoneticPr fontId="12"/>
  </si>
  <si>
    <t>着工前
又は
行為前</t>
    <rPh sb="0" eb="3">
      <t>チャッコウマエ</t>
    </rPh>
    <rPh sb="4" eb="5">
      <t>マタ</t>
    </rPh>
    <rPh sb="7" eb="9">
      <t>コウイ</t>
    </rPh>
    <rPh sb="9" eb="10">
      <t>マエ</t>
    </rPh>
    <phoneticPr fontId="12"/>
  </si>
  <si>
    <t>交通安全管理計画書</t>
    <rPh sb="0" eb="2">
      <t>コウツウ</t>
    </rPh>
    <rPh sb="2" eb="4">
      <t>アンゼン</t>
    </rPh>
    <rPh sb="4" eb="6">
      <t>カンリ</t>
    </rPh>
    <rPh sb="6" eb="9">
      <t>ケイカクショ</t>
    </rPh>
    <phoneticPr fontId="12"/>
  </si>
  <si>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2"/>
  </si>
  <si>
    <t>様式-1</t>
    <rPh sb="0" eb="2">
      <t>ヨウシキ</t>
    </rPh>
    <phoneticPr fontId="12"/>
  </si>
  <si>
    <t>ORG</t>
  </si>
  <si>
    <t>PIC</t>
  </si>
  <si>
    <t>DRA</t>
  </si>
  <si>
    <t>発注者</t>
    <rPh sb="0" eb="3">
      <t>ハッチュウシャ</t>
    </rPh>
    <phoneticPr fontId="12"/>
  </si>
  <si>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2"/>
  </si>
  <si>
    <t>工事写真</t>
    <rPh sb="0" eb="2">
      <t>コウジ</t>
    </rPh>
    <rPh sb="2" eb="4">
      <t>シャシン</t>
    </rPh>
    <phoneticPr fontId="12"/>
  </si>
  <si>
    <t>参考図</t>
    <rPh sb="0" eb="2">
      <t>サンコウ</t>
    </rPh>
    <rPh sb="2" eb="3">
      <t>ズ</t>
    </rPh>
    <phoneticPr fontId="12"/>
  </si>
  <si>
    <t>公共事業施行通知書（写）</t>
    <rPh sb="0" eb="2">
      <t>コウキョウ</t>
    </rPh>
    <rPh sb="2" eb="4">
      <t>ジギョウ</t>
    </rPh>
    <rPh sb="4" eb="6">
      <t>シコウ</t>
    </rPh>
    <rPh sb="6" eb="9">
      <t>ツウチショ</t>
    </rPh>
    <rPh sb="10" eb="11">
      <t>シャ</t>
    </rPh>
    <phoneticPr fontId="12"/>
  </si>
  <si>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2"/>
  </si>
  <si>
    <t>各種試験成績表（公的試験機関）</t>
    <rPh sb="0" eb="2">
      <t>カクシュ</t>
    </rPh>
    <rPh sb="2" eb="4">
      <t>シケン</t>
    </rPh>
    <rPh sb="4" eb="7">
      <t>セイセキヒョウ</t>
    </rPh>
    <rPh sb="8" eb="10">
      <t>コウテキ</t>
    </rPh>
    <rPh sb="10" eb="12">
      <t>シケン</t>
    </rPh>
    <rPh sb="12" eb="14">
      <t>キカン</t>
    </rPh>
    <phoneticPr fontId="12"/>
  </si>
  <si>
    <t>公共事業失業者吸収証明</t>
    <rPh sb="0" eb="2">
      <t>コウキョウ</t>
    </rPh>
    <rPh sb="2" eb="4">
      <t>ジギョウ</t>
    </rPh>
    <rPh sb="4" eb="7">
      <t>シツギョウシャ</t>
    </rPh>
    <rPh sb="7" eb="9">
      <t>キュウシュウ</t>
    </rPh>
    <rPh sb="9" eb="11">
      <t>ショウメイ</t>
    </rPh>
    <phoneticPr fontId="12"/>
  </si>
  <si>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2"/>
  </si>
  <si>
    <t>材料出荷証明書</t>
    <rPh sb="0" eb="2">
      <t>ザイリョウ</t>
    </rPh>
    <rPh sb="2" eb="4">
      <t>シュッカ</t>
    </rPh>
    <rPh sb="4" eb="7">
      <t>ショウメイショ</t>
    </rPh>
    <phoneticPr fontId="12"/>
  </si>
  <si>
    <t>建設発生土処分地確認書</t>
    <rPh sb="0" eb="2">
      <t>ケンセツ</t>
    </rPh>
    <rPh sb="2" eb="4">
      <t>ハッセイ</t>
    </rPh>
    <rPh sb="4" eb="5">
      <t>ド</t>
    </rPh>
    <rPh sb="5" eb="7">
      <t>ショブン</t>
    </rPh>
    <rPh sb="7" eb="8">
      <t>チ</t>
    </rPh>
    <rPh sb="8" eb="11">
      <t>カクニンショ</t>
    </rPh>
    <phoneticPr fontId="12"/>
  </si>
  <si>
    <t>番号</t>
    <rPh sb="0" eb="2">
      <t>バンゴウ</t>
    </rPh>
    <phoneticPr fontId="12"/>
  </si>
  <si>
    <t>建設発生土処分地計画書</t>
    <rPh sb="0" eb="2">
      <t>ケンセツ</t>
    </rPh>
    <rPh sb="2" eb="5">
      <t>ハッセイド</t>
    </rPh>
    <rPh sb="5" eb="8">
      <t>ショブンチ</t>
    </rPh>
    <rPh sb="8" eb="11">
      <t>ケイカクショ</t>
    </rPh>
    <phoneticPr fontId="12"/>
  </si>
  <si>
    <t>建設発生土量</t>
    <rPh sb="0" eb="2">
      <t>ケンセツ</t>
    </rPh>
    <rPh sb="2" eb="5">
      <t>ハッセイド</t>
    </rPh>
    <rPh sb="5" eb="6">
      <t>リョウ</t>
    </rPh>
    <phoneticPr fontId="12"/>
  </si>
  <si>
    <t>運搬距離</t>
    <rPh sb="0" eb="2">
      <t>ウンパン</t>
    </rPh>
    <rPh sb="2" eb="4">
      <t>キョリ</t>
    </rPh>
    <phoneticPr fontId="12"/>
  </si>
  <si>
    <t>建設発生土処分地</t>
    <rPh sb="0" eb="2">
      <t>ケンセツ</t>
    </rPh>
    <rPh sb="2" eb="5">
      <t>ハッセイド</t>
    </rPh>
    <rPh sb="5" eb="8">
      <t>ショブンチ</t>
    </rPh>
    <phoneticPr fontId="12"/>
  </si>
  <si>
    <t>処分地面積</t>
    <rPh sb="0" eb="3">
      <t>ショブンチ</t>
    </rPh>
    <rPh sb="3" eb="5">
      <t>メンセキ</t>
    </rPh>
    <phoneticPr fontId="12"/>
  </si>
  <si>
    <t>㎡</t>
    <phoneticPr fontId="12"/>
  </si>
  <si>
    <t>㎥</t>
    <phoneticPr fontId="12"/>
  </si>
  <si>
    <t>建設発生土処分地確認書</t>
    <rPh sb="0" eb="2">
      <t>ケンセツ</t>
    </rPh>
    <rPh sb="2" eb="5">
      <t>ハッセイド</t>
    </rPh>
    <rPh sb="5" eb="8">
      <t>ショブンチ</t>
    </rPh>
    <rPh sb="8" eb="11">
      <t>カクニンショ</t>
    </rPh>
    <phoneticPr fontId="12"/>
  </si>
  <si>
    <t>共通項目入力シート</t>
    <rPh sb="0" eb="2">
      <t>キョウツウ</t>
    </rPh>
    <rPh sb="2" eb="4">
      <t>コウモク</t>
    </rPh>
    <rPh sb="4" eb="6">
      <t>ニュウリョク</t>
    </rPh>
    <phoneticPr fontId="12"/>
  </si>
  <si>
    <t>住所</t>
    <rPh sb="0" eb="2">
      <t>ジュウショ</t>
    </rPh>
    <phoneticPr fontId="12"/>
  </si>
  <si>
    <t>氏名</t>
    <rPh sb="0" eb="2">
      <t>シメイ</t>
    </rPh>
    <phoneticPr fontId="12"/>
  </si>
  <si>
    <t>生年月日</t>
    <rPh sb="0" eb="2">
      <t>セイネン</t>
    </rPh>
    <rPh sb="2" eb="4">
      <t>ガッピ</t>
    </rPh>
    <phoneticPr fontId="12"/>
  </si>
  <si>
    <t>着工</t>
    <rPh sb="0" eb="2">
      <t>チャッコウ</t>
    </rPh>
    <phoneticPr fontId="12"/>
  </si>
  <si>
    <t>完成</t>
    <rPh sb="0" eb="2">
      <t>カンセイ</t>
    </rPh>
    <phoneticPr fontId="12"/>
  </si>
  <si>
    <t>資格</t>
    <rPh sb="0" eb="2">
      <t>シカク</t>
    </rPh>
    <phoneticPr fontId="12"/>
  </si>
  <si>
    <t>工事名</t>
    <rPh sb="0" eb="3">
      <t>コウジメイ</t>
    </rPh>
    <phoneticPr fontId="12"/>
  </si>
  <si>
    <t>工事箇所</t>
    <rPh sb="0" eb="2">
      <t>コウジ</t>
    </rPh>
    <rPh sb="2" eb="4">
      <t>カショ</t>
    </rPh>
    <phoneticPr fontId="12"/>
  </si>
  <si>
    <t>工期</t>
    <rPh sb="0" eb="2">
      <t>コウキ</t>
    </rPh>
    <phoneticPr fontId="12"/>
  </si>
  <si>
    <t>現場代理人</t>
    <rPh sb="0" eb="2">
      <t>ゲンバ</t>
    </rPh>
    <rPh sb="2" eb="5">
      <t>ダイリニン</t>
    </rPh>
    <phoneticPr fontId="12"/>
  </si>
  <si>
    <t>主任技術者</t>
    <rPh sb="0" eb="2">
      <t>シュニン</t>
    </rPh>
    <rPh sb="2" eb="5">
      <t>ギジュツシャ</t>
    </rPh>
    <phoneticPr fontId="12"/>
  </si>
  <si>
    <t>請負代金</t>
    <rPh sb="0" eb="2">
      <t>ウケオイ</t>
    </rPh>
    <rPh sb="2" eb="4">
      <t>ダイキン</t>
    </rPh>
    <phoneticPr fontId="12"/>
  </si>
  <si>
    <t>事業名</t>
    <rPh sb="0" eb="2">
      <t>ジギョウ</t>
    </rPh>
    <rPh sb="2" eb="3">
      <t>メイ</t>
    </rPh>
    <phoneticPr fontId="12"/>
  </si>
  <si>
    <t>契約</t>
    <rPh sb="0" eb="2">
      <t>ケイヤク</t>
    </rPh>
    <phoneticPr fontId="12"/>
  </si>
  <si>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2"/>
  </si>
  <si>
    <t>福岡太郎</t>
    <rPh sb="0" eb="2">
      <t>フクオカ</t>
    </rPh>
    <rPh sb="2" eb="4">
      <t>タロウ</t>
    </rPh>
    <phoneticPr fontId="12"/>
  </si>
  <si>
    <t>税込み</t>
    <rPh sb="0" eb="2">
      <t>ゼイコ</t>
    </rPh>
    <phoneticPr fontId="12"/>
  </si>
  <si>
    <t>福岡次郎</t>
    <rPh sb="0" eb="2">
      <t>フクオカ</t>
    </rPh>
    <rPh sb="2" eb="4">
      <t>ジロウ</t>
    </rPh>
    <phoneticPr fontId="12"/>
  </si>
  <si>
    <t>福岡三郎</t>
    <rPh sb="0" eb="2">
      <t>フクオカ</t>
    </rPh>
    <rPh sb="2" eb="4">
      <t>サブロウ</t>
    </rPh>
    <phoneticPr fontId="12"/>
  </si>
  <si>
    <t>起工番号</t>
    <rPh sb="0" eb="2">
      <t>キコウ</t>
    </rPh>
    <rPh sb="2" eb="4">
      <t>バンゴウ</t>
    </rPh>
    <phoneticPr fontId="12"/>
  </si>
  <si>
    <t>所長</t>
    <rPh sb="0" eb="2">
      <t>ショチョウ</t>
    </rPh>
    <phoneticPr fontId="12"/>
  </si>
  <si>
    <t>様式-2</t>
    <rPh sb="0" eb="2">
      <t>ヨウシキ</t>
    </rPh>
    <phoneticPr fontId="12"/>
  </si>
  <si>
    <t>商号</t>
    <rPh sb="0" eb="2">
      <t>ショウゴウ</t>
    </rPh>
    <phoneticPr fontId="12"/>
  </si>
  <si>
    <t>路線</t>
    <rPh sb="0" eb="2">
      <t>ロセン</t>
    </rPh>
    <phoneticPr fontId="12"/>
  </si>
  <si>
    <t>河川</t>
    <rPh sb="0" eb="2">
      <t>カセン</t>
    </rPh>
    <phoneticPr fontId="12"/>
  </si>
  <si>
    <t>名</t>
    <rPh sb="0" eb="1">
      <t>メイ</t>
    </rPh>
    <phoneticPr fontId="12"/>
  </si>
  <si>
    <t>安全教育活動の内容</t>
    <rPh sb="0" eb="2">
      <t>アンゼン</t>
    </rPh>
    <rPh sb="2" eb="4">
      <t>キョウイク</t>
    </rPh>
    <rPh sb="4" eb="6">
      <t>カツドウ</t>
    </rPh>
    <rPh sb="7" eb="9">
      <t>ナイヨウ</t>
    </rPh>
    <phoneticPr fontId="12"/>
  </si>
  <si>
    <t>路線・河川名</t>
    <rPh sb="0" eb="2">
      <t>ロセン</t>
    </rPh>
    <rPh sb="3" eb="5">
      <t>カセン</t>
    </rPh>
    <rPh sb="5" eb="6">
      <t>メイ</t>
    </rPh>
    <phoneticPr fontId="12"/>
  </si>
  <si>
    <t>工 事 打 合 せ 簿</t>
    <rPh sb="0" eb="1">
      <t>コウ</t>
    </rPh>
    <rPh sb="2" eb="3">
      <t>コト</t>
    </rPh>
    <rPh sb="4" eb="5">
      <t>ダ</t>
    </rPh>
    <rPh sb="6" eb="7">
      <t>ゴウ</t>
    </rPh>
    <rPh sb="10" eb="11">
      <t>ボ</t>
    </rPh>
    <phoneticPr fontId="12"/>
  </si>
  <si>
    <t>□発注者</t>
    <rPh sb="1" eb="4">
      <t>ハッチュウシャ</t>
    </rPh>
    <phoneticPr fontId="12"/>
  </si>
  <si>
    <t>発議年月日</t>
    <rPh sb="0" eb="2">
      <t>ハツギ</t>
    </rPh>
    <rPh sb="2" eb="5">
      <t>ネンガッピ</t>
    </rPh>
    <phoneticPr fontId="12"/>
  </si>
  <si>
    <t>発議事項</t>
    <rPh sb="0" eb="2">
      <t>ハツギ</t>
    </rPh>
    <rPh sb="2" eb="4">
      <t>ジコウ</t>
    </rPh>
    <phoneticPr fontId="12"/>
  </si>
  <si>
    <t>（内容）</t>
    <rPh sb="1" eb="3">
      <t>ナイヨウ</t>
    </rPh>
    <phoneticPr fontId="12"/>
  </si>
  <si>
    <t>上記について</t>
    <rPh sb="0" eb="2">
      <t>ジョウキ</t>
    </rPh>
    <phoneticPr fontId="12"/>
  </si>
  <si>
    <t>【様式１】</t>
  </si>
  <si>
    <t>県産資材不使用理由書</t>
  </si>
  <si>
    <t>　　　　　　　　　</t>
  </si>
  <si>
    <t>材　料　名</t>
  </si>
  <si>
    <t>理　　　　　　　　　　由</t>
  </si>
  <si>
    <t>起 工 番 号</t>
    <phoneticPr fontId="12"/>
  </si>
  <si>
    <t>工   事   名</t>
    <phoneticPr fontId="12"/>
  </si>
  <si>
    <t>路        線</t>
    <phoneticPr fontId="12"/>
  </si>
  <si>
    <t>河   川   名</t>
    <phoneticPr fontId="12"/>
  </si>
  <si>
    <t xml:space="preserve">       標記工事において、以下の理由により、県産資材を使用出来ません。</t>
    <phoneticPr fontId="12"/>
  </si>
  <si>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2"/>
  </si>
  <si>
    <t>建設廃棄物処理計画書</t>
    <rPh sb="0" eb="2">
      <t>ケンセツ</t>
    </rPh>
    <rPh sb="2" eb="5">
      <t>ハイキブツ</t>
    </rPh>
    <rPh sb="5" eb="7">
      <t>ショリ</t>
    </rPh>
    <rPh sb="7" eb="10">
      <t>ケイカクショ</t>
    </rPh>
    <phoneticPr fontId="12"/>
  </si>
  <si>
    <t>工事場所</t>
    <rPh sb="0" eb="2">
      <t>コウジ</t>
    </rPh>
    <rPh sb="2" eb="4">
      <t>バショ</t>
    </rPh>
    <phoneticPr fontId="12"/>
  </si>
  <si>
    <t>工　期</t>
    <rPh sb="0" eb="1">
      <t>コウ</t>
    </rPh>
    <rPh sb="2" eb="3">
      <t>キ</t>
    </rPh>
    <phoneticPr fontId="12"/>
  </si>
  <si>
    <t>事務所名</t>
    <rPh sb="0" eb="2">
      <t>ジム</t>
    </rPh>
    <rPh sb="2" eb="3">
      <t>ショ</t>
    </rPh>
    <rPh sb="3" eb="4">
      <t>メイ</t>
    </rPh>
    <phoneticPr fontId="12"/>
  </si>
  <si>
    <t>請負業者名</t>
    <rPh sb="0" eb="2">
      <t>ウケオイ</t>
    </rPh>
    <rPh sb="2" eb="4">
      <t>ギョウシャ</t>
    </rPh>
    <rPh sb="4" eb="5">
      <t>メイ</t>
    </rPh>
    <phoneticPr fontId="12"/>
  </si>
  <si>
    <t>監督員名</t>
    <rPh sb="0" eb="3">
      <t>カントクイン</t>
    </rPh>
    <rPh sb="3" eb="4">
      <t>メイ</t>
    </rPh>
    <phoneticPr fontId="12"/>
  </si>
  <si>
    <t>建設廃棄物の種類</t>
    <rPh sb="0" eb="2">
      <t>ケンセツ</t>
    </rPh>
    <rPh sb="2" eb="5">
      <t>ハイキブツ</t>
    </rPh>
    <rPh sb="6" eb="8">
      <t>シュルイ</t>
    </rPh>
    <phoneticPr fontId="12"/>
  </si>
  <si>
    <r>
      <t>処分方法</t>
    </r>
    <r>
      <rPr>
        <sz val="8"/>
        <rFont val="ＭＳ Ｐ明朝"/>
        <family val="1"/>
        <charset val="128"/>
      </rPr>
      <t>※１</t>
    </r>
    <rPh sb="0" eb="2">
      <t>ショブン</t>
    </rPh>
    <rPh sb="2" eb="4">
      <t>ホウホウ</t>
    </rPh>
    <phoneticPr fontId="12"/>
  </si>
  <si>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2"/>
  </si>
  <si>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2"/>
  </si>
  <si>
    <t>処理期間</t>
    <rPh sb="0" eb="2">
      <t>ショリ</t>
    </rPh>
    <rPh sb="2" eb="4">
      <t>キカン</t>
    </rPh>
    <phoneticPr fontId="12"/>
  </si>
  <si>
    <t>処分先（都道府県政令市名）</t>
    <rPh sb="0" eb="2">
      <t>ショブン</t>
    </rPh>
    <rPh sb="2" eb="3">
      <t>サキ</t>
    </rPh>
    <rPh sb="4" eb="8">
      <t>トドウフケン</t>
    </rPh>
    <rPh sb="8" eb="10">
      <t>セイレイ</t>
    </rPh>
    <rPh sb="10" eb="11">
      <t>シ</t>
    </rPh>
    <rPh sb="11" eb="12">
      <t>メイ</t>
    </rPh>
    <phoneticPr fontId="12"/>
  </si>
  <si>
    <t>処理単価</t>
    <rPh sb="0" eb="2">
      <t>ショリ</t>
    </rPh>
    <rPh sb="2" eb="4">
      <t>タンカ</t>
    </rPh>
    <phoneticPr fontId="12"/>
  </si>
  <si>
    <t>収集・運搬業者</t>
    <rPh sb="0" eb="2">
      <t>シュウシュウ</t>
    </rPh>
    <rPh sb="3" eb="5">
      <t>ウンパン</t>
    </rPh>
    <rPh sb="5" eb="7">
      <t>ギョウシャ</t>
    </rPh>
    <phoneticPr fontId="12"/>
  </si>
  <si>
    <t>業者名</t>
    <rPh sb="0" eb="3">
      <t>ギョウシャメイ</t>
    </rPh>
    <phoneticPr fontId="12"/>
  </si>
  <si>
    <t>許可番号等</t>
    <rPh sb="0" eb="2">
      <t>キョカ</t>
    </rPh>
    <rPh sb="2" eb="4">
      <t>バンゴウ</t>
    </rPh>
    <rPh sb="4" eb="5">
      <t>トウ</t>
    </rPh>
    <phoneticPr fontId="12"/>
  </si>
  <si>
    <r>
      <t>２つの地域にまたがる場合</t>
    </r>
    <r>
      <rPr>
        <sz val="8"/>
        <rFont val="ＭＳ Ｐ明朝"/>
        <family val="1"/>
        <charset val="128"/>
      </rPr>
      <t>※２</t>
    </r>
    <rPh sb="3" eb="5">
      <t>チイキ</t>
    </rPh>
    <rPh sb="10" eb="12">
      <t>バアイ</t>
    </rPh>
    <phoneticPr fontId="12"/>
  </si>
  <si>
    <t>備考</t>
    <rPh sb="0" eb="2">
      <t>ビコウ</t>
    </rPh>
    <phoneticPr fontId="12"/>
  </si>
  <si>
    <t>都道府県
・特定市</t>
    <rPh sb="0" eb="4">
      <t>トドウフケン</t>
    </rPh>
    <rPh sb="6" eb="8">
      <t>トクテイ</t>
    </rPh>
    <rPh sb="8" eb="9">
      <t>シ</t>
    </rPh>
    <phoneticPr fontId="12"/>
  </si>
  <si>
    <t>許可番号</t>
    <rPh sb="0" eb="2">
      <t>キョカ</t>
    </rPh>
    <rPh sb="2" eb="4">
      <t>バンゴウ</t>
    </rPh>
    <phoneticPr fontId="12"/>
  </si>
  <si>
    <t>取扱う
建設廃棄物の種類</t>
    <rPh sb="0" eb="1">
      <t>ト</t>
    </rPh>
    <rPh sb="1" eb="2">
      <t>アツカ</t>
    </rPh>
    <rPh sb="4" eb="6">
      <t>ケンセツ</t>
    </rPh>
    <rPh sb="6" eb="9">
      <t>ハイキブツ</t>
    </rPh>
    <rPh sb="10" eb="12">
      <t>シュルイ</t>
    </rPh>
    <phoneticPr fontId="12"/>
  </si>
  <si>
    <t>（第</t>
    <rPh sb="1" eb="2">
      <t>ダイ</t>
    </rPh>
    <phoneticPr fontId="12"/>
  </si>
  <si>
    <t>段階確認書</t>
    <rPh sb="0" eb="2">
      <t>ダンカイ</t>
    </rPh>
    <rPh sb="2" eb="5">
      <t>カクニンショ</t>
    </rPh>
    <phoneticPr fontId="12"/>
  </si>
  <si>
    <t>様式－１</t>
    <rPh sb="0" eb="2">
      <t>ヨウシキ</t>
    </rPh>
    <phoneticPr fontId="12"/>
  </si>
  <si>
    <t>工　　　期</t>
    <rPh sb="0" eb="1">
      <t>コウ</t>
    </rPh>
    <rPh sb="4" eb="5">
      <t>キ</t>
    </rPh>
    <phoneticPr fontId="12"/>
  </si>
  <si>
    <t>工事安全対策自己点検チェックリスト</t>
    <rPh sb="0" eb="2">
      <t>コウジ</t>
    </rPh>
    <rPh sb="2" eb="4">
      <t>アンゼン</t>
    </rPh>
    <rPh sb="4" eb="6">
      <t>タイサク</t>
    </rPh>
    <rPh sb="6" eb="8">
      <t>ジコ</t>
    </rPh>
    <rPh sb="8" eb="10">
      <t>テンケン</t>
    </rPh>
    <phoneticPr fontId="12"/>
  </si>
  <si>
    <t>事務所名：</t>
    <rPh sb="0" eb="3">
      <t>ジムショ</t>
    </rPh>
    <rPh sb="3" eb="4">
      <t>メイ</t>
    </rPh>
    <phoneticPr fontId="12"/>
  </si>
  <si>
    <t>点 検 日：</t>
    <rPh sb="0" eb="1">
      <t>テン</t>
    </rPh>
    <rPh sb="2" eb="3">
      <t>ケン</t>
    </rPh>
    <rPh sb="4" eb="5">
      <t>ビ</t>
    </rPh>
    <phoneticPr fontId="12"/>
  </si>
  <si>
    <t>点 検 者：</t>
    <rPh sb="0" eb="1">
      <t>テン</t>
    </rPh>
    <rPh sb="2" eb="3">
      <t>ケン</t>
    </rPh>
    <rPh sb="4" eb="5">
      <t>シャ</t>
    </rPh>
    <phoneticPr fontId="12"/>
  </si>
  <si>
    <t>起工番号：</t>
    <rPh sb="0" eb="2">
      <t>キコウ</t>
    </rPh>
    <rPh sb="2" eb="4">
      <t>バンゴウ</t>
    </rPh>
    <phoneticPr fontId="12"/>
  </si>
  <si>
    <t>工 事 名：</t>
    <rPh sb="0" eb="1">
      <t>コウ</t>
    </rPh>
    <rPh sb="2" eb="3">
      <t>コト</t>
    </rPh>
    <rPh sb="4" eb="5">
      <t>メイ</t>
    </rPh>
    <phoneticPr fontId="12"/>
  </si>
  <si>
    <t>請負業者：</t>
    <rPh sb="0" eb="2">
      <t>ウケオイ</t>
    </rPh>
    <rPh sb="2" eb="4">
      <t>ギョウシャ</t>
    </rPh>
    <phoneticPr fontId="12"/>
  </si>
  <si>
    <t>主任(監理)技術者：</t>
    <rPh sb="0" eb="2">
      <t>シュニン</t>
    </rPh>
    <rPh sb="3" eb="5">
      <t>カンリ</t>
    </rPh>
    <rPh sb="6" eb="9">
      <t>ギジュツシャ</t>
    </rPh>
    <phoneticPr fontId="12"/>
  </si>
  <si>
    <t>細　　別</t>
    <rPh sb="0" eb="1">
      <t>ホソ</t>
    </rPh>
    <rPh sb="3" eb="4">
      <t>ベツ</t>
    </rPh>
    <phoneticPr fontId="12"/>
  </si>
  <si>
    <t>チェック項目</t>
    <rPh sb="4" eb="6">
      <t>コウモク</t>
    </rPh>
    <phoneticPr fontId="12"/>
  </si>
  <si>
    <t>チェック　欄</t>
    <rPh sb="5" eb="6">
      <t>ラン</t>
    </rPh>
    <phoneticPr fontId="12"/>
  </si>
  <si>
    <t>安全点検項目</t>
    <phoneticPr fontId="12"/>
  </si>
  <si>
    <t>立入り禁止措置</t>
    <rPh sb="0" eb="2">
      <t>タチイ</t>
    </rPh>
    <rPh sb="3" eb="5">
      <t>キンシ</t>
    </rPh>
    <rPh sb="5" eb="7">
      <t>ソチ</t>
    </rPh>
    <phoneticPr fontId="12"/>
  </si>
  <si>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2"/>
  </si>
  <si>
    <t>関係者以外立入禁止の表示をしているか</t>
    <rPh sb="0" eb="3">
      <t>カンケイシャ</t>
    </rPh>
    <rPh sb="3" eb="5">
      <t>イガイ</t>
    </rPh>
    <rPh sb="5" eb="7">
      <t>タチイリ</t>
    </rPh>
    <rPh sb="7" eb="9">
      <t>キンシ</t>
    </rPh>
    <rPh sb="10" eb="12">
      <t>ヒョウジ</t>
    </rPh>
    <phoneticPr fontId="12"/>
  </si>
  <si>
    <t>資材置場はさく等で囲っているか</t>
    <rPh sb="0" eb="2">
      <t>シザイ</t>
    </rPh>
    <rPh sb="2" eb="4">
      <t>オキバ</t>
    </rPh>
    <rPh sb="7" eb="8">
      <t>ナド</t>
    </rPh>
    <rPh sb="9" eb="10">
      <t>カコ</t>
    </rPh>
    <phoneticPr fontId="12"/>
  </si>
  <si>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2"/>
  </si>
  <si>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2"/>
  </si>
  <si>
    <t>服装・保護具</t>
    <rPh sb="0" eb="2">
      <t>フクソウ</t>
    </rPh>
    <rPh sb="3" eb="5">
      <t>ホゴ</t>
    </rPh>
    <rPh sb="5" eb="6">
      <t>グ</t>
    </rPh>
    <phoneticPr fontId="12"/>
  </si>
  <si>
    <t>作業に応じた安全靴を着用しているか</t>
    <rPh sb="0" eb="2">
      <t>サギョウ</t>
    </rPh>
    <rPh sb="3" eb="4">
      <t>オウ</t>
    </rPh>
    <rPh sb="6" eb="8">
      <t>アンゼン</t>
    </rPh>
    <rPh sb="8" eb="9">
      <t>クツ</t>
    </rPh>
    <rPh sb="10" eb="12">
      <t>チャクヨウ</t>
    </rPh>
    <phoneticPr fontId="12"/>
  </si>
  <si>
    <t>ヘルメット未着用、袖まくり等の服装のみだれはないか</t>
    <rPh sb="5" eb="8">
      <t>ミチャクヨウ</t>
    </rPh>
    <rPh sb="9" eb="10">
      <t>ソデ</t>
    </rPh>
    <rPh sb="13" eb="14">
      <t>ナド</t>
    </rPh>
    <rPh sb="15" eb="17">
      <t>フクソウ</t>
    </rPh>
    <phoneticPr fontId="12"/>
  </si>
  <si>
    <t>全般</t>
    <rPh sb="0" eb="2">
      <t>ゼンパン</t>
    </rPh>
    <phoneticPr fontId="12"/>
  </si>
  <si>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2"/>
  </si>
  <si>
    <t>掘削は安全な勾配か。</t>
    <rPh sb="0" eb="2">
      <t>クッサク</t>
    </rPh>
    <rPh sb="3" eb="5">
      <t>アンゼン</t>
    </rPh>
    <rPh sb="6" eb="8">
      <t>コウバイ</t>
    </rPh>
    <phoneticPr fontId="12"/>
  </si>
  <si>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2"/>
  </si>
  <si>
    <t>掘削肩付近に物を置いていないか。</t>
    <phoneticPr fontId="12"/>
  </si>
  <si>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2"/>
  </si>
  <si>
    <t>公衆災害防止項目</t>
    <rPh sb="0" eb="2">
      <t>コウシュウ</t>
    </rPh>
    <rPh sb="2" eb="4">
      <t>サイガイ</t>
    </rPh>
    <rPh sb="4" eb="6">
      <t>ボウシ</t>
    </rPh>
    <rPh sb="6" eb="8">
      <t>コウモク</t>
    </rPh>
    <phoneticPr fontId="12"/>
  </si>
  <si>
    <t>車両</t>
    <rPh sb="0" eb="2">
      <t>シャリョウ</t>
    </rPh>
    <phoneticPr fontId="12"/>
  </si>
  <si>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2"/>
  </si>
  <si>
    <t>ガードマンは適切に配置しているか</t>
    <rPh sb="6" eb="8">
      <t>テキセツ</t>
    </rPh>
    <rPh sb="9" eb="11">
      <t>ハイチ</t>
    </rPh>
    <phoneticPr fontId="12"/>
  </si>
  <si>
    <t>運搬車両の過積載は行っていないか</t>
    <rPh sb="0" eb="2">
      <t>ウンパン</t>
    </rPh>
    <rPh sb="2" eb="4">
      <t>シャリョウ</t>
    </rPh>
    <rPh sb="5" eb="8">
      <t>カセキサイ</t>
    </rPh>
    <rPh sb="9" eb="10">
      <t>オコナ</t>
    </rPh>
    <phoneticPr fontId="12"/>
  </si>
  <si>
    <t>歩行者</t>
    <rPh sb="0" eb="3">
      <t>ホコウシャ</t>
    </rPh>
    <phoneticPr fontId="12"/>
  </si>
  <si>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2"/>
  </si>
  <si>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2"/>
  </si>
  <si>
    <t>バス停利用者等の安全を確保しているか</t>
    <rPh sb="2" eb="3">
      <t>テイ</t>
    </rPh>
    <rPh sb="3" eb="6">
      <t>リヨウシャ</t>
    </rPh>
    <rPh sb="6" eb="7">
      <t>トウ</t>
    </rPh>
    <rPh sb="8" eb="10">
      <t>アンゼン</t>
    </rPh>
    <rPh sb="11" eb="13">
      <t>カクホ</t>
    </rPh>
    <phoneticPr fontId="12"/>
  </si>
  <si>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2"/>
  </si>
  <si>
    <t>架空線・埋設管</t>
    <rPh sb="0" eb="2">
      <t>カクウ</t>
    </rPh>
    <rPh sb="2" eb="3">
      <t>セン</t>
    </rPh>
    <rPh sb="4" eb="6">
      <t>マイセツ</t>
    </rPh>
    <rPh sb="6" eb="7">
      <t>カン</t>
    </rPh>
    <phoneticPr fontId="12"/>
  </si>
  <si>
    <t>架空電線の保護（カバー）はなされているか</t>
    <phoneticPr fontId="12"/>
  </si>
  <si>
    <t>電気ケーブルが車両通行区間を横断する箇所はカバー等による防護を行っているか</t>
    <phoneticPr fontId="12"/>
  </si>
  <si>
    <t>電線の接地（アース）工事を確実に行なっているか</t>
    <rPh sb="0" eb="2">
      <t>デンセン</t>
    </rPh>
    <rPh sb="3" eb="5">
      <t>セッチ</t>
    </rPh>
    <rPh sb="10" eb="12">
      <t>コウジ</t>
    </rPh>
    <rPh sb="13" eb="15">
      <t>カクジツ</t>
    </rPh>
    <rPh sb="16" eb="17">
      <t>オコ</t>
    </rPh>
    <phoneticPr fontId="12"/>
  </si>
  <si>
    <t>埋設管等の確認・協議は行っているか</t>
    <rPh sb="0" eb="2">
      <t>マイセツ</t>
    </rPh>
    <rPh sb="2" eb="3">
      <t>カン</t>
    </rPh>
    <rPh sb="3" eb="4">
      <t>トウ</t>
    </rPh>
    <rPh sb="5" eb="7">
      <t>カクニン</t>
    </rPh>
    <rPh sb="8" eb="10">
      <t>キョウギ</t>
    </rPh>
    <rPh sb="11" eb="12">
      <t>オコナ</t>
    </rPh>
    <phoneticPr fontId="12"/>
  </si>
  <si>
    <t>各作業災害防止関係（労働災害防止項目）</t>
    <rPh sb="10" eb="12">
      <t>ロウドウ</t>
    </rPh>
    <rPh sb="12" eb="14">
      <t>サイガイ</t>
    </rPh>
    <rPh sb="14" eb="16">
      <t>ボウシ</t>
    </rPh>
    <rPh sb="16" eb="18">
      <t>コウモク</t>
    </rPh>
    <phoneticPr fontId="12"/>
  </si>
  <si>
    <t>事務所意見欄</t>
    <rPh sb="0" eb="2">
      <t>ジム</t>
    </rPh>
    <rPh sb="2" eb="3">
      <t>ショ</t>
    </rPh>
    <rPh sb="3" eb="5">
      <t>イケン</t>
    </rPh>
    <rPh sb="5" eb="6">
      <t>ラン</t>
    </rPh>
    <phoneticPr fontId="12"/>
  </si>
  <si>
    <t>※記入例　　特によい：◎　　良：○　　否：×　　該当なし：―　　　</t>
    <rPh sb="1" eb="3">
      <t>キニュウ</t>
    </rPh>
    <rPh sb="3" eb="4">
      <t>レイ</t>
    </rPh>
    <rPh sb="6" eb="7">
      <t>トク</t>
    </rPh>
    <rPh sb="14" eb="15">
      <t>リョウ</t>
    </rPh>
    <rPh sb="19" eb="20">
      <t>ヒ</t>
    </rPh>
    <rPh sb="24" eb="26">
      <t>ガイトウ</t>
    </rPh>
    <phoneticPr fontId="12"/>
  </si>
  <si>
    <t>　良：○　　否：×　　該当なし：―　　　</t>
    <rPh sb="1" eb="2">
      <t>リョウ</t>
    </rPh>
    <rPh sb="6" eb="7">
      <t>ヒ</t>
    </rPh>
    <rPh sb="11" eb="13">
      <t>ガイトウ</t>
    </rPh>
    <phoneticPr fontId="12"/>
  </si>
  <si>
    <t>※行が足りない場合追加してください。</t>
    <rPh sb="1" eb="2">
      <t>ギョウ</t>
    </rPh>
    <rPh sb="3" eb="4">
      <t>タ</t>
    </rPh>
    <rPh sb="7" eb="9">
      <t>バアイ</t>
    </rPh>
    <rPh sb="9" eb="11">
      <t>ツイカ</t>
    </rPh>
    <phoneticPr fontId="12"/>
  </si>
  <si>
    <t>（記入方法）</t>
    <rPh sb="1" eb="3">
      <t>キニュウ</t>
    </rPh>
    <rPh sb="3" eb="5">
      <t>ホウホウ</t>
    </rPh>
    <phoneticPr fontId="12"/>
  </si>
  <si>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2"/>
  </si>
  <si>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2"/>
  </si>
  <si>
    <t>　　　を作成してください。</t>
    <phoneticPr fontId="12"/>
  </si>
  <si>
    <t>　【手順】</t>
    <rPh sb="2" eb="4">
      <t>テジュン</t>
    </rPh>
    <phoneticPr fontId="12"/>
  </si>
  <si>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2"/>
  </si>
  <si>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2"/>
  </si>
  <si>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2"/>
  </si>
  <si>
    <t>　　　　場合、細別チェック項目にその対象工種を記入し、チェック項目には別紙と記入する。　</t>
    <rPh sb="4" eb="6">
      <t>バアイ</t>
    </rPh>
    <rPh sb="7" eb="9">
      <t>サイベツ</t>
    </rPh>
    <rPh sb="13" eb="15">
      <t>コウモク</t>
    </rPh>
    <phoneticPr fontId="12"/>
  </si>
  <si>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2"/>
  </si>
  <si>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2"/>
  </si>
  <si>
    <t>27企画第4205号</t>
    <rPh sb="2" eb="4">
      <t>キカク</t>
    </rPh>
    <rPh sb="4" eb="5">
      <t>ダイ</t>
    </rPh>
    <rPh sb="9" eb="10">
      <t>ゴウ</t>
    </rPh>
    <phoneticPr fontId="12"/>
  </si>
  <si>
    <t>再 資 源 化 等 報 告 書</t>
    <phoneticPr fontId="12"/>
  </si>
  <si>
    <t>住所　　　　　　　　　　　　　　　　　　　　　　　　　　　　　　　　</t>
    <phoneticPr fontId="12"/>
  </si>
  <si>
    <r>
      <t>　1　工事の名称</t>
    </r>
    <r>
      <rPr>
        <u/>
        <sz val="10.5"/>
        <color indexed="8"/>
        <rFont val="ＭＳ 明朝"/>
        <family val="1"/>
        <charset val="128"/>
      </rPr>
      <t>　　　　　　　　　　　　　　　　　　　</t>
    </r>
    <phoneticPr fontId="12"/>
  </si>
  <si>
    <r>
      <t>　2　工事の場所　</t>
    </r>
    <r>
      <rPr>
        <u/>
        <sz val="10.5"/>
        <color indexed="8"/>
        <rFont val="ＭＳ 明朝"/>
        <family val="1"/>
        <charset val="128"/>
      </rPr>
      <t>　　　　　　　　　　　　　　　　　　　　　　　　　　　</t>
    </r>
    <phoneticPr fontId="12"/>
  </si>
  <si>
    <t>　3　再資源化等が完了した年月日</t>
    <phoneticPr fontId="12"/>
  </si>
  <si>
    <t>特定建設資材廃棄物
の種類</t>
    <phoneticPr fontId="12"/>
  </si>
  <si>
    <t xml:space="preserve">施設の名称
</t>
    <phoneticPr fontId="12"/>
  </si>
  <si>
    <t xml:space="preserve">所在地
</t>
    <phoneticPr fontId="12"/>
  </si>
  <si>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2"/>
  </si>
  <si>
    <t>(郵便番号　　　　―　　　　　)　　</t>
    <phoneticPr fontId="12"/>
  </si>
  <si>
    <t>電話番号</t>
    <phoneticPr fontId="12"/>
  </si>
  <si>
    <t>　　 再生資源利用実施書(必要事項を記載したもの)</t>
    <phoneticPr fontId="12"/>
  </si>
  <si>
    <t>　　 再生資源利用促進実施書(必要事項を記載したもの)</t>
    <phoneticPr fontId="12"/>
  </si>
  <si>
    <t>16企画第3756号</t>
    <phoneticPr fontId="12"/>
  </si>
  <si>
    <t>53検第103号</t>
    <phoneticPr fontId="12"/>
  </si>
  <si>
    <t>19企画第2710号</t>
    <phoneticPr fontId="12"/>
  </si>
  <si>
    <t>P1-21</t>
    <phoneticPr fontId="12"/>
  </si>
  <si>
    <t>28企画第325号</t>
    <phoneticPr fontId="12"/>
  </si>
  <si>
    <t>工事完成図</t>
    <rPh sb="0" eb="2">
      <t>コウジ</t>
    </rPh>
    <rPh sb="2" eb="4">
      <t>カンセイ</t>
    </rPh>
    <rPh sb="4" eb="5">
      <t>ズ</t>
    </rPh>
    <phoneticPr fontId="12"/>
  </si>
  <si>
    <t>工事帳票</t>
    <rPh sb="0" eb="2">
      <t>コウジ</t>
    </rPh>
    <rPh sb="2" eb="4">
      <t>チョウヒョウ</t>
    </rPh>
    <phoneticPr fontId="12"/>
  </si>
  <si>
    <t>29企画第5429号</t>
    <rPh sb="2" eb="4">
      <t>キカク</t>
    </rPh>
    <rPh sb="4" eb="5">
      <t>ダイ</t>
    </rPh>
    <rPh sb="9" eb="10">
      <t>ゴウ</t>
    </rPh>
    <phoneticPr fontId="12"/>
  </si>
  <si>
    <t>工事打合せ簿</t>
    <rPh sb="0" eb="2">
      <t>コウジ</t>
    </rPh>
    <rPh sb="2" eb="4">
      <t>ウチアワ</t>
    </rPh>
    <rPh sb="5" eb="6">
      <t>ボ</t>
    </rPh>
    <phoneticPr fontId="12"/>
  </si>
  <si>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2"/>
  </si>
  <si>
    <t>１月当たり半日以上行う
委託工事及び工期が60日未満の工事は除く</t>
    <rPh sb="1" eb="2">
      <t>ガツ</t>
    </rPh>
    <rPh sb="2" eb="3">
      <t>ア</t>
    </rPh>
    <rPh sb="5" eb="7">
      <t>ハンニチ</t>
    </rPh>
    <rPh sb="7" eb="9">
      <t>イジョウ</t>
    </rPh>
    <rPh sb="9" eb="10">
      <t>オコナ</t>
    </rPh>
    <phoneticPr fontId="12"/>
  </si>
  <si>
    <t>工事施行事務取扱</t>
    <phoneticPr fontId="12"/>
  </si>
  <si>
    <t>要領17条</t>
    <rPh sb="4" eb="5">
      <t>ジョウ</t>
    </rPh>
    <phoneticPr fontId="12"/>
  </si>
  <si>
    <t>契約後
10日以内</t>
    <rPh sb="0" eb="3">
      <t>ケイヤクゴ</t>
    </rPh>
    <rPh sb="6" eb="7">
      <t>ヒ</t>
    </rPh>
    <rPh sb="7" eb="9">
      <t>イナイ</t>
    </rPh>
    <phoneticPr fontId="12"/>
  </si>
  <si>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2"/>
  </si>
  <si>
    <t>請負金額500万円以上の工事</t>
    <rPh sb="0" eb="2">
      <t>ウケオイ</t>
    </rPh>
    <rPh sb="2" eb="4">
      <t>キンガク</t>
    </rPh>
    <rPh sb="7" eb="8">
      <t>マン</t>
    </rPh>
    <rPh sb="8" eb="9">
      <t>エン</t>
    </rPh>
    <rPh sb="9" eb="11">
      <t>イジョウ</t>
    </rPh>
    <rPh sb="12" eb="14">
      <t>コウジ</t>
    </rPh>
    <phoneticPr fontId="12"/>
  </si>
  <si>
    <t>1企画第1512号</t>
    <rPh sb="1" eb="3">
      <t>キカク</t>
    </rPh>
    <rPh sb="3" eb="4">
      <t>ダイ</t>
    </rPh>
    <rPh sb="8" eb="9">
      <t>ゴウ</t>
    </rPh>
    <phoneticPr fontId="12"/>
  </si>
  <si>
    <t>1企画第1520号</t>
    <rPh sb="1" eb="3">
      <t>キカク</t>
    </rPh>
    <rPh sb="3" eb="4">
      <t>ダイ</t>
    </rPh>
    <rPh sb="8" eb="9">
      <t>ゴウ</t>
    </rPh>
    <phoneticPr fontId="12"/>
  </si>
  <si>
    <t>ICT活用工事関連書類</t>
    <rPh sb="3" eb="5">
      <t>カツヨウ</t>
    </rPh>
    <rPh sb="5" eb="7">
      <t>コウジ</t>
    </rPh>
    <rPh sb="7" eb="9">
      <t>カンレン</t>
    </rPh>
    <rPh sb="9" eb="11">
      <t>ショルイ</t>
    </rPh>
    <phoneticPr fontId="12"/>
  </si>
  <si>
    <t>週休2日工事関連書類</t>
    <rPh sb="0" eb="2">
      <t>シュウキュウ</t>
    </rPh>
    <rPh sb="3" eb="4">
      <t>ニチ</t>
    </rPh>
    <rPh sb="4" eb="6">
      <t>コウジ</t>
    </rPh>
    <rPh sb="6" eb="8">
      <t>カンレン</t>
    </rPh>
    <rPh sb="8" eb="10">
      <t>ショルイ</t>
    </rPh>
    <phoneticPr fontId="12"/>
  </si>
  <si>
    <t>1企画第1341号</t>
    <rPh sb="1" eb="3">
      <t>キカク</t>
    </rPh>
    <rPh sb="3" eb="4">
      <t>ダイ</t>
    </rPh>
    <rPh sb="8" eb="9">
      <t>ゴウ</t>
    </rPh>
    <phoneticPr fontId="12"/>
  </si>
  <si>
    <t>1企画1554号</t>
    <rPh sb="1" eb="3">
      <t>キカク</t>
    </rPh>
    <rPh sb="7" eb="8">
      <t>ゴウ</t>
    </rPh>
    <phoneticPr fontId="12"/>
  </si>
  <si>
    <t>工事名</t>
    <rPh sb="0" eb="2">
      <t>コウジ</t>
    </rPh>
    <rPh sb="2" eb="3">
      <t>メイ</t>
    </rPh>
    <phoneticPr fontId="12"/>
  </si>
  <si>
    <t>処理能力
（t・㎥/日）</t>
    <rPh sb="0" eb="2">
      <t>ショリ</t>
    </rPh>
    <rPh sb="2" eb="4">
      <t>ノウリョク</t>
    </rPh>
    <rPh sb="10" eb="11">
      <t>ニチ</t>
    </rPh>
    <phoneticPr fontId="12"/>
  </si>
  <si>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2"/>
  </si>
  <si>
    <t>様式－３(1)</t>
    <rPh sb="0" eb="2">
      <t>ヨウシキ</t>
    </rPh>
    <phoneticPr fontId="82"/>
  </si>
  <si>
    <t>工　　程　　表</t>
    <rPh sb="0" eb="1">
      <t>コウ</t>
    </rPh>
    <rPh sb="3" eb="4">
      <t>ホド</t>
    </rPh>
    <rPh sb="6" eb="7">
      <t>ヒョウ</t>
    </rPh>
    <phoneticPr fontId="82"/>
  </si>
  <si>
    <t>年月日：</t>
    <rPh sb="0" eb="3">
      <t>ネンガッピ</t>
    </rPh>
    <phoneticPr fontId="12"/>
  </si>
  <si>
    <t>殿</t>
    <rPh sb="0" eb="1">
      <t>トノ</t>
    </rPh>
    <phoneticPr fontId="82"/>
  </si>
  <si>
    <t>工事名</t>
    <rPh sb="0" eb="2">
      <t>コウジ</t>
    </rPh>
    <rPh sb="2" eb="3">
      <t>メイ</t>
    </rPh>
    <phoneticPr fontId="82"/>
  </si>
  <si>
    <t>工　期</t>
    <rPh sb="0" eb="1">
      <t>コウ</t>
    </rPh>
    <rPh sb="2" eb="3">
      <t>キ</t>
    </rPh>
    <phoneticPr fontId="82"/>
  </si>
  <si>
    <t>自</t>
    <rPh sb="0" eb="1">
      <t>ジ</t>
    </rPh>
    <phoneticPr fontId="82"/>
  </si>
  <si>
    <t>至</t>
    <rPh sb="0" eb="1">
      <t>イタル</t>
    </rPh>
    <phoneticPr fontId="82"/>
  </si>
  <si>
    <t>月</t>
    <rPh sb="0" eb="1">
      <t>ツキ</t>
    </rPh>
    <phoneticPr fontId="82"/>
  </si>
  <si>
    <t>日</t>
    <rPh sb="0" eb="1">
      <t>ニチ</t>
    </rPh>
    <phoneticPr fontId="82"/>
  </si>
  <si>
    <t>工　　種</t>
    <rPh sb="0" eb="1">
      <t>コウ</t>
    </rPh>
    <rPh sb="3" eb="4">
      <t>タネ</t>
    </rPh>
    <phoneticPr fontId="82"/>
  </si>
  <si>
    <t>記載要領</t>
    <rPh sb="0" eb="2">
      <t>キサイ</t>
    </rPh>
    <rPh sb="2" eb="4">
      <t>ヨウリョウ</t>
    </rPh>
    <phoneticPr fontId="1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</si>
  <si>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6"/>
  </si>
  <si>
    <t>　2　予定工程は黒実線をもって表示する。</t>
    <rPh sb="3" eb="5">
      <t>ヨテイ</t>
    </rPh>
    <rPh sb="5" eb="7">
      <t>コウテイ</t>
    </rPh>
    <rPh sb="8" eb="9">
      <t>クロ</t>
    </rPh>
    <rPh sb="9" eb="11">
      <t>ジッセン</t>
    </rPh>
    <rPh sb="15" eb="17">
      <t>ヒョウジ</t>
    </rPh>
    <phoneticPr fontId="16"/>
  </si>
  <si>
    <t>様式－３(2)</t>
    <rPh sb="0" eb="2">
      <t>ヨウシキ</t>
    </rPh>
    <phoneticPr fontId="82"/>
  </si>
  <si>
    <t>変　　更　　工　　程　　表</t>
    <rPh sb="0" eb="1">
      <t>ヘン</t>
    </rPh>
    <rPh sb="3" eb="4">
      <t>サラ</t>
    </rPh>
    <rPh sb="6" eb="7">
      <t>コウ</t>
    </rPh>
    <rPh sb="9" eb="10">
      <t>ホド</t>
    </rPh>
    <rPh sb="12" eb="13">
      <t>ヒョウ</t>
    </rPh>
    <phoneticPr fontId="82"/>
  </si>
  <si>
    <t>変更工期</t>
    <rPh sb="0" eb="2">
      <t>ヘンコウ</t>
    </rPh>
    <rPh sb="2" eb="3">
      <t>コウ</t>
    </rPh>
    <rPh sb="3" eb="4">
      <t>キ</t>
    </rPh>
    <phoneticPr fontId="8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</si>
  <si>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6"/>
  </si>
  <si>
    <t>変更工程表</t>
    <rPh sb="0" eb="2">
      <t>ヘンコウ</t>
    </rPh>
    <rPh sb="2" eb="5">
      <t>コウテイヒョウ</t>
    </rPh>
    <phoneticPr fontId="12"/>
  </si>
  <si>
    <t>現　場　代　理　人　等　通  知  書</t>
  </si>
  <si>
    <t>　　　</t>
  </si>
  <si>
    <t>　　　　　　</t>
  </si>
  <si>
    <t>現場代理人氏名</t>
    <rPh sb="5" eb="7">
      <t>シメイ</t>
    </rPh>
    <phoneticPr fontId="12"/>
  </si>
  <si>
    <t>主任技術者又は</t>
    <rPh sb="0" eb="2">
      <t>シュニン</t>
    </rPh>
    <rPh sb="2" eb="5">
      <t>ギジュツシャ</t>
    </rPh>
    <rPh sb="5" eb="6">
      <t>マタ</t>
    </rPh>
    <phoneticPr fontId="12"/>
  </si>
  <si>
    <t>監理技術者氏名※</t>
    <rPh sb="0" eb="2">
      <t>カンリ</t>
    </rPh>
    <rPh sb="2" eb="5">
      <t>ギジュツシャ</t>
    </rPh>
    <rPh sb="5" eb="7">
      <t>シメイ</t>
    </rPh>
    <phoneticPr fontId="12"/>
  </si>
  <si>
    <t>専門技術者氏名</t>
    <rPh sb="4" eb="5">
      <t>シャ</t>
    </rPh>
    <rPh sb="5" eb="7">
      <t>シメイ</t>
    </rPh>
    <phoneticPr fontId="12"/>
  </si>
  <si>
    <t>※「資格者証（写し）」を添付する。</t>
    <rPh sb="7" eb="8">
      <t>ウツ</t>
    </rPh>
    <phoneticPr fontId="12"/>
  </si>
  <si>
    <t>様式－１(2)</t>
    <rPh sb="0" eb="2">
      <t>ヨウシキ</t>
    </rPh>
    <phoneticPr fontId="82"/>
  </si>
  <si>
    <t>年月日：</t>
    <rPh sb="0" eb="3">
      <t>ネンガッピ</t>
    </rPh>
    <phoneticPr fontId="82"/>
  </si>
  <si>
    <t>経　　歴　　書</t>
    <phoneticPr fontId="82"/>
  </si>
  <si>
    <t>資格及び資格番号</t>
    <rPh sb="2" eb="3">
      <t>オヨ</t>
    </rPh>
    <rPh sb="4" eb="6">
      <t>シカク</t>
    </rPh>
    <rPh sb="6" eb="8">
      <t>バンゴウ</t>
    </rPh>
    <phoneticPr fontId="67"/>
  </si>
  <si>
    <t>年月日：</t>
    <rPh sb="0" eb="3">
      <t>ネンガッピ</t>
    </rPh>
    <phoneticPr fontId="88"/>
  </si>
  <si>
    <t>様式－２</t>
    <rPh sb="0" eb="2">
      <t>ヨウシキ</t>
    </rPh>
    <phoneticPr fontId="82"/>
  </si>
  <si>
    <t>請負代金内訳書</t>
    <rPh sb="0" eb="2">
      <t>ウケオイ</t>
    </rPh>
    <rPh sb="2" eb="4">
      <t>ダイキン</t>
    </rPh>
    <rPh sb="4" eb="6">
      <t>ウチワケ</t>
    </rPh>
    <rPh sb="6" eb="7">
      <t>ショ</t>
    </rPh>
    <phoneticPr fontId="82"/>
  </si>
  <si>
    <t>工 事 名</t>
    <rPh sb="0" eb="1">
      <t>コウ</t>
    </rPh>
    <rPh sb="2" eb="3">
      <t>コト</t>
    </rPh>
    <rPh sb="4" eb="5">
      <t>メイ</t>
    </rPh>
    <phoneticPr fontId="82"/>
  </si>
  <si>
    <t>契約年月日</t>
    <rPh sb="0" eb="2">
      <t>ケイヤク</t>
    </rPh>
    <rPh sb="2" eb="5">
      <t>ネンガッピ</t>
    </rPh>
    <phoneticPr fontId="82"/>
  </si>
  <si>
    <t>～</t>
    <phoneticPr fontId="82"/>
  </si>
  <si>
    <t>迄</t>
    <rPh sb="0" eb="1">
      <t>マデ</t>
    </rPh>
    <phoneticPr fontId="82"/>
  </si>
  <si>
    <t>費　目</t>
    <rPh sb="0" eb="1">
      <t>ヒ</t>
    </rPh>
    <rPh sb="2" eb="3">
      <t>メ</t>
    </rPh>
    <phoneticPr fontId="82"/>
  </si>
  <si>
    <t>金　額</t>
    <rPh sb="0" eb="1">
      <t>キン</t>
    </rPh>
    <rPh sb="2" eb="3">
      <t>ガク</t>
    </rPh>
    <phoneticPr fontId="82"/>
  </si>
  <si>
    <t>①直接工事費</t>
    <rPh sb="1" eb="3">
      <t>チョクセツ</t>
    </rPh>
    <rPh sb="3" eb="6">
      <t>コウジヒ</t>
    </rPh>
    <phoneticPr fontId="87"/>
  </si>
  <si>
    <t>②共通仮設費</t>
    <rPh sb="1" eb="3">
      <t>キョウツウ</t>
    </rPh>
    <rPh sb="3" eb="5">
      <t>カセツ</t>
    </rPh>
    <rPh sb="5" eb="6">
      <t>ヒ</t>
    </rPh>
    <phoneticPr fontId="87"/>
  </si>
  <si>
    <t>③現場管理費</t>
    <rPh sb="1" eb="3">
      <t>ゲンバ</t>
    </rPh>
    <rPh sb="3" eb="5">
      <t>カンリ</t>
    </rPh>
    <rPh sb="5" eb="6">
      <t>ヒ</t>
    </rPh>
    <phoneticPr fontId="87"/>
  </si>
  <si>
    <t>④一般管理費</t>
    <rPh sb="1" eb="3">
      <t>イッパン</t>
    </rPh>
    <rPh sb="3" eb="6">
      <t>カンリヒ</t>
    </rPh>
    <phoneticPr fontId="87"/>
  </si>
  <si>
    <t>⑤工事価格（①＋②＋③＋④）</t>
    <rPh sb="1" eb="3">
      <t>コウジ</t>
    </rPh>
    <rPh sb="3" eb="5">
      <t>カカク</t>
    </rPh>
    <phoneticPr fontId="87"/>
  </si>
  <si>
    <t>⑥消費税相当額（⑤×消費税率）</t>
    <rPh sb="1" eb="4">
      <t>ショウヒゼイ</t>
    </rPh>
    <rPh sb="4" eb="6">
      <t>ソウトウ</t>
    </rPh>
    <rPh sb="6" eb="7">
      <t>ガク</t>
    </rPh>
    <rPh sb="10" eb="13">
      <t>ショウヒゼイ</t>
    </rPh>
    <rPh sb="13" eb="14">
      <t>リツ</t>
    </rPh>
    <phoneticPr fontId="87"/>
  </si>
  <si>
    <t>⑦請負金額（⑤＋⑥）</t>
    <rPh sb="1" eb="3">
      <t>ウケオイ</t>
    </rPh>
    <rPh sb="3" eb="5">
      <t>キンガク</t>
    </rPh>
    <phoneticPr fontId="87"/>
  </si>
  <si>
    <t>※契約書の請負金額と一致すること。</t>
    <rPh sb="1" eb="4">
      <t>ケイヤクショ</t>
    </rPh>
    <rPh sb="5" eb="7">
      <t>ウケオイ</t>
    </rPh>
    <rPh sb="7" eb="9">
      <t>キンガク</t>
    </rPh>
    <rPh sb="10" eb="12">
      <t>イッチ</t>
    </rPh>
    <phoneticPr fontId="87"/>
  </si>
  <si>
    <t>請負代金内訳書</t>
    <rPh sb="0" eb="2">
      <t>ウケオイ</t>
    </rPh>
    <rPh sb="2" eb="4">
      <t>ダイキン</t>
    </rPh>
    <rPh sb="4" eb="7">
      <t>ウチワケショ</t>
    </rPh>
    <phoneticPr fontId="12"/>
  </si>
  <si>
    <t>工事名</t>
  </si>
  <si>
    <t>契約年月日</t>
  </si>
  <si>
    <t>契約金額</t>
  </si>
  <si>
    <t>￥</t>
  </si>
  <si>
    <t>請求書</t>
    <rPh sb="0" eb="3">
      <t>セイキュウショ</t>
    </rPh>
    <phoneticPr fontId="12"/>
  </si>
  <si>
    <t>契約担当者へ</t>
    <rPh sb="0" eb="2">
      <t>ケイヤク</t>
    </rPh>
    <rPh sb="2" eb="5">
      <t>タントウシャ</t>
    </rPh>
    <phoneticPr fontId="12"/>
  </si>
  <si>
    <t>￥</t>
    <phoneticPr fontId="82"/>
  </si>
  <si>
    <t>請負代金額</t>
  </si>
  <si>
    <t>請求内訳書（指定部分払）</t>
    <rPh sb="0" eb="2">
      <t>セイキュウ</t>
    </rPh>
    <rPh sb="2" eb="5">
      <t>ウチワケショ</t>
    </rPh>
    <rPh sb="6" eb="8">
      <t>シテイ</t>
    </rPh>
    <rPh sb="8" eb="10">
      <t>ブブン</t>
    </rPh>
    <rPh sb="10" eb="11">
      <t>バラ</t>
    </rPh>
    <phoneticPr fontId="12"/>
  </si>
  <si>
    <t>請求内訳書（部分払）</t>
    <rPh sb="0" eb="2">
      <t>セイキュウ</t>
    </rPh>
    <rPh sb="2" eb="5">
      <t>ウチワケショ</t>
    </rPh>
    <rPh sb="6" eb="8">
      <t>ブブン</t>
    </rPh>
    <rPh sb="8" eb="9">
      <t>バラ</t>
    </rPh>
    <phoneticPr fontId="12"/>
  </si>
  <si>
    <t>VE提案書</t>
    <rPh sb="2" eb="5">
      <t>テイアンショ</t>
    </rPh>
    <phoneticPr fontId="12"/>
  </si>
  <si>
    <t>単位</t>
  </si>
  <si>
    <t>様式－９</t>
    <rPh sb="0" eb="2">
      <t>ヨウシキ</t>
    </rPh>
    <phoneticPr fontId="12"/>
  </si>
  <si>
    <t>発議者</t>
    <rPh sb="0" eb="3">
      <t>ハツギシャ</t>
    </rPh>
    <phoneticPr fontId="12"/>
  </si>
  <si>
    <t>□受注者</t>
    <rPh sb="1" eb="4">
      <t>ジュチュウシャ</t>
    </rPh>
    <phoneticPr fontId="12"/>
  </si>
  <si>
    <t>　□指示　　　□協議　　　□通知　　　□承諾　　　□報告　　　□提出</t>
    <rPh sb="2" eb="4">
      <t>シジ</t>
    </rPh>
    <rPh sb="8" eb="10">
      <t>キョウギ</t>
    </rPh>
    <rPh sb="14" eb="16">
      <t>ツウチ</t>
    </rPh>
    <rPh sb="20" eb="22">
      <t>ショウダク</t>
    </rPh>
    <rPh sb="26" eb="28">
      <t>ホウコク</t>
    </rPh>
    <rPh sb="32" eb="34">
      <t>テイシュツ</t>
    </rPh>
    <phoneticPr fontId="12"/>
  </si>
  <si>
    <t>□その他</t>
    <rPh sb="3" eb="4">
      <t>タ</t>
    </rPh>
    <phoneticPr fontId="12"/>
  </si>
  <si>
    <t>添付図</t>
    <rPh sb="0" eb="2">
      <t>テンプ</t>
    </rPh>
    <rPh sb="2" eb="3">
      <t>ズ</t>
    </rPh>
    <phoneticPr fontId="12"/>
  </si>
  <si>
    <t>葉、その他添付図書</t>
    <rPh sb="0" eb="1">
      <t>ハ</t>
    </rPh>
    <rPh sb="4" eb="5">
      <t>タ</t>
    </rPh>
    <rPh sb="5" eb="7">
      <t>テンプ</t>
    </rPh>
    <rPh sb="7" eb="9">
      <t>トショ</t>
    </rPh>
    <phoneticPr fontId="12"/>
  </si>
  <si>
    <t>□指示</t>
    <rPh sb="1" eb="3">
      <t>シジ</t>
    </rPh>
    <phoneticPr fontId="12"/>
  </si>
  <si>
    <t>□承諾</t>
    <rPh sb="1" eb="3">
      <t>ショウダク</t>
    </rPh>
    <phoneticPr fontId="12"/>
  </si>
  <si>
    <t>□協議</t>
    <rPh sb="1" eb="3">
      <t>キョウギ</t>
    </rPh>
    <phoneticPr fontId="12"/>
  </si>
  <si>
    <t>□提出</t>
    <rPh sb="1" eb="3">
      <t>テイシュツ</t>
    </rPh>
    <phoneticPr fontId="12"/>
  </si>
  <si>
    <t>□受理</t>
    <rPh sb="1" eb="3">
      <t>ジュリ</t>
    </rPh>
    <phoneticPr fontId="12"/>
  </si>
  <si>
    <t>処理</t>
    <rPh sb="0" eb="2">
      <t>ショリ</t>
    </rPh>
    <phoneticPr fontId="12"/>
  </si>
  <si>
    <t>受注者</t>
    <rPh sb="0" eb="3">
      <t>ジュチュウシャシャ</t>
    </rPh>
    <phoneticPr fontId="12"/>
  </si>
  <si>
    <t>□報告</t>
    <rPh sb="1" eb="3">
      <t>ホウコク</t>
    </rPh>
    <phoneticPr fontId="12"/>
  </si>
  <si>
    <t>回答</t>
    <rPh sb="0" eb="2">
      <t>カイトウ</t>
    </rPh>
    <phoneticPr fontId="12"/>
  </si>
  <si>
    <t>総　括
監督員</t>
    <rPh sb="0" eb="1">
      <t>ソウ</t>
    </rPh>
    <rPh sb="2" eb="3">
      <t>カツ</t>
    </rPh>
    <rPh sb="4" eb="7">
      <t>カントクイン</t>
    </rPh>
    <phoneticPr fontId="12"/>
  </si>
  <si>
    <t>主　任
監督員</t>
    <rPh sb="0" eb="1">
      <t>シュ</t>
    </rPh>
    <rPh sb="2" eb="3">
      <t>ニン</t>
    </rPh>
    <rPh sb="4" eb="7">
      <t>カントクイン</t>
    </rPh>
    <phoneticPr fontId="12"/>
  </si>
  <si>
    <t>現　場
代理人</t>
    <rPh sb="0" eb="1">
      <t>ウツツ</t>
    </rPh>
    <rPh sb="2" eb="3">
      <t>バ</t>
    </rPh>
    <rPh sb="4" eb="7">
      <t>ダイリニン</t>
    </rPh>
    <phoneticPr fontId="12"/>
  </si>
  <si>
    <t>主　任
（監　理）
技術者</t>
    <rPh sb="0" eb="1">
      <t>シュ</t>
    </rPh>
    <rPh sb="2" eb="3">
      <t>ニン</t>
    </rPh>
    <rPh sb="5" eb="6">
      <t>ラン</t>
    </rPh>
    <rPh sb="7" eb="8">
      <t>リ</t>
    </rPh>
    <rPh sb="10" eb="13">
      <t>ギジュツシャ</t>
    </rPh>
    <phoneticPr fontId="12"/>
  </si>
  <si>
    <t>様式－１０</t>
    <rPh sb="0" eb="2">
      <t>ヨウシキ</t>
    </rPh>
    <phoneticPr fontId="12"/>
  </si>
  <si>
    <t>品質規格</t>
    <rPh sb="0" eb="2">
      <t>ヒンシツ</t>
    </rPh>
    <rPh sb="2" eb="4">
      <t>キカク</t>
    </rPh>
    <phoneticPr fontId="12"/>
  </si>
  <si>
    <r>
      <t xml:space="preserve">総　括
</t>
    </r>
    <r>
      <rPr>
        <sz val="11"/>
        <rFont val="ＭＳ Ｐ明朝"/>
        <family val="1"/>
        <charset val="128"/>
      </rPr>
      <t>監督員</t>
    </r>
    <rPh sb="0" eb="1">
      <t>ソウ</t>
    </rPh>
    <rPh sb="2" eb="3">
      <t>カツ</t>
    </rPh>
    <rPh sb="4" eb="7">
      <t>カントクイン</t>
    </rPh>
    <phoneticPr fontId="12"/>
  </si>
  <si>
    <r>
      <t xml:space="preserve">主　任
</t>
    </r>
    <r>
      <rPr>
        <sz val="11"/>
        <rFont val="ＭＳ Ｐ明朝"/>
        <family val="1"/>
        <charset val="128"/>
      </rPr>
      <t>監督員</t>
    </r>
    <rPh sb="0" eb="1">
      <t>シュ</t>
    </rPh>
    <rPh sb="2" eb="3">
      <t>ニン</t>
    </rPh>
    <rPh sb="4" eb="7">
      <t>カントクイン</t>
    </rPh>
    <phoneticPr fontId="12"/>
  </si>
  <si>
    <t>様式－１１</t>
    <rPh sb="0" eb="2">
      <t>ヨウシキ</t>
    </rPh>
    <phoneticPr fontId="82"/>
  </si>
  <si>
    <t>段　階　確　認　書</t>
    <rPh sb="0" eb="1">
      <t>ダン</t>
    </rPh>
    <rPh sb="2" eb="3">
      <t>カイ</t>
    </rPh>
    <rPh sb="4" eb="5">
      <t>アキラ</t>
    </rPh>
    <rPh sb="6" eb="7">
      <t>シノブ</t>
    </rPh>
    <rPh sb="8" eb="9">
      <t>ショ</t>
    </rPh>
    <phoneticPr fontId="82"/>
  </si>
  <si>
    <t>施　工　予　定　表</t>
    <rPh sb="0" eb="1">
      <t>シ</t>
    </rPh>
    <rPh sb="2" eb="3">
      <t>コウ</t>
    </rPh>
    <rPh sb="4" eb="5">
      <t>ヨ</t>
    </rPh>
    <rPh sb="6" eb="7">
      <t>サダム</t>
    </rPh>
    <rPh sb="8" eb="9">
      <t>ヒョウ</t>
    </rPh>
    <phoneticPr fontId="82"/>
  </si>
  <si>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2"/>
  </si>
  <si>
    <t>受注者名：</t>
    <rPh sb="0" eb="3">
      <t>ジュチュウシャ</t>
    </rPh>
    <rPh sb="3" eb="4">
      <t>メイ</t>
    </rPh>
    <phoneticPr fontId="82"/>
  </si>
  <si>
    <t>現場代理人名等：</t>
    <rPh sb="0" eb="2">
      <t>ゲンバ</t>
    </rPh>
    <rPh sb="2" eb="5">
      <t>ダイリニン</t>
    </rPh>
    <rPh sb="5" eb="6">
      <t>ナ</t>
    </rPh>
    <rPh sb="6" eb="7">
      <t>ナド</t>
    </rPh>
    <phoneticPr fontId="82"/>
  </si>
  <si>
    <t>種　　　別</t>
    <rPh sb="0" eb="1">
      <t>タネ</t>
    </rPh>
    <rPh sb="4" eb="5">
      <t>ベツ</t>
    </rPh>
    <phoneticPr fontId="82"/>
  </si>
  <si>
    <t>細　　　別</t>
    <rPh sb="0" eb="1">
      <t>ホソ</t>
    </rPh>
    <rPh sb="4" eb="5">
      <t>ベツ</t>
    </rPh>
    <phoneticPr fontId="82"/>
  </si>
  <si>
    <t>確認時期項目</t>
    <rPh sb="0" eb="2">
      <t>カクニン</t>
    </rPh>
    <rPh sb="2" eb="4">
      <t>ジキ</t>
    </rPh>
    <rPh sb="4" eb="6">
      <t>コウモク</t>
    </rPh>
    <phoneticPr fontId="82"/>
  </si>
  <si>
    <t>施工予定時期</t>
    <rPh sb="0" eb="2">
      <t>セコウ</t>
    </rPh>
    <rPh sb="2" eb="4">
      <t>ヨテイ</t>
    </rPh>
    <rPh sb="4" eb="6">
      <t>ジキ</t>
    </rPh>
    <phoneticPr fontId="82"/>
  </si>
  <si>
    <t>記　　　事</t>
    <rPh sb="0" eb="1">
      <t>キ</t>
    </rPh>
    <rPh sb="4" eb="5">
      <t>コト</t>
    </rPh>
    <phoneticPr fontId="82"/>
  </si>
  <si>
    <t>通　　知　　書</t>
    <rPh sb="0" eb="1">
      <t>ツウ</t>
    </rPh>
    <rPh sb="3" eb="4">
      <t>チ</t>
    </rPh>
    <rPh sb="6" eb="7">
      <t>ショ</t>
    </rPh>
    <phoneticPr fontId="82"/>
  </si>
  <si>
    <t>監督職員名：</t>
    <rPh sb="0" eb="2">
      <t>カントク</t>
    </rPh>
    <rPh sb="2" eb="4">
      <t>ショクイン</t>
    </rPh>
    <rPh sb="4" eb="5">
      <t>ナ</t>
    </rPh>
    <phoneticPr fontId="82"/>
  </si>
  <si>
    <t>確 認 種 別</t>
    <rPh sb="0" eb="1">
      <t>アキラ</t>
    </rPh>
    <rPh sb="2" eb="3">
      <t>シノブ</t>
    </rPh>
    <rPh sb="4" eb="5">
      <t>タネ</t>
    </rPh>
    <rPh sb="6" eb="7">
      <t>ベツ</t>
    </rPh>
    <phoneticPr fontId="82"/>
  </si>
  <si>
    <t>確 認 細 別</t>
    <rPh sb="0" eb="1">
      <t>アキラ</t>
    </rPh>
    <rPh sb="2" eb="3">
      <t>シノブ</t>
    </rPh>
    <rPh sb="4" eb="5">
      <t>ホソ</t>
    </rPh>
    <rPh sb="6" eb="7">
      <t>ベツ</t>
    </rPh>
    <phoneticPr fontId="82"/>
  </si>
  <si>
    <t>確認時期予定日</t>
    <rPh sb="0" eb="2">
      <t>カクニン</t>
    </rPh>
    <rPh sb="2" eb="4">
      <t>ジキ</t>
    </rPh>
    <rPh sb="4" eb="6">
      <t>ヨテイ</t>
    </rPh>
    <rPh sb="6" eb="7">
      <t>ヒ</t>
    </rPh>
    <phoneticPr fontId="82"/>
  </si>
  <si>
    <t>確認実施日等</t>
    <rPh sb="0" eb="2">
      <t>カクニン</t>
    </rPh>
    <rPh sb="2" eb="5">
      <t>ジッシビ</t>
    </rPh>
    <rPh sb="5" eb="6">
      <t>ナド</t>
    </rPh>
    <phoneticPr fontId="82"/>
  </si>
  <si>
    <t>確　　認　　書</t>
    <rPh sb="0" eb="1">
      <t>アキラ</t>
    </rPh>
    <rPh sb="3" eb="4">
      <t>シノブ</t>
    </rPh>
    <rPh sb="6" eb="7">
      <t>ショ</t>
    </rPh>
    <phoneticPr fontId="82"/>
  </si>
  <si>
    <t>上記について、段階確認を実施し確認した。</t>
    <rPh sb="0" eb="2">
      <t>ジョウキ</t>
    </rPh>
    <rPh sb="7" eb="9">
      <t>ダンカイ</t>
    </rPh>
    <rPh sb="9" eb="11">
      <t>カクニン</t>
    </rPh>
    <rPh sb="12" eb="14">
      <t>ジッシ</t>
    </rPh>
    <rPh sb="15" eb="17">
      <t>カクニン</t>
    </rPh>
    <phoneticPr fontId="82"/>
  </si>
  <si>
    <t>事故速報</t>
    <rPh sb="0" eb="2">
      <t>ジコ</t>
    </rPh>
    <rPh sb="2" eb="4">
      <t>ソクホウ</t>
    </rPh>
    <phoneticPr fontId="12"/>
  </si>
  <si>
    <t>様式－１３</t>
    <rPh sb="0" eb="2">
      <t>ヨウシキ</t>
    </rPh>
    <phoneticPr fontId="12"/>
  </si>
  <si>
    <t>事　　故　　速　　報　　（第　　報）</t>
    <phoneticPr fontId="12"/>
  </si>
  <si>
    <t>情報の通報者名</t>
    <rPh sb="3" eb="6">
      <t>ツウホウシャ</t>
    </rPh>
    <rPh sb="6" eb="7">
      <t>メイ</t>
    </rPh>
    <phoneticPr fontId="12"/>
  </si>
  <si>
    <t>（受注者名、第三者名等）</t>
    <rPh sb="1" eb="4">
      <t>ジュチュウシャ</t>
    </rPh>
    <rPh sb="4" eb="5">
      <t>メイ</t>
    </rPh>
    <rPh sb="6" eb="9">
      <t>ダイサンシャ</t>
    </rPh>
    <rPh sb="9" eb="10">
      <t>メイ</t>
    </rPh>
    <rPh sb="10" eb="11">
      <t>トウ</t>
    </rPh>
    <phoneticPr fontId="12"/>
  </si>
  <si>
    <t>【押印欄】</t>
    <rPh sb="1" eb="3">
      <t>オウイン</t>
    </rPh>
    <rPh sb="3" eb="4">
      <t>ラン</t>
    </rPh>
    <phoneticPr fontId="12"/>
  </si>
  <si>
    <t>受信者</t>
  </si>
  <si>
    <t>事故発生月日</t>
    <phoneticPr fontId="12"/>
  </si>
  <si>
    <t>天候（温度）</t>
    <rPh sb="3" eb="5">
      <t>オンド</t>
    </rPh>
    <phoneticPr fontId="12"/>
  </si>
  <si>
    <t>事故発生場所</t>
  </si>
  <si>
    <t>工期</t>
    <phoneticPr fontId="12"/>
  </si>
  <si>
    <t>から</t>
  </si>
  <si>
    <t>受注者名</t>
    <rPh sb="0" eb="3">
      <t>ジュチュウシャ</t>
    </rPh>
    <phoneticPr fontId="12"/>
  </si>
  <si>
    <t>事故の内訳</t>
    <rPh sb="0" eb="2">
      <t>ジコ</t>
    </rPh>
    <rPh sb="3" eb="5">
      <t>ウチワケ</t>
    </rPh>
    <phoneticPr fontId="12"/>
  </si>
  <si>
    <t>氏　　名</t>
    <phoneticPr fontId="12"/>
  </si>
  <si>
    <t>職　　種　</t>
    <phoneticPr fontId="12"/>
  </si>
  <si>
    <t>被害の程度　</t>
    <phoneticPr fontId="12"/>
  </si>
  <si>
    <t>備　　考（病院名等）</t>
    <phoneticPr fontId="12"/>
  </si>
  <si>
    <t>事 故 の 概 要</t>
    <rPh sb="0" eb="1">
      <t>ジ</t>
    </rPh>
    <rPh sb="2" eb="3">
      <t>ユエ</t>
    </rPh>
    <rPh sb="6" eb="7">
      <t>オオムネ</t>
    </rPh>
    <rPh sb="8" eb="9">
      <t>ヨウ</t>
    </rPh>
    <phoneticPr fontId="12"/>
  </si>
  <si>
    <t>※事故の原因、経緯、処置等</t>
    <rPh sb="1" eb="3">
      <t>ジコ</t>
    </rPh>
    <rPh sb="4" eb="6">
      <t>ゲンイン</t>
    </rPh>
    <rPh sb="7" eb="9">
      <t>ケイイ</t>
    </rPh>
    <rPh sb="10" eb="12">
      <t>ショチ</t>
    </rPh>
    <rPh sb="12" eb="13">
      <t>トウ</t>
    </rPh>
    <phoneticPr fontId="12"/>
  </si>
  <si>
    <t>備　考</t>
    <rPh sb="0" eb="1">
      <t>ソノウ</t>
    </rPh>
    <rPh sb="2" eb="3">
      <t>コウ</t>
    </rPh>
    <phoneticPr fontId="12"/>
  </si>
  <si>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2"/>
  </si>
  <si>
    <t>　 ・被災者の装備、自然環境の状況（河川水位等）</t>
    <rPh sb="10" eb="12">
      <t>シゼン</t>
    </rPh>
    <rPh sb="12" eb="14">
      <t>カンキョウ</t>
    </rPh>
    <rPh sb="15" eb="17">
      <t>ジョウキョウ</t>
    </rPh>
    <rPh sb="18" eb="20">
      <t>カセン</t>
    </rPh>
    <rPh sb="20" eb="22">
      <t>スイイ</t>
    </rPh>
    <rPh sb="22" eb="23">
      <t>トウ</t>
    </rPh>
    <phoneticPr fontId="12"/>
  </si>
  <si>
    <t xml:space="preserve">   ・下請負人等の商号又は名称</t>
    <rPh sb="4" eb="8">
      <t>シタウケオイニン</t>
    </rPh>
    <rPh sb="8" eb="9">
      <t>トウ</t>
    </rPh>
    <rPh sb="10" eb="12">
      <t>ショウゴウ</t>
    </rPh>
    <rPh sb="12" eb="13">
      <t>マタ</t>
    </rPh>
    <rPh sb="14" eb="16">
      <t>メイショウ</t>
    </rPh>
    <phoneticPr fontId="12"/>
  </si>
  <si>
    <t xml:space="preserve"> 　・物的被害の場合は、規模、被害額等</t>
    <phoneticPr fontId="12"/>
  </si>
  <si>
    <t>　 ・連絡先等</t>
    <rPh sb="3" eb="5">
      <t>レンラク</t>
    </rPh>
    <rPh sb="5" eb="6">
      <t>サキ</t>
    </rPh>
    <rPh sb="6" eb="7">
      <t>トウ</t>
    </rPh>
    <phoneticPr fontId="12"/>
  </si>
  <si>
    <t>※</t>
    <phoneticPr fontId="12"/>
  </si>
  <si>
    <t>①この様式はＡ４で使用し、事故現場の平面図及び簡単な状況図を添付すること。</t>
    <phoneticPr fontId="12"/>
  </si>
  <si>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2"/>
  </si>
  <si>
    <t>様式－１４</t>
    <rPh sb="0" eb="2">
      <t>ヨウシキ</t>
    </rPh>
    <phoneticPr fontId="82"/>
  </si>
  <si>
    <t>工　事　履　行　報　告　書</t>
    <rPh sb="0" eb="1">
      <t>コウ</t>
    </rPh>
    <rPh sb="2" eb="3">
      <t>コト</t>
    </rPh>
    <rPh sb="4" eb="5">
      <t>クツ</t>
    </rPh>
    <rPh sb="6" eb="7">
      <t>ギョウ</t>
    </rPh>
    <rPh sb="8" eb="9">
      <t>ホウ</t>
    </rPh>
    <rPh sb="10" eb="11">
      <t>コク</t>
    </rPh>
    <rPh sb="12" eb="13">
      <t>ショ</t>
    </rPh>
    <phoneticPr fontId="82"/>
  </si>
  <si>
    <t>工期</t>
    <rPh sb="0" eb="1">
      <t>コウ</t>
    </rPh>
    <rPh sb="1" eb="2">
      <t>キ</t>
    </rPh>
    <phoneticPr fontId="82"/>
  </si>
  <si>
    <t>日付</t>
    <rPh sb="0" eb="1">
      <t>ヒ</t>
    </rPh>
    <rPh sb="1" eb="2">
      <t>ヅケ</t>
    </rPh>
    <phoneticPr fontId="82"/>
  </si>
  <si>
    <t>月分）</t>
    <rPh sb="0" eb="1">
      <t>ツキ</t>
    </rPh>
    <rPh sb="1" eb="2">
      <t>ブン</t>
    </rPh>
    <phoneticPr fontId="82"/>
  </si>
  <si>
    <t>月　　別</t>
    <rPh sb="0" eb="1">
      <t>ツキ</t>
    </rPh>
    <rPh sb="3" eb="4">
      <t>ベツ</t>
    </rPh>
    <phoneticPr fontId="82"/>
  </si>
  <si>
    <t>予定工程　％
（　）は工程変更後</t>
    <rPh sb="0" eb="2">
      <t>ヨテイ</t>
    </rPh>
    <rPh sb="2" eb="4">
      <t>コウテイ</t>
    </rPh>
    <rPh sb="11" eb="13">
      <t>コウテイ</t>
    </rPh>
    <rPh sb="13" eb="15">
      <t>ヘンコウ</t>
    </rPh>
    <rPh sb="15" eb="16">
      <t>ゴ</t>
    </rPh>
    <phoneticPr fontId="82"/>
  </si>
  <si>
    <t>実施工程　％</t>
    <rPh sb="0" eb="2">
      <t>ジッシ</t>
    </rPh>
    <rPh sb="2" eb="4">
      <t>コウテイ</t>
    </rPh>
    <phoneticPr fontId="82"/>
  </si>
  <si>
    <t>備　　考</t>
    <rPh sb="0" eb="1">
      <t>ソナエ</t>
    </rPh>
    <rPh sb="3" eb="4">
      <t>コウ</t>
    </rPh>
    <phoneticPr fontId="82"/>
  </si>
  <si>
    <t>（記事欄）</t>
    <rPh sb="1" eb="3">
      <t>キジ</t>
    </rPh>
    <rPh sb="3" eb="4">
      <t>ラン</t>
    </rPh>
    <phoneticPr fontId="82"/>
  </si>
  <si>
    <t>総 括
監督員</t>
    <rPh sb="0" eb="1">
      <t>ソウ</t>
    </rPh>
    <rPh sb="2" eb="3">
      <t>カツ</t>
    </rPh>
    <rPh sb="4" eb="7">
      <t>カントクイン</t>
    </rPh>
    <phoneticPr fontId="12"/>
  </si>
  <si>
    <t>主 任
監督員</t>
    <rPh sb="0" eb="1">
      <t>シュ</t>
    </rPh>
    <rPh sb="2" eb="3">
      <t>ニン</t>
    </rPh>
    <rPh sb="4" eb="7">
      <t>カントクイン</t>
    </rPh>
    <phoneticPr fontId="12"/>
  </si>
  <si>
    <t>主　任
（監理）
技術者</t>
    <rPh sb="0" eb="1">
      <t>シュ</t>
    </rPh>
    <rPh sb="2" eb="3">
      <t>ニン</t>
    </rPh>
    <rPh sb="5" eb="6">
      <t>ラン</t>
    </rPh>
    <rPh sb="6" eb="7">
      <t>リ</t>
    </rPh>
    <rPh sb="9" eb="12">
      <t>ギジュツシャ</t>
    </rPh>
    <phoneticPr fontId="12"/>
  </si>
  <si>
    <t>工事履行報告書</t>
    <rPh sb="0" eb="2">
      <t>コウジ</t>
    </rPh>
    <rPh sb="2" eb="4">
      <t>リコウ</t>
    </rPh>
    <rPh sb="4" eb="7">
      <t>ホウコクショ</t>
    </rPh>
    <phoneticPr fontId="12"/>
  </si>
  <si>
    <t>指定部分完成通知書</t>
    <rPh sb="0" eb="2">
      <t>シテイ</t>
    </rPh>
    <rPh sb="2" eb="4">
      <t>ブブン</t>
    </rPh>
    <rPh sb="4" eb="6">
      <t>カンセイ</t>
    </rPh>
    <rPh sb="6" eb="9">
      <t>ツウチショ</t>
    </rPh>
    <phoneticPr fontId="12"/>
  </si>
  <si>
    <t>記</t>
    <rPh sb="0" eb="1">
      <t>キ</t>
    </rPh>
    <phoneticPr fontId="82"/>
  </si>
  <si>
    <t>指定部分引渡書</t>
    <rPh sb="0" eb="2">
      <t>シテイ</t>
    </rPh>
    <rPh sb="2" eb="4">
      <t>ブブン</t>
    </rPh>
    <rPh sb="4" eb="6">
      <t>ヒキワタシ</t>
    </rPh>
    <rPh sb="6" eb="7">
      <t>ショ</t>
    </rPh>
    <phoneticPr fontId="12"/>
  </si>
  <si>
    <t>1.</t>
    <phoneticPr fontId="12"/>
  </si>
  <si>
    <t>3.</t>
    <phoneticPr fontId="12"/>
  </si>
  <si>
    <t>工期延期届</t>
    <rPh sb="0" eb="2">
      <t>コウキ</t>
    </rPh>
    <rPh sb="2" eb="4">
      <t>エンキ</t>
    </rPh>
    <rPh sb="4" eb="5">
      <t>トドケ</t>
    </rPh>
    <phoneticPr fontId="12"/>
  </si>
  <si>
    <t>支給品受領書</t>
    <rPh sb="0" eb="2">
      <t>シキュウ</t>
    </rPh>
    <rPh sb="2" eb="3">
      <t>ヒン</t>
    </rPh>
    <rPh sb="3" eb="6">
      <t>ジュリョウショ</t>
    </rPh>
    <phoneticPr fontId="12"/>
  </si>
  <si>
    <t>様式－２４</t>
    <rPh sb="0" eb="2">
      <t>ヨウシキ</t>
    </rPh>
    <phoneticPr fontId="88"/>
  </si>
  <si>
    <t>支　　給　　品　　受　　領　　書</t>
  </si>
  <si>
    <t>（氏名）</t>
    <rPh sb="1" eb="3">
      <t>シメイ</t>
    </rPh>
    <phoneticPr fontId="88"/>
  </si>
  <si>
    <t>（現場代理人氏名）</t>
    <rPh sb="1" eb="3">
      <t>ゲンバ</t>
    </rPh>
    <rPh sb="3" eb="5">
      <t>ダイリ</t>
    </rPh>
    <rPh sb="5" eb="6">
      <t>ニン</t>
    </rPh>
    <rPh sb="6" eb="8">
      <t>シメイ</t>
    </rPh>
    <phoneticPr fontId="88"/>
  </si>
  <si>
    <t>　　　下記のとおり支給品を受領しました。</t>
  </si>
  <si>
    <t>工 事 名</t>
  </si>
  <si>
    <t>単　位</t>
  </si>
  <si>
    <t>前回まで</t>
    <phoneticPr fontId="88"/>
  </si>
  <si>
    <t>支給品清算書（支給材料清算書）</t>
    <rPh sb="0" eb="2">
      <t>シキュウ</t>
    </rPh>
    <rPh sb="2" eb="3">
      <t>ヒン</t>
    </rPh>
    <rPh sb="3" eb="6">
      <t>セイサンショ</t>
    </rPh>
    <rPh sb="7" eb="9">
      <t>シキュウ</t>
    </rPh>
    <rPh sb="9" eb="11">
      <t>ザイリョウ</t>
    </rPh>
    <rPh sb="11" eb="14">
      <t>セイサンショ</t>
    </rPh>
    <phoneticPr fontId="12"/>
  </si>
  <si>
    <t>様式－２５</t>
    <rPh sb="0" eb="2">
      <t>ヨウシキ</t>
    </rPh>
    <phoneticPr fontId="88"/>
  </si>
  <si>
    <t>支給品精算書（支給材料清算書）</t>
    <rPh sb="7" eb="9">
      <t>シキュウ</t>
    </rPh>
    <rPh sb="9" eb="11">
      <t>ザイリョウ</t>
    </rPh>
    <rPh sb="11" eb="14">
      <t>セイサンショ</t>
    </rPh>
    <phoneticPr fontId="94"/>
  </si>
  <si>
    <t>（現場代理人氏名）</t>
    <phoneticPr fontId="88"/>
  </si>
  <si>
    <t>　下記のとおり支給品を精算します。</t>
  </si>
  <si>
    <t>支給数量</t>
  </si>
  <si>
    <t>使用数量</t>
  </si>
  <si>
    <t>※</t>
  </si>
  <si>
    <t>※物品管理簿登記</t>
    <phoneticPr fontId="88"/>
  </si>
  <si>
    <t>主任監督員</t>
  </si>
  <si>
    <t>　　　　　　　</t>
  </si>
  <si>
    <t>（官職氏名）</t>
    <phoneticPr fontId="88"/>
  </si>
  <si>
    <t>現場発生品調書</t>
    <rPh sb="0" eb="2">
      <t>ゲンバ</t>
    </rPh>
    <rPh sb="2" eb="4">
      <t>ハッセイ</t>
    </rPh>
    <rPh sb="4" eb="5">
      <t>ヒン</t>
    </rPh>
    <rPh sb="5" eb="7">
      <t>チョウショ</t>
    </rPh>
    <phoneticPr fontId="12"/>
  </si>
  <si>
    <t>様式－２８</t>
    <rPh sb="0" eb="2">
      <t>ヨウシキ</t>
    </rPh>
    <phoneticPr fontId="88"/>
  </si>
  <si>
    <t>（現場代理人氏名）</t>
    <rPh sb="6" eb="8">
      <t>シメイ</t>
    </rPh>
    <phoneticPr fontId="88"/>
  </si>
  <si>
    <t>現　場　発　生　品　調　書</t>
  </si>
  <si>
    <t>品　　　　名</t>
  </si>
  <si>
    <t>規　　　　格</t>
  </si>
  <si>
    <t>数　　　　量</t>
  </si>
  <si>
    <t>摘　　　　　　要</t>
  </si>
  <si>
    <t>様式－２９</t>
    <rPh sb="0" eb="2">
      <t>ヨウシキ</t>
    </rPh>
    <phoneticPr fontId="82"/>
  </si>
  <si>
    <t>3．</t>
    <phoneticPr fontId="12"/>
  </si>
  <si>
    <t>4．</t>
    <phoneticPr fontId="12"/>
  </si>
  <si>
    <t>自</t>
    <rPh sb="0" eb="1">
      <t>ジ</t>
    </rPh>
    <phoneticPr fontId="12"/>
  </si>
  <si>
    <t>至</t>
    <rPh sb="0" eb="1">
      <t>イタ</t>
    </rPh>
    <phoneticPr fontId="12"/>
  </si>
  <si>
    <t>本文の年月日は実際に完成した年月日を記載する</t>
    <rPh sb="0" eb="2">
      <t>ホンブン</t>
    </rPh>
    <rPh sb="18" eb="20">
      <t>キサイ</t>
    </rPh>
    <phoneticPr fontId="12"/>
  </si>
  <si>
    <t>引渡書</t>
    <rPh sb="0" eb="2">
      <t>ヒキワタシ</t>
    </rPh>
    <rPh sb="2" eb="3">
      <t>ショ</t>
    </rPh>
    <phoneticPr fontId="12"/>
  </si>
  <si>
    <t>様式－３０</t>
    <rPh sb="0" eb="2">
      <t>ヨウシキ</t>
    </rPh>
    <phoneticPr fontId="82"/>
  </si>
  <si>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</si>
  <si>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</si>
  <si>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2"/>
  </si>
  <si>
    <t>様式－３４(1)</t>
    <rPh sb="0" eb="2">
      <t>ヨウシキ</t>
    </rPh>
    <phoneticPr fontId="12"/>
  </si>
  <si>
    <t xml:space="preserve">  　工　事　名</t>
    <phoneticPr fontId="12"/>
  </si>
  <si>
    <t xml:space="preserve"> 受注者名</t>
    <rPh sb="1" eb="3">
      <t>ジュチュウ</t>
    </rPh>
    <phoneticPr fontId="12"/>
  </si>
  <si>
    <t>評価内容</t>
    <phoneticPr fontId="12"/>
  </si>
  <si>
    <t>実施内容</t>
    <phoneticPr fontId="12"/>
  </si>
  <si>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</si>
  <si>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</si>
  <si>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</si>
  <si>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</si>
  <si>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</si>
  <si>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</si>
  <si>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7"/>
  </si>
  <si>
    <t>・ＮＥＴＩＳ登録技術の活用</t>
    <rPh sb="11" eb="13">
      <t>カツヨウ</t>
    </rPh>
    <phoneticPr fontId="87"/>
  </si>
  <si>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</si>
  <si>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</si>
  <si>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</si>
  <si>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</si>
  <si>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</si>
  <si>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</si>
  <si>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</si>
  <si>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</si>
  <si>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</si>
  <si>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</si>
  <si>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</si>
  <si>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</si>
  <si>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</si>
  <si>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</si>
  <si>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2"/>
  </si>
  <si>
    <t>提案内容</t>
    <rPh sb="0" eb="2">
      <t>テイアン</t>
    </rPh>
    <rPh sb="2" eb="4">
      <t>ナイヨウ</t>
    </rPh>
    <phoneticPr fontId="12"/>
  </si>
  <si>
    <t>（説明）</t>
    <rPh sb="1" eb="3">
      <t>セツメイ</t>
    </rPh>
    <phoneticPr fontId="12"/>
  </si>
  <si>
    <t>(添付図）</t>
    <rPh sb="1" eb="3">
      <t>テンプ</t>
    </rPh>
    <rPh sb="3" eb="4">
      <t>ズ</t>
    </rPh>
    <phoneticPr fontId="12"/>
  </si>
  <si>
    <t>説明資料は簡潔に作成するものとし、必要に応じて別葉とする</t>
  </si>
  <si>
    <t>所長</t>
    <rPh sb="0" eb="2">
      <t>ショチョウ</t>
    </rPh>
    <phoneticPr fontId="12"/>
  </si>
  <si>
    <t>契約金額</t>
    <phoneticPr fontId="94"/>
  </si>
  <si>
    <t>￥</t>
    <phoneticPr fontId="94"/>
  </si>
  <si>
    <t>生　年　月　日</t>
    <rPh sb="0" eb="1">
      <t>セイ</t>
    </rPh>
    <rPh sb="2" eb="3">
      <t>ネン</t>
    </rPh>
    <rPh sb="4" eb="5">
      <t>ツキ</t>
    </rPh>
    <rPh sb="6" eb="7">
      <t>ヒ</t>
    </rPh>
    <phoneticPr fontId="82"/>
  </si>
  <si>
    <t>最　終　学　歴</t>
    <rPh sb="0" eb="1">
      <t>サイ</t>
    </rPh>
    <rPh sb="2" eb="3">
      <t>シュウ</t>
    </rPh>
    <rPh sb="4" eb="5">
      <t>ガク</t>
    </rPh>
    <rPh sb="6" eb="7">
      <t>レキ</t>
    </rPh>
    <phoneticPr fontId="82"/>
  </si>
  <si>
    <t>工　事　経　歴</t>
    <rPh sb="0" eb="1">
      <t>コウ</t>
    </rPh>
    <rPh sb="2" eb="3">
      <t>ジ</t>
    </rPh>
    <rPh sb="4" eb="5">
      <t>キョウ</t>
    </rPh>
    <rPh sb="6" eb="7">
      <t>レキ</t>
    </rPh>
    <phoneticPr fontId="12"/>
  </si>
  <si>
    <t>工　　期</t>
    <rPh sb="0" eb="1">
      <t>コウ</t>
    </rPh>
    <rPh sb="3" eb="4">
      <t>キ</t>
    </rPh>
    <phoneticPr fontId="82"/>
  </si>
  <si>
    <t>（</t>
    <phoneticPr fontId="12"/>
  </si>
  <si>
    <t>）</t>
    <phoneticPr fontId="12"/>
  </si>
  <si>
    <t>します。</t>
    <phoneticPr fontId="12"/>
  </si>
  <si>
    <t>材　料　確　認　書</t>
    <rPh sb="8" eb="9">
      <t>ショ</t>
    </rPh>
    <phoneticPr fontId="12"/>
  </si>
  <si>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2"/>
  </si>
  <si>
    <t>材料名</t>
    <rPh sb="0" eb="2">
      <t>ザイリョウ</t>
    </rPh>
    <rPh sb="2" eb="3">
      <t>メイ</t>
    </rPh>
    <phoneticPr fontId="12"/>
  </si>
  <si>
    <t>搬入数量</t>
    <rPh sb="0" eb="2">
      <t>ハンニュウ</t>
    </rPh>
    <rPh sb="2" eb="4">
      <t>スウリョウ</t>
    </rPh>
    <phoneticPr fontId="12"/>
  </si>
  <si>
    <t>確　　認　　欄</t>
    <rPh sb="0" eb="1">
      <t>アキラ</t>
    </rPh>
    <rPh sb="3" eb="4">
      <t>シノブ</t>
    </rPh>
    <rPh sb="6" eb="7">
      <t>ラン</t>
    </rPh>
    <phoneticPr fontId="12"/>
  </si>
  <si>
    <t>確認年月日</t>
    <rPh sb="0" eb="2">
      <t>カクニン</t>
    </rPh>
    <rPh sb="2" eb="5">
      <t>ネンガッピ</t>
    </rPh>
    <phoneticPr fontId="12"/>
  </si>
  <si>
    <t>確認方法</t>
    <rPh sb="0" eb="2">
      <t>カクニン</t>
    </rPh>
    <rPh sb="2" eb="4">
      <t>ホウホウ</t>
    </rPh>
    <phoneticPr fontId="12"/>
  </si>
  <si>
    <t>合格数量</t>
    <rPh sb="0" eb="2">
      <t>ゴウカク</t>
    </rPh>
    <rPh sb="2" eb="4">
      <t>スウリョウ</t>
    </rPh>
    <phoneticPr fontId="12"/>
  </si>
  <si>
    <t>確認印</t>
    <rPh sb="0" eb="3">
      <t>カクニンイン</t>
    </rPh>
    <phoneticPr fontId="12"/>
  </si>
  <si>
    <t>発信者</t>
    <phoneticPr fontId="12"/>
  </si>
  <si>
    <t>まで</t>
    <phoneticPr fontId="12"/>
  </si>
  <si>
    <t>年　齢</t>
    <phoneticPr fontId="12"/>
  </si>
  <si>
    <t>性　別</t>
    <phoneticPr fontId="12"/>
  </si>
  <si>
    <t>～</t>
    <phoneticPr fontId="82"/>
  </si>
  <si>
    <t>（</t>
    <phoneticPr fontId="82"/>
  </si>
  <si>
    <t>氏名</t>
    <rPh sb="0" eb="2">
      <t>シメイ</t>
    </rPh>
    <phoneticPr fontId="94"/>
  </si>
  <si>
    <t>中間前金払認定請求書</t>
    <rPh sb="0" eb="2">
      <t>チュウカン</t>
    </rPh>
    <rPh sb="2" eb="4">
      <t>マエキン</t>
    </rPh>
    <rPh sb="4" eb="5">
      <t>ハラ</t>
    </rPh>
    <rPh sb="5" eb="7">
      <t>ニンテイ</t>
    </rPh>
    <rPh sb="7" eb="10">
      <t>セイキュウショ</t>
    </rPh>
    <phoneticPr fontId="12"/>
  </si>
  <si>
    <t>2.</t>
    <phoneticPr fontId="12"/>
  </si>
  <si>
    <t>　　(注)　※は主任監督員が記入する。</t>
    <phoneticPr fontId="12"/>
  </si>
  <si>
    <t>　　　　　</t>
    <phoneticPr fontId="88"/>
  </si>
  <si>
    <t>完　　成　　通　　知　　書</t>
    <phoneticPr fontId="82"/>
  </si>
  <si>
    <t>下記工事は</t>
    <phoneticPr fontId="12"/>
  </si>
  <si>
    <t>をもって完成したので工事請負契約書</t>
    <phoneticPr fontId="87"/>
  </si>
  <si>
    <t>第32条第1項に基づき通知します。</t>
    <phoneticPr fontId="82"/>
  </si>
  <si>
    <t>2．</t>
    <phoneticPr fontId="12"/>
  </si>
  <si>
    <t>引　　　　渡　　　　書</t>
    <phoneticPr fontId="82"/>
  </si>
  <si>
    <t>下記工事を工事請負契約書第32条第4項に基づき引渡します。</t>
    <phoneticPr fontId="87"/>
  </si>
  <si>
    <t>項　　　目</t>
    <phoneticPr fontId="12"/>
  </si>
  <si>
    <t>■受注者</t>
    <rPh sb="1" eb="4">
      <t>ジュチュウシャ</t>
    </rPh>
    <phoneticPr fontId="12"/>
  </si>
  <si>
    <t>㎞</t>
    <phoneticPr fontId="12"/>
  </si>
  <si>
    <t>㎞</t>
    <phoneticPr fontId="12"/>
  </si>
  <si>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2"/>
  </si>
  <si>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2"/>
  </si>
  <si>
    <t>2企画第6161号</t>
    <rPh sb="1" eb="3">
      <t>キカク</t>
    </rPh>
    <rPh sb="3" eb="4">
      <t>ダイ</t>
    </rPh>
    <rPh sb="8" eb="9">
      <t>ゴウ</t>
    </rPh>
    <phoneticPr fontId="12"/>
  </si>
  <si>
    <t>材料承認願</t>
    <rPh sb="0" eb="2">
      <t>ザイリョウ</t>
    </rPh>
    <rPh sb="2" eb="4">
      <t>ショウニン</t>
    </rPh>
    <rPh sb="4" eb="5">
      <t>ネガ</t>
    </rPh>
    <phoneticPr fontId="12"/>
  </si>
  <si>
    <t>材料確認書</t>
    <rPh sb="0" eb="2">
      <t>ザイリョウ</t>
    </rPh>
    <rPh sb="2" eb="5">
      <t>カクニンショ</t>
    </rPh>
    <phoneticPr fontId="12"/>
  </si>
  <si>
    <t>下記種別について、段階確認を行う予定であるので通知します。</t>
    <phoneticPr fontId="12"/>
  </si>
  <si>
    <t>(注)</t>
    <phoneticPr fontId="82"/>
  </si>
  <si>
    <t>1．</t>
    <phoneticPr fontId="12"/>
  </si>
  <si>
    <t>￥</t>
    <phoneticPr fontId="82"/>
  </si>
  <si>
    <t>工　事　名</t>
    <phoneticPr fontId="12"/>
  </si>
  <si>
    <t>回変更）</t>
    <phoneticPr fontId="12"/>
  </si>
  <si>
    <t>(第</t>
    <rPh sb="1" eb="2">
      <t>ダイ</t>
    </rPh>
    <phoneticPr fontId="12"/>
  </si>
  <si>
    <t>補修完了届</t>
    <rPh sb="0" eb="2">
      <t>ホシュウ</t>
    </rPh>
    <rPh sb="2" eb="4">
      <t>カンリョウ</t>
    </rPh>
    <rPh sb="4" eb="5">
      <t>トドケ</t>
    </rPh>
    <phoneticPr fontId="12"/>
  </si>
  <si>
    <t xml:space="preserve">受入地確認書
  上記建設発生土を引き受けました。
          　住　所
         　 氏　名
</t>
    <rPh sb="0" eb="1">
      <t>ウ</t>
    </rPh>
    <rPh sb="1" eb="2">
      <t>イ</t>
    </rPh>
    <rPh sb="2" eb="3">
      <t>チ</t>
    </rPh>
    <phoneticPr fontId="12"/>
  </si>
  <si>
    <t>完成通知書</t>
    <rPh sb="0" eb="2">
      <t>カンセイ</t>
    </rPh>
    <rPh sb="2" eb="5">
      <t>ツウチショ</t>
    </rPh>
    <phoneticPr fontId="12"/>
  </si>
  <si>
    <t>現場代理人等変更通知書</t>
    <rPh sb="0" eb="2">
      <t>ゲンバ</t>
    </rPh>
    <rPh sb="2" eb="5">
      <t>ダイリニン</t>
    </rPh>
    <rPh sb="5" eb="6">
      <t>トウ</t>
    </rPh>
    <rPh sb="6" eb="8">
      <t>ヘンコウ</t>
    </rPh>
    <rPh sb="8" eb="11">
      <t>ツウチショ</t>
    </rPh>
    <phoneticPr fontId="12"/>
  </si>
  <si>
    <t>工事の部分使用について</t>
    <rPh sb="0" eb="2">
      <t>コウジ</t>
    </rPh>
    <rPh sb="3" eb="5">
      <t>ブブン</t>
    </rPh>
    <rPh sb="5" eb="7">
      <t>シヨウ</t>
    </rPh>
    <phoneticPr fontId="12"/>
  </si>
  <si>
    <t>再資源化等報告</t>
    <rPh sb="0" eb="1">
      <t>サイ</t>
    </rPh>
    <rPh sb="1" eb="4">
      <t>シゲンカ</t>
    </rPh>
    <rPh sb="4" eb="5">
      <t>トウ</t>
    </rPh>
    <rPh sb="5" eb="7">
      <t>ホウコク</t>
    </rPh>
    <phoneticPr fontId="12"/>
  </si>
  <si>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2"/>
  </si>
  <si>
    <t>材料確認が必要な場合</t>
    <rPh sb="0" eb="2">
      <t>ザイリョウ</t>
    </rPh>
    <rPh sb="2" eb="4">
      <t>カクニン</t>
    </rPh>
    <rPh sb="5" eb="7">
      <t>ヒツヨウ</t>
    </rPh>
    <rPh sb="8" eb="10">
      <t>バアイ</t>
    </rPh>
    <phoneticPr fontId="12"/>
  </si>
  <si>
    <t>現場代理人等通知書</t>
    <rPh sb="0" eb="2">
      <t>ゲンバ</t>
    </rPh>
    <rPh sb="2" eb="5">
      <t>ダイリニン</t>
    </rPh>
    <rPh sb="5" eb="6">
      <t>トウ</t>
    </rPh>
    <rPh sb="6" eb="9">
      <t>ツウチショ</t>
    </rPh>
    <phoneticPr fontId="12"/>
  </si>
  <si>
    <t>経歴書</t>
    <rPh sb="0" eb="3">
      <t>ケイレキショ</t>
    </rPh>
    <phoneticPr fontId="12"/>
  </si>
  <si>
    <r>
      <t>処分方法</t>
    </r>
    <r>
      <rPr>
        <sz val="8"/>
        <rFont val="ＭＳ Ｐ明朝"/>
        <family val="1"/>
        <charset val="128"/>
      </rPr>
      <t>※１　</t>
    </r>
    <rPh sb="0" eb="2">
      <t>ショブン</t>
    </rPh>
    <rPh sb="2" eb="4">
      <t>ホウホウ</t>
    </rPh>
    <phoneticPr fontId="12"/>
  </si>
  <si>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2"/>
  </si>
  <si>
    <t>現場発生品がある場合に提出</t>
    <rPh sb="0" eb="2">
      <t>ゲンバ</t>
    </rPh>
    <rPh sb="2" eb="4">
      <t>ハッセイ</t>
    </rPh>
    <rPh sb="4" eb="5">
      <t>ヒン</t>
    </rPh>
    <rPh sb="8" eb="10">
      <t>バアイ</t>
    </rPh>
    <rPh sb="11" eb="13">
      <t>テイシュツ</t>
    </rPh>
    <phoneticPr fontId="12"/>
  </si>
  <si>
    <t>完成検査終了後に提出</t>
    <rPh sb="0" eb="2">
      <t>カンセイ</t>
    </rPh>
    <rPh sb="2" eb="4">
      <t>ケンサ</t>
    </rPh>
    <rPh sb="4" eb="7">
      <t>シュウリョウゴ</t>
    </rPh>
    <rPh sb="8" eb="10">
      <t>テイシュツ</t>
    </rPh>
    <phoneticPr fontId="12"/>
  </si>
  <si>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2"/>
  </si>
  <si>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2"/>
  </si>
  <si>
    <t xml:space="preserve"> 自ら立案実施した創意工夫や技術力</t>
    <phoneticPr fontId="12"/>
  </si>
  <si>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2"/>
  </si>
  <si>
    <t>中間前金払に係る認定を請求する場合</t>
    <rPh sb="15" eb="17">
      <t>バアイ</t>
    </rPh>
    <phoneticPr fontId="12"/>
  </si>
  <si>
    <t>指定部分が完成した場合</t>
    <rPh sb="0" eb="2">
      <t>シテイ</t>
    </rPh>
    <rPh sb="2" eb="4">
      <t>ブブン</t>
    </rPh>
    <rPh sb="5" eb="7">
      <t>カンセイ</t>
    </rPh>
    <rPh sb="9" eb="11">
      <t>バアイ</t>
    </rPh>
    <phoneticPr fontId="12"/>
  </si>
  <si>
    <t>指定部分を引渡す場合</t>
    <rPh sb="0" eb="2">
      <t>シテイ</t>
    </rPh>
    <rPh sb="2" eb="4">
      <t>ブブン</t>
    </rPh>
    <rPh sb="5" eb="7">
      <t>ヒキワタ</t>
    </rPh>
    <rPh sb="8" eb="10">
      <t>バアイ</t>
    </rPh>
    <phoneticPr fontId="12"/>
  </si>
  <si>
    <t>工事が完成した時点</t>
    <rPh sb="0" eb="2">
      <t>コウジ</t>
    </rPh>
    <rPh sb="3" eb="5">
      <t>カンセイ</t>
    </rPh>
    <rPh sb="7" eb="9">
      <t>ジテン</t>
    </rPh>
    <phoneticPr fontId="12"/>
  </si>
  <si>
    <t>品質・出来形管理がある場合</t>
    <rPh sb="0" eb="2">
      <t>ヒンシツ</t>
    </rPh>
    <rPh sb="3" eb="6">
      <t>デキガタ</t>
    </rPh>
    <rPh sb="6" eb="8">
      <t>カンリ</t>
    </rPh>
    <rPh sb="11" eb="13">
      <t>バアイ</t>
    </rPh>
    <phoneticPr fontId="12"/>
  </si>
  <si>
    <t>各種試験成績がある場合</t>
    <rPh sb="0" eb="2">
      <t>カクシュ</t>
    </rPh>
    <rPh sb="2" eb="4">
      <t>シケン</t>
    </rPh>
    <rPh sb="4" eb="6">
      <t>セイセキ</t>
    </rPh>
    <rPh sb="9" eb="11">
      <t>バアイ</t>
    </rPh>
    <phoneticPr fontId="12"/>
  </si>
  <si>
    <t>受注者（住所）</t>
    <rPh sb="0" eb="2">
      <t>ジュチュウ</t>
    </rPh>
    <rPh sb="2" eb="3">
      <t>シャ</t>
    </rPh>
    <phoneticPr fontId="88"/>
  </si>
  <si>
    <t>品目</t>
    <phoneticPr fontId="12"/>
  </si>
  <si>
    <t>規格</t>
    <phoneticPr fontId="12"/>
  </si>
  <si>
    <t>数量</t>
    <phoneticPr fontId="12"/>
  </si>
  <si>
    <t>残数量</t>
    <phoneticPr fontId="12"/>
  </si>
  <si>
    <t>備考</t>
    <phoneticPr fontId="12"/>
  </si>
  <si>
    <t>証明欄</t>
    <phoneticPr fontId="12"/>
  </si>
  <si>
    <t>上記精算について調査したところ事実に相違ないことを</t>
    <phoneticPr fontId="12"/>
  </si>
  <si>
    <t>証明する。</t>
    <phoneticPr fontId="12"/>
  </si>
  <si>
    <t>品目</t>
    <phoneticPr fontId="12"/>
  </si>
  <si>
    <t>単位</t>
    <phoneticPr fontId="12"/>
  </si>
  <si>
    <t>今回</t>
    <phoneticPr fontId="12"/>
  </si>
  <si>
    <t>累計</t>
    <phoneticPr fontId="12"/>
  </si>
  <si>
    <t>備考</t>
    <phoneticPr fontId="12"/>
  </si>
  <si>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2"/>
  </si>
  <si>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2"/>
  </si>
  <si>
    <t>指名停止期間中の建設業者の資材・原材料を使用しなければ県発注工事に影響を及ぼすおそれがある等やむを得ない特別の事由がある場合、「材料承認願」に添付</t>
    <rPh sb="71" eb="73">
      <t>テンプ</t>
    </rPh>
    <phoneticPr fontId="12"/>
  </si>
  <si>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2"/>
  </si>
  <si>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2"/>
  </si>
  <si>
    <t>支給品を受領した場合に提出</t>
    <rPh sb="0" eb="2">
      <t>シキュウ</t>
    </rPh>
    <rPh sb="2" eb="3">
      <t>ヒン</t>
    </rPh>
    <rPh sb="4" eb="6">
      <t>ジュリョウ</t>
    </rPh>
    <rPh sb="8" eb="10">
      <t>バアイ</t>
    </rPh>
    <rPh sb="11" eb="13">
      <t>テイシュツ</t>
    </rPh>
    <phoneticPr fontId="12"/>
  </si>
  <si>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2"/>
  </si>
  <si>
    <t>現場代理人等の変更がある場合に提出</t>
    <rPh sb="0" eb="2">
      <t>ゲンバ</t>
    </rPh>
    <rPh sb="2" eb="5">
      <t>ダイリニン</t>
    </rPh>
    <rPh sb="5" eb="6">
      <t>トウ</t>
    </rPh>
    <rPh sb="7" eb="9">
      <t>ヘンコウ</t>
    </rPh>
    <rPh sb="12" eb="14">
      <t>バアイ</t>
    </rPh>
    <rPh sb="15" eb="17">
      <t>テイシュツ</t>
    </rPh>
    <phoneticPr fontId="12"/>
  </si>
  <si>
    <t>工期、工程に変更がある場合に提出</t>
    <rPh sb="0" eb="2">
      <t>コウキ</t>
    </rPh>
    <rPh sb="3" eb="5">
      <t>コウテイ</t>
    </rPh>
    <rPh sb="6" eb="8">
      <t>ヘンコウ</t>
    </rPh>
    <rPh sb="11" eb="13">
      <t>バアイ</t>
    </rPh>
    <rPh sb="14" eb="16">
      <t>テイシュツ</t>
    </rPh>
    <phoneticPr fontId="12"/>
  </si>
  <si>
    <t>請負工事既済部分検査請求書</t>
    <rPh sb="0" eb="2">
      <t>ウケオイ</t>
    </rPh>
    <rPh sb="2" eb="4">
      <t>コウジ</t>
    </rPh>
    <rPh sb="4" eb="5">
      <t>スデ</t>
    </rPh>
    <rPh sb="5" eb="6">
      <t>スミ</t>
    </rPh>
    <rPh sb="6" eb="8">
      <t>ブブン</t>
    </rPh>
    <rPh sb="8" eb="10">
      <t>ケンサ</t>
    </rPh>
    <rPh sb="10" eb="13">
      <t>セイキュウショ</t>
    </rPh>
    <phoneticPr fontId="12"/>
  </si>
  <si>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2"/>
  </si>
  <si>
    <t>支給品がある場合に提出</t>
    <rPh sb="0" eb="2">
      <t>シキュウ</t>
    </rPh>
    <rPh sb="2" eb="3">
      <t>ヒン</t>
    </rPh>
    <rPh sb="6" eb="8">
      <t>バアイ</t>
    </rPh>
    <rPh sb="9" eb="11">
      <t>テイシュツ</t>
    </rPh>
    <phoneticPr fontId="12"/>
  </si>
  <si>
    <t>修補がある場合に提出</t>
    <rPh sb="0" eb="2">
      <t>シュウホ</t>
    </rPh>
    <rPh sb="5" eb="7">
      <t>バアイ</t>
    </rPh>
    <rPh sb="8" eb="10">
      <t>テイシュツ</t>
    </rPh>
    <phoneticPr fontId="12"/>
  </si>
  <si>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2"/>
  </si>
  <si>
    <t>（現場代理人氏名）</t>
    <phoneticPr fontId="12"/>
  </si>
  <si>
    <t>最終学歴</t>
    <rPh sb="0" eb="2">
      <t>サイシュウ</t>
    </rPh>
    <rPh sb="2" eb="4">
      <t>ガクレキ</t>
    </rPh>
    <phoneticPr fontId="12"/>
  </si>
  <si>
    <t>契約後
1ヶ月以内</t>
    <rPh sb="0" eb="2">
      <t>ケイヤク</t>
    </rPh>
    <rPh sb="2" eb="3">
      <t>ゴ</t>
    </rPh>
    <rPh sb="6" eb="7">
      <t>ゲツ</t>
    </rPh>
    <rPh sb="7" eb="9">
      <t>イナイ</t>
    </rPh>
    <phoneticPr fontId="12"/>
  </si>
  <si>
    <t>昭和46年1月1日であれば「1971/1/1」と記入して下さい</t>
    <rPh sb="0" eb="2">
      <t>ショウワ</t>
    </rPh>
    <rPh sb="4" eb="5">
      <t>ネン</t>
    </rPh>
    <rPh sb="6" eb="7">
      <t>ガツ</t>
    </rPh>
    <rPh sb="8" eb="9">
      <t>ニチ</t>
    </rPh>
    <rPh sb="24" eb="26">
      <t>キニュウ</t>
    </rPh>
    <rPh sb="28" eb="29">
      <t>クダ</t>
    </rPh>
    <phoneticPr fontId="12"/>
  </si>
  <si>
    <t>予算年度</t>
    <rPh sb="0" eb="2">
      <t>ヨサン</t>
    </rPh>
    <rPh sb="2" eb="4">
      <t>ネンド</t>
    </rPh>
    <phoneticPr fontId="12"/>
  </si>
  <si>
    <t>発注事務所</t>
    <rPh sb="0" eb="2">
      <t>ハッチュウ</t>
    </rPh>
    <rPh sb="2" eb="5">
      <t>ジムショ</t>
    </rPh>
    <phoneticPr fontId="12"/>
  </si>
  <si>
    <t>資格名及び資格番号を記入して下さい</t>
    <rPh sb="0" eb="2">
      <t>シカク</t>
    </rPh>
    <rPh sb="2" eb="3">
      <t>メイ</t>
    </rPh>
    <rPh sb="3" eb="4">
      <t>オヨ</t>
    </rPh>
    <rPh sb="5" eb="7">
      <t>シカク</t>
    </rPh>
    <rPh sb="7" eb="9">
      <t>バンゴウ</t>
    </rPh>
    <rPh sb="10" eb="12">
      <t>キニュウ</t>
    </rPh>
    <rPh sb="14" eb="15">
      <t>クダ</t>
    </rPh>
    <phoneticPr fontId="12"/>
  </si>
  <si>
    <t>「現場代理人等通知書」に添付</t>
    <rPh sb="1" eb="3">
      <t>ゲンバ</t>
    </rPh>
    <rPh sb="3" eb="6">
      <t>ダイリニン</t>
    </rPh>
    <rPh sb="6" eb="7">
      <t>トウ</t>
    </rPh>
    <rPh sb="7" eb="10">
      <t>ツウチショ</t>
    </rPh>
    <rPh sb="12" eb="14">
      <t>テンプ</t>
    </rPh>
    <phoneticPr fontId="12"/>
  </si>
  <si>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2"/>
  </si>
  <si>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2"/>
  </si>
  <si>
    <t>材　料　承　認　願</t>
    <rPh sb="4" eb="5">
      <t>ショウ</t>
    </rPh>
    <rPh sb="6" eb="7">
      <t>ニン</t>
    </rPh>
    <rPh sb="8" eb="9">
      <t>ネガイ</t>
    </rPh>
    <phoneticPr fontId="12"/>
  </si>
  <si>
    <t>　　　　年　　　月　　　日</t>
    <rPh sb="4" eb="5">
      <t>ネン</t>
    </rPh>
    <rPh sb="8" eb="9">
      <t>ガツ</t>
    </rPh>
    <rPh sb="12" eb="13">
      <t>ニチ</t>
    </rPh>
    <phoneticPr fontId="12"/>
  </si>
  <si>
    <t>12345-001</t>
    <phoneticPr fontId="12"/>
  </si>
  <si>
    <t>○○県土整備事務所</t>
    <rPh sb="2" eb="4">
      <t>ケンド</t>
    </rPh>
    <rPh sb="4" eb="6">
      <t>セイビ</t>
    </rPh>
    <rPh sb="6" eb="9">
      <t>ジムショ</t>
    </rPh>
    <phoneticPr fontId="12"/>
  </si>
  <si>
    <t>092-643-3644</t>
    <phoneticPr fontId="12"/>
  </si>
  <si>
    <t>道路整備事業</t>
    <rPh sb="0" eb="2">
      <t>ドウロ</t>
    </rPh>
    <rPh sb="2" eb="4">
      <t>セイビ</t>
    </rPh>
    <rPh sb="4" eb="6">
      <t>ジギョウ</t>
    </rPh>
    <phoneticPr fontId="12"/>
  </si>
  <si>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2"/>
  </si>
  <si>
    <t>主要地方道博多天神線</t>
    <rPh sb="0" eb="2">
      <t>シュヨウ</t>
    </rPh>
    <rPh sb="2" eb="5">
      <t>チホウドウ</t>
    </rPh>
    <rPh sb="5" eb="7">
      <t>ハカタ</t>
    </rPh>
    <rPh sb="7" eb="9">
      <t>テンジン</t>
    </rPh>
    <rPh sb="9" eb="10">
      <t>セン</t>
    </rPh>
    <phoneticPr fontId="12"/>
  </si>
  <si>
    <t>福岡市博多区東公園地内</t>
    <rPh sb="0" eb="3">
      <t>フクオカシ</t>
    </rPh>
    <rPh sb="3" eb="6">
      <t>ハカタク</t>
    </rPh>
    <rPh sb="6" eb="9">
      <t>ヒガシコウエン</t>
    </rPh>
    <rPh sb="9" eb="11">
      <t>チナイ</t>
    </rPh>
    <phoneticPr fontId="12"/>
  </si>
  <si>
    <t>福岡県立企画高校卒業</t>
    <rPh sb="0" eb="2">
      <t>フクオカ</t>
    </rPh>
    <rPh sb="2" eb="4">
      <t>ケンリツ</t>
    </rPh>
    <rPh sb="4" eb="6">
      <t>キカク</t>
    </rPh>
    <rPh sb="6" eb="8">
      <t>コウコウ</t>
    </rPh>
    <rPh sb="8" eb="10">
      <t>ソツギョウ</t>
    </rPh>
    <phoneticPr fontId="12"/>
  </si>
  <si>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2"/>
  </si>
  <si>
    <t>福岡市博多区東公園７－７</t>
    <rPh sb="0" eb="3">
      <t>フクオカシ</t>
    </rPh>
    <rPh sb="3" eb="6">
      <t>ハカタク</t>
    </rPh>
    <rPh sb="6" eb="9">
      <t>ヒガシコウエン</t>
    </rPh>
    <phoneticPr fontId="12"/>
  </si>
  <si>
    <t>(株）福岡企画技調</t>
    <rPh sb="1" eb="2">
      <t>カブ</t>
    </rPh>
    <rPh sb="3" eb="5">
      <t>フクオカ</t>
    </rPh>
    <rPh sb="5" eb="7">
      <t>キカク</t>
    </rPh>
    <rPh sb="7" eb="9">
      <t>ギチョウ</t>
    </rPh>
    <phoneticPr fontId="12"/>
  </si>
  <si>
    <t>代表取締役　企画太郎</t>
    <rPh sb="0" eb="2">
      <t>ダイヒョウ</t>
    </rPh>
    <rPh sb="2" eb="5">
      <t>トリシマリヤク</t>
    </rPh>
    <rPh sb="6" eb="8">
      <t>キカク</t>
    </rPh>
    <rPh sb="8" eb="10">
      <t>タロウ</t>
    </rPh>
    <phoneticPr fontId="12"/>
  </si>
  <si>
    <t>092-643-3646</t>
    <phoneticPr fontId="12"/>
  </si>
  <si>
    <t>課・係名</t>
    <rPh sb="0" eb="1">
      <t>カ</t>
    </rPh>
    <rPh sb="2" eb="4">
      <t>カカリメイ</t>
    </rPh>
    <phoneticPr fontId="12"/>
  </si>
  <si>
    <t>道路課維持係</t>
    <rPh sb="0" eb="3">
      <t>ドウロカ</t>
    </rPh>
    <rPh sb="3" eb="6">
      <t>イジカカリ</t>
    </rPh>
    <phoneticPr fontId="12"/>
  </si>
  <si>
    <t>創意工夫</t>
    <rPh sb="0" eb="4">
      <t>ソウイクフウ</t>
    </rPh>
    <phoneticPr fontId="12"/>
  </si>
  <si>
    <t>社会性等</t>
    <rPh sb="0" eb="4">
      <t>シャカイセイトウ</t>
    </rPh>
    <phoneticPr fontId="12"/>
  </si>
  <si>
    <t>項目</t>
    <rPh sb="0" eb="2">
      <t>コウモク</t>
    </rPh>
    <phoneticPr fontId="12"/>
  </si>
  <si>
    <t>評価内容</t>
    <rPh sb="0" eb="4">
      <t>ヒョウカナイヨウ</t>
    </rPh>
    <phoneticPr fontId="12"/>
  </si>
  <si>
    <t>施工</t>
    <rPh sb="0" eb="2">
      <t>セコウ</t>
    </rPh>
    <phoneticPr fontId="12"/>
  </si>
  <si>
    <t>新技術活用</t>
    <rPh sb="0" eb="5">
      <t>シンギジュツカツヨウ</t>
    </rPh>
    <phoneticPr fontId="12"/>
  </si>
  <si>
    <t>品質</t>
    <rPh sb="0" eb="2">
      <t>ヒンシツ</t>
    </rPh>
    <phoneticPr fontId="12"/>
  </si>
  <si>
    <t>安全衛生</t>
    <rPh sb="0" eb="4">
      <t>アンゼンエイセイ</t>
    </rPh>
    <phoneticPr fontId="12"/>
  </si>
  <si>
    <t>地域への貢献等</t>
    <rPh sb="0" eb="2">
      <t>チイキ</t>
    </rPh>
    <rPh sb="4" eb="6">
      <t>コウケン</t>
    </rPh>
    <rPh sb="6" eb="7">
      <t>トウ</t>
    </rPh>
    <phoneticPr fontId="12"/>
  </si>
  <si>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2"/>
  </si>
  <si>
    <t>提出先</t>
    <rPh sb="0" eb="3">
      <t>テイシュツサキ</t>
    </rPh>
    <phoneticPr fontId="12"/>
  </si>
  <si>
    <t>○</t>
    <phoneticPr fontId="12"/>
  </si>
  <si>
    <t>○</t>
    <phoneticPr fontId="12"/>
  </si>
  <si>
    <t>○</t>
    <phoneticPr fontId="12"/>
  </si>
  <si>
    <t>○</t>
    <phoneticPr fontId="12"/>
  </si>
  <si>
    <t>○</t>
    <phoneticPr fontId="12"/>
  </si>
  <si>
    <t>○</t>
    <phoneticPr fontId="12"/>
  </si>
  <si>
    <t>○</t>
    <phoneticPr fontId="12"/>
  </si>
  <si>
    <t>○</t>
    <phoneticPr fontId="12"/>
  </si>
  <si>
    <t>○</t>
    <phoneticPr fontId="12"/>
  </si>
  <si>
    <t>○</t>
    <phoneticPr fontId="12"/>
  </si>
  <si>
    <t>配置予定技術者届</t>
    <rPh sb="0" eb="2">
      <t>ハイチ</t>
    </rPh>
    <rPh sb="2" eb="4">
      <t>ヨテイ</t>
    </rPh>
    <rPh sb="4" eb="7">
      <t>ギジュツシャ</t>
    </rPh>
    <rPh sb="7" eb="8">
      <t>トドケ</t>
    </rPh>
    <phoneticPr fontId="12"/>
  </si>
  <si>
    <t>工期通知書</t>
    <rPh sb="0" eb="2">
      <t>コウキ</t>
    </rPh>
    <rPh sb="2" eb="5">
      <t>ツウチショ</t>
    </rPh>
    <phoneticPr fontId="12"/>
  </si>
  <si>
    <t>建設資材調達不能証明書</t>
    <rPh sb="0" eb="2">
      <t>ケンセツ</t>
    </rPh>
    <rPh sb="2" eb="4">
      <t>シザイ</t>
    </rPh>
    <rPh sb="4" eb="6">
      <t>チョウタツ</t>
    </rPh>
    <rPh sb="6" eb="8">
      <t>フノウ</t>
    </rPh>
    <rPh sb="8" eb="11">
      <t>ショウメイショ</t>
    </rPh>
    <phoneticPr fontId="12"/>
  </si>
  <si>
    <t>「三者協議会」開催依頼書</t>
    <rPh sb="1" eb="3">
      <t>サンシャ</t>
    </rPh>
    <rPh sb="3" eb="6">
      <t>キョウギカイ</t>
    </rPh>
    <rPh sb="7" eb="9">
      <t>カイサイ</t>
    </rPh>
    <rPh sb="9" eb="12">
      <t>イライショ</t>
    </rPh>
    <phoneticPr fontId="12"/>
  </si>
  <si>
    <t>三者協議会に対する質問書</t>
    <rPh sb="0" eb="2">
      <t>サンシャ</t>
    </rPh>
    <rPh sb="2" eb="5">
      <t>キョウギカイ</t>
    </rPh>
    <rPh sb="6" eb="7">
      <t>タイ</t>
    </rPh>
    <rPh sb="9" eb="11">
      <t>シツモン</t>
    </rPh>
    <rPh sb="11" eb="12">
      <t>ショ</t>
    </rPh>
    <phoneticPr fontId="12"/>
  </si>
  <si>
    <t>簡易な施工計画不履行協議書</t>
    <rPh sb="0" eb="2">
      <t>カンイ</t>
    </rPh>
    <rPh sb="3" eb="7">
      <t>セコウケイカク</t>
    </rPh>
    <rPh sb="7" eb="10">
      <t>フリコウ</t>
    </rPh>
    <rPh sb="10" eb="13">
      <t>キョウギショ</t>
    </rPh>
    <phoneticPr fontId="12"/>
  </si>
  <si>
    <t>福岡県産緑化木出荷証明書</t>
    <rPh sb="0" eb="2">
      <t>フクオカ</t>
    </rPh>
    <rPh sb="2" eb="3">
      <t>ケン</t>
    </rPh>
    <rPh sb="3" eb="4">
      <t>サン</t>
    </rPh>
    <rPh sb="4" eb="6">
      <t>リョクカ</t>
    </rPh>
    <rPh sb="6" eb="7">
      <t>キ</t>
    </rPh>
    <rPh sb="7" eb="9">
      <t>シュッカ</t>
    </rPh>
    <rPh sb="9" eb="12">
      <t>ショウメイショ</t>
    </rPh>
    <phoneticPr fontId="12"/>
  </si>
  <si>
    <t>労働者確保に係る実績報告書</t>
    <rPh sb="0" eb="3">
      <t>ロウドウシャ</t>
    </rPh>
    <rPh sb="3" eb="5">
      <t>カクホ</t>
    </rPh>
    <rPh sb="6" eb="7">
      <t>カカ</t>
    </rPh>
    <rPh sb="8" eb="10">
      <t>ジッセキ</t>
    </rPh>
    <rPh sb="10" eb="13">
      <t>ホウコクショ</t>
    </rPh>
    <phoneticPr fontId="12"/>
  </si>
  <si>
    <t>被災者雇用実績一覧表</t>
    <rPh sb="0" eb="3">
      <t>ヒサイシャ</t>
    </rPh>
    <rPh sb="3" eb="5">
      <t>コヨウ</t>
    </rPh>
    <rPh sb="5" eb="7">
      <t>ジッセキ</t>
    </rPh>
    <rPh sb="7" eb="10">
      <t>イチランヒョウ</t>
    </rPh>
    <phoneticPr fontId="12"/>
  </si>
  <si>
    <t>地下埋設物確認書</t>
    <rPh sb="0" eb="2">
      <t>チカ</t>
    </rPh>
    <rPh sb="2" eb="5">
      <t>マイセツブツ</t>
    </rPh>
    <rPh sb="5" eb="8">
      <t>カクニンショ</t>
    </rPh>
    <phoneticPr fontId="12"/>
  </si>
  <si>
    <t>建設リサイクル法の対象工事の場合、提出</t>
    <rPh sb="0" eb="2">
      <t>ケンセツ</t>
    </rPh>
    <rPh sb="7" eb="8">
      <t>ホウ</t>
    </rPh>
    <rPh sb="9" eb="11">
      <t>タイショウ</t>
    </rPh>
    <rPh sb="11" eb="13">
      <t>コウジ</t>
    </rPh>
    <rPh sb="14" eb="16">
      <t>バアイ</t>
    </rPh>
    <rPh sb="17" eb="19">
      <t>テイシュツ</t>
    </rPh>
    <phoneticPr fontId="12"/>
  </si>
  <si>
    <t>別紙１</t>
    <rPh sb="0" eb="2">
      <t>ベッシ</t>
    </rPh>
    <phoneticPr fontId="12"/>
  </si>
  <si>
    <t>工期通知書</t>
    <rPh sb="0" eb="2">
      <t>コウキ</t>
    </rPh>
    <rPh sb="2" eb="4">
      <t>ツウチ</t>
    </rPh>
    <rPh sb="4" eb="5">
      <t>ショ</t>
    </rPh>
    <phoneticPr fontId="12"/>
  </si>
  <si>
    <t>起工番号</t>
    <rPh sb="0" eb="2">
      <t>キコウ</t>
    </rPh>
    <phoneticPr fontId="12"/>
  </si>
  <si>
    <t>路線・河川名</t>
    <phoneticPr fontId="12"/>
  </si>
  <si>
    <t>工事名</t>
    <phoneticPr fontId="12"/>
  </si>
  <si>
    <t>工期の始期日</t>
    <rPh sb="0" eb="2">
      <t>コウキ</t>
    </rPh>
    <rPh sb="3" eb="5">
      <t>シキ</t>
    </rPh>
    <rPh sb="5" eb="6">
      <t>ビ</t>
    </rPh>
    <phoneticPr fontId="12"/>
  </si>
  <si>
    <t>工期の始期日から</t>
    <phoneticPr fontId="12"/>
  </si>
  <si>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2"/>
  </si>
  <si>
    <t>※一般競争入札の場合には、資格確認資料提出日に、指名競争入札と随意契約の</t>
    <rPh sb="31" eb="33">
      <t>ズイイ</t>
    </rPh>
    <rPh sb="33" eb="35">
      <t>ケイヤク</t>
    </rPh>
    <phoneticPr fontId="12"/>
  </si>
  <si>
    <t>　 場合には、契約締結までに提出すること。</t>
    <phoneticPr fontId="12"/>
  </si>
  <si>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2"/>
  </si>
  <si>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2"/>
  </si>
  <si>
    <t>※契約書には、本通知書により通知した工期（工期の始期日及び終期日）を記載する。</t>
    <phoneticPr fontId="12"/>
  </si>
  <si>
    <t>住　所</t>
    <phoneticPr fontId="12"/>
  </si>
  <si>
    <t>商号又は名称</t>
    <rPh sb="2" eb="3">
      <t>マタ</t>
    </rPh>
    <rPh sb="4" eb="6">
      <t>メイショウ</t>
    </rPh>
    <phoneticPr fontId="12"/>
  </si>
  <si>
    <t>代表者名</t>
    <phoneticPr fontId="12"/>
  </si>
  <si>
    <t>印</t>
    <phoneticPr fontId="12"/>
  </si>
  <si>
    <t>令和元年9月24 日</t>
    <phoneticPr fontId="12"/>
  </si>
  <si>
    <t>1企画第858号</t>
    <phoneticPr fontId="12"/>
  </si>
  <si>
    <t>1企画第1565号</t>
    <phoneticPr fontId="12"/>
  </si>
  <si>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2"/>
  </si>
  <si>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</si>
  <si>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</si>
  <si>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</si>
  <si>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</si>
  <si>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</si>
  <si>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</si>
  <si>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</si>
  <si>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</si>
  <si>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</si>
  <si>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</si>
  <si>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</si>
  <si>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</si>
  <si>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</si>
  <si>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</si>
  <si>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</si>
  <si>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</si>
  <si>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</si>
  <si>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</si>
  <si>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</si>
  <si>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</si>
  <si>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</si>
  <si>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</si>
  <si>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</si>
  <si>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</si>
  <si>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</si>
  <si>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</si>
  <si>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</si>
  <si>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</si>
  <si>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</si>
  <si>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2"/>
  </si>
  <si>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</si>
  <si>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</si>
  <si>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</si>
  <si>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</si>
  <si>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</si>
  <si>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</si>
  <si>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</si>
  <si>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</si>
  <si>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</si>
  <si>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2"/>
  </si>
  <si>
    <t>〔生産者〕</t>
    <phoneticPr fontId="12"/>
  </si>
  <si>
    <t>住所</t>
  </si>
  <si>
    <t>氏名</t>
    <phoneticPr fontId="12"/>
  </si>
  <si>
    <t>連絡先</t>
  </si>
  <si>
    <t xml:space="preserve">    TEL／</t>
    <phoneticPr fontId="12"/>
  </si>
  <si>
    <t>　　</t>
    <phoneticPr fontId="12"/>
  </si>
  <si>
    <t xml:space="preserve">    FAX／　　　</t>
    <phoneticPr fontId="12"/>
  </si>
  <si>
    <r>
      <t>様式</t>
    </r>
    <r>
      <rPr>
        <sz val="11"/>
        <rFont val="Century"/>
        <family val="1"/>
      </rPr>
      <t>2</t>
    </r>
    <r>
      <rPr>
        <sz val="11"/>
        <rFont val="ＭＳ 明朝"/>
        <family val="1"/>
        <charset val="128"/>
      </rPr>
      <t>号</t>
    </r>
  </si>
  <si>
    <t>起工番号</t>
  </si>
  <si>
    <t>事業名</t>
  </si>
  <si>
    <t>　樹種</t>
  </si>
  <si>
    <t>記</t>
    <phoneticPr fontId="12"/>
  </si>
  <si>
    <t>　理由</t>
  </si>
  <si>
    <t>住所</t>
    <phoneticPr fontId="12"/>
  </si>
  <si>
    <t>商号</t>
    <phoneticPr fontId="12"/>
  </si>
  <si>
    <t>任意</t>
    <rPh sb="0" eb="2">
      <t>ニンイ</t>
    </rPh>
    <phoneticPr fontId="12"/>
  </si>
  <si>
    <t>JACIC
所定様式</t>
    <rPh sb="6" eb="8">
      <t>ショテイ</t>
    </rPh>
    <rPh sb="8" eb="10">
      <t>ヨウシキ</t>
    </rPh>
    <phoneticPr fontId="12"/>
  </si>
  <si>
    <t>コブリス所定様式</t>
    <rPh sb="4" eb="6">
      <t>ショテイ</t>
    </rPh>
    <rPh sb="6" eb="8">
      <t>ヨウシキ</t>
    </rPh>
    <phoneticPr fontId="12"/>
  </si>
  <si>
    <t>任意
様式</t>
    <rPh sb="0" eb="2">
      <t>ニンイ</t>
    </rPh>
    <rPh sb="3" eb="5">
      <t>ヨウシキ</t>
    </rPh>
    <phoneticPr fontId="12"/>
  </si>
  <si>
    <t>コブリス
所定様式</t>
    <phoneticPr fontId="12"/>
  </si>
  <si>
    <t>入札前</t>
    <rPh sb="0" eb="2">
      <t>ニュウサツ</t>
    </rPh>
    <rPh sb="2" eb="3">
      <t>マエ</t>
    </rPh>
    <phoneticPr fontId="12"/>
  </si>
  <si>
    <t>決裁
区分</t>
    <rPh sb="0" eb="2">
      <t>ケッサイ</t>
    </rPh>
    <rPh sb="3" eb="5">
      <t>クブン</t>
    </rPh>
    <phoneticPr fontId="12"/>
  </si>
  <si>
    <t>・</t>
    <phoneticPr fontId="12"/>
  </si>
  <si>
    <t>□その他</t>
    <phoneticPr fontId="12"/>
  </si>
  <si>
    <t>ＩＣＴ活用工事（土工）計画書</t>
    <rPh sb="3" eb="5">
      <t>カツヨウ</t>
    </rPh>
    <rPh sb="5" eb="7">
      <t>コウジ</t>
    </rPh>
    <rPh sb="8" eb="9">
      <t>ド</t>
    </rPh>
    <rPh sb="9" eb="10">
      <t>コウ</t>
    </rPh>
    <rPh sb="11" eb="13">
      <t>ケイカク</t>
    </rPh>
    <rPh sb="13" eb="14">
      <t>ショ</t>
    </rPh>
    <phoneticPr fontId="94"/>
  </si>
  <si>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4"/>
  </si>
  <si>
    <t>チェック欄</t>
    <rPh sb="4" eb="5">
      <t>ラン</t>
    </rPh>
    <phoneticPr fontId="94"/>
  </si>
  <si>
    <t>発注方式</t>
    <rPh sb="0" eb="4">
      <t>ハッチュウホウシキ</t>
    </rPh>
    <phoneticPr fontId="94"/>
  </si>
  <si>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4"/>
  </si>
  <si>
    <t>□</t>
    <phoneticPr fontId="94"/>
  </si>
  <si>
    <t>発注者指定型</t>
    <rPh sb="0" eb="3">
      <t>ハッチュウシャ</t>
    </rPh>
    <rPh sb="3" eb="6">
      <t>シテイガタ</t>
    </rPh>
    <phoneticPr fontId="94"/>
  </si>
  <si>
    <t>当該工事の土工において施工プロセス①～⑤を活用し実施します。</t>
    <rPh sb="0" eb="4">
      <t>トウガイコウジ</t>
    </rPh>
    <rPh sb="5" eb="7">
      <t>ドコウ</t>
    </rPh>
    <rPh sb="11" eb="13">
      <t>セコウ</t>
    </rPh>
    <rPh sb="21" eb="23">
      <t>カツヨウ</t>
    </rPh>
    <rPh sb="24" eb="26">
      <t>ジッシ</t>
    </rPh>
    <phoneticPr fontId="94"/>
  </si>
  <si>
    <t>受注者希望Ⅰ型</t>
    <rPh sb="0" eb="3">
      <t>ジュチュウシャ</t>
    </rPh>
    <rPh sb="3" eb="5">
      <t>キボウ</t>
    </rPh>
    <rPh sb="5" eb="7">
      <t>イチガタ</t>
    </rPh>
    <phoneticPr fontId="94"/>
  </si>
  <si>
    <t>当該工事の土工において施工プロセス②④⑤を活用し実施します。</t>
    <rPh sb="0" eb="4">
      <t>トウガイコウジ</t>
    </rPh>
    <rPh sb="5" eb="7">
      <t>ドコウ</t>
    </rPh>
    <rPh sb="11" eb="13">
      <t>セコウ</t>
    </rPh>
    <rPh sb="21" eb="23">
      <t>カツヨウ</t>
    </rPh>
    <rPh sb="24" eb="26">
      <t>ジッシ</t>
    </rPh>
    <phoneticPr fontId="94"/>
  </si>
  <si>
    <t>受注者希望Ⅱ型</t>
    <rPh sb="0" eb="3">
      <t>ジュチュウシャ</t>
    </rPh>
    <rPh sb="3" eb="5">
      <t>キボウ</t>
    </rPh>
    <rPh sb="5" eb="7">
      <t>ニガタ</t>
    </rPh>
    <phoneticPr fontId="94"/>
  </si>
  <si>
    <t>当該工事の土工において施工プロセス②③を活用し実施します。</t>
    <rPh sb="0" eb="4">
      <t>トウガイコウジ</t>
    </rPh>
    <rPh sb="5" eb="7">
      <t>ドコウ</t>
    </rPh>
    <rPh sb="11" eb="13">
      <t>セコウ</t>
    </rPh>
    <rPh sb="20" eb="22">
      <t>カツヨウ</t>
    </rPh>
    <rPh sb="23" eb="25">
      <t>ジッシ</t>
    </rPh>
    <phoneticPr fontId="94"/>
  </si>
  <si>
    <t>施工プロセスの段階</t>
    <rPh sb="0" eb="2">
      <t>セコウ</t>
    </rPh>
    <rPh sb="7" eb="9">
      <t>ダンカイ</t>
    </rPh>
    <phoneticPr fontId="94"/>
  </si>
  <si>
    <t>作業内容</t>
    <rPh sb="0" eb="2">
      <t>サギョウ</t>
    </rPh>
    <rPh sb="2" eb="4">
      <t>ナイヨウ</t>
    </rPh>
    <phoneticPr fontId="94"/>
  </si>
  <si>
    <t>採用する技術番号</t>
    <rPh sb="0" eb="2">
      <t>サイヨウ</t>
    </rPh>
    <rPh sb="4" eb="6">
      <t>ギジュツ</t>
    </rPh>
    <rPh sb="6" eb="8">
      <t>バンゴウ</t>
    </rPh>
    <phoneticPr fontId="94"/>
  </si>
  <si>
    <t>技術番号・技術名</t>
    <rPh sb="0" eb="2">
      <t>ギジュツ</t>
    </rPh>
    <rPh sb="2" eb="4">
      <t>バンゴウ</t>
    </rPh>
    <rPh sb="5" eb="7">
      <t>ギジュツ</t>
    </rPh>
    <rPh sb="7" eb="8">
      <t>メイ</t>
    </rPh>
    <phoneticPr fontId="94"/>
  </si>
  <si>
    <t>①３次元起工測量</t>
    <rPh sb="2" eb="4">
      <t>ジゲン</t>
    </rPh>
    <rPh sb="4" eb="6">
      <t>キコウ</t>
    </rPh>
    <rPh sb="6" eb="8">
      <t>ソクリョウ</t>
    </rPh>
    <phoneticPr fontId="94"/>
  </si>
  <si>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4"/>
  </si>
  <si>
    <t>②３次元設計データ作成</t>
    <rPh sb="2" eb="4">
      <t>ジゲン</t>
    </rPh>
    <rPh sb="4" eb="6">
      <t>セッケイ</t>
    </rPh>
    <rPh sb="9" eb="11">
      <t>サクセイ</t>
    </rPh>
    <phoneticPr fontId="94"/>
  </si>
  <si>
    <t>□</t>
  </si>
  <si>
    <t>③ＩＣＴ建設機械による施工</t>
    <rPh sb="4" eb="6">
      <t>ケンセツ</t>
    </rPh>
    <rPh sb="6" eb="8">
      <t>キカイ</t>
    </rPh>
    <rPh sb="11" eb="13">
      <t>セコウ</t>
    </rPh>
    <phoneticPr fontId="94"/>
  </si>
  <si>
    <t>掘削工</t>
    <rPh sb="0" eb="2">
      <t>クッサク</t>
    </rPh>
    <rPh sb="2" eb="3">
      <t>コウ</t>
    </rPh>
    <phoneticPr fontId="94"/>
  </si>
  <si>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4"/>
  </si>
  <si>
    <t>盛土工</t>
    <rPh sb="0" eb="2">
      <t>モリド</t>
    </rPh>
    <rPh sb="2" eb="3">
      <t>コウ</t>
    </rPh>
    <phoneticPr fontId="94"/>
  </si>
  <si>
    <t>路体盛土工</t>
    <rPh sb="0" eb="2">
      <t>ロタイ</t>
    </rPh>
    <rPh sb="2" eb="4">
      <t>モリド</t>
    </rPh>
    <rPh sb="4" eb="5">
      <t>コウ</t>
    </rPh>
    <phoneticPr fontId="94"/>
  </si>
  <si>
    <t>路床盛土工</t>
    <rPh sb="0" eb="2">
      <t>ロショウ</t>
    </rPh>
    <rPh sb="2" eb="4">
      <t>モリド</t>
    </rPh>
    <rPh sb="4" eb="5">
      <t>コウ</t>
    </rPh>
    <phoneticPr fontId="94"/>
  </si>
  <si>
    <t>法面整形工</t>
    <rPh sb="0" eb="2">
      <t>ノリメン</t>
    </rPh>
    <rPh sb="2" eb="4">
      <t>セイケイ</t>
    </rPh>
    <rPh sb="4" eb="5">
      <t>コウ</t>
    </rPh>
    <phoneticPr fontId="94"/>
  </si>
  <si>
    <t>④３次元出来形管理等の施工管理</t>
    <rPh sb="2" eb="4">
      <t>ジゲン</t>
    </rPh>
    <rPh sb="4" eb="7">
      <t>デキガタ</t>
    </rPh>
    <rPh sb="7" eb="9">
      <t>カンリ</t>
    </rPh>
    <rPh sb="9" eb="10">
      <t>ナド</t>
    </rPh>
    <rPh sb="11" eb="13">
      <t>セコウ</t>
    </rPh>
    <rPh sb="13" eb="15">
      <t>カンリ</t>
    </rPh>
    <phoneticPr fontId="94"/>
  </si>
  <si>
    <t>出来形</t>
    <rPh sb="0" eb="2">
      <t>デキ</t>
    </rPh>
    <rPh sb="2" eb="3">
      <t>ガタ</t>
    </rPh>
    <phoneticPr fontId="94"/>
  </si>
  <si>
    <t>品質</t>
    <rPh sb="0" eb="2">
      <t>ヒンシツ</t>
    </rPh>
    <phoneticPr fontId="94"/>
  </si>
  <si>
    <t>⑤３次元データの納品</t>
    <rPh sb="2" eb="4">
      <t>ジゲン</t>
    </rPh>
    <rPh sb="8" eb="10">
      <t>ノウヒン</t>
    </rPh>
    <phoneticPr fontId="94"/>
  </si>
  <si>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4"/>
  </si>
  <si>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4"/>
  </si>
  <si>
    <t>注２）採用する技術番号欄には、複数以上の技術を組み合わせて採用しても良い。
（「採用する技術番号」欄の記載例　：　「１」，「１，３」）</t>
    <phoneticPr fontId="94"/>
  </si>
  <si>
    <t>注３）①、④において、「その他の・・・」を選択した場合は、その技術名称を記載すること。</t>
    <phoneticPr fontId="94"/>
  </si>
  <si>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</si>
  <si>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</si>
  <si>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4"/>
  </si>
  <si>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4"/>
  </si>
  <si>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4"/>
  </si>
  <si>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4"/>
  </si>
  <si>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4"/>
  </si>
  <si>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4"/>
  </si>
  <si>
    <t>路盤工</t>
    <rPh sb="0" eb="3">
      <t>ロバンコウ</t>
    </rPh>
    <phoneticPr fontId="94"/>
  </si>
  <si>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4"/>
  </si>
  <si>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4"/>
  </si>
  <si>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4"/>
  </si>
  <si>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4"/>
  </si>
  <si>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4"/>
  </si>
  <si>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4"/>
  </si>
  <si>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4"/>
  </si>
  <si>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4"/>
  </si>
  <si>
    <t>浚渫工（バックホウ浚渫船）</t>
    <rPh sb="0" eb="2">
      <t>シュンセツ</t>
    </rPh>
    <rPh sb="2" eb="3">
      <t>コウ</t>
    </rPh>
    <rPh sb="9" eb="11">
      <t>シュンセツ</t>
    </rPh>
    <rPh sb="11" eb="12">
      <t>セン</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</si>
  <si>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4"/>
  </si>
  <si>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4"/>
  </si>
  <si>
    <t>ＩＣＴ活用工事（法面工）計画書</t>
    <rPh sb="3" eb="5">
      <t>カツヨウ</t>
    </rPh>
    <rPh sb="5" eb="7">
      <t>コウジ</t>
    </rPh>
    <rPh sb="8" eb="10">
      <t>ノリメン</t>
    </rPh>
    <rPh sb="10" eb="11">
      <t>コウ</t>
    </rPh>
    <rPh sb="12" eb="14">
      <t>ケイカク</t>
    </rPh>
    <rPh sb="14" eb="15">
      <t>ショ</t>
    </rPh>
    <phoneticPr fontId="94"/>
  </si>
  <si>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4"/>
  </si>
  <si>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4"/>
  </si>
  <si>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4"/>
  </si>
  <si>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</si>
  <si>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4"/>
  </si>
  <si>
    <t>ＩＣＴ活用工事（地盤改良工）計画書</t>
    <rPh sb="3" eb="5">
      <t>カツヨウ</t>
    </rPh>
    <rPh sb="5" eb="7">
      <t>コウジ</t>
    </rPh>
    <rPh sb="8" eb="12">
      <t>ジバンカイリョウ</t>
    </rPh>
    <rPh sb="12" eb="13">
      <t>コウ</t>
    </rPh>
    <rPh sb="14" eb="16">
      <t>ケイカク</t>
    </rPh>
    <rPh sb="16" eb="17">
      <t>ショ</t>
    </rPh>
    <phoneticPr fontId="94"/>
  </si>
  <si>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4"/>
  </si>
  <si>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4"/>
  </si>
  <si>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4"/>
  </si>
  <si>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4"/>
  </si>
  <si>
    <t>路床安定処理工</t>
    <rPh sb="0" eb="2">
      <t>ロショウ</t>
    </rPh>
    <rPh sb="2" eb="6">
      <t>アンテイショリ</t>
    </rPh>
    <rPh sb="6" eb="7">
      <t>コウ</t>
    </rPh>
    <phoneticPr fontId="94"/>
  </si>
  <si>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4"/>
  </si>
  <si>
    <t>表層安定処理工</t>
    <rPh sb="0" eb="2">
      <t>ヒョウソウ</t>
    </rPh>
    <rPh sb="2" eb="6">
      <t>アンテイショリ</t>
    </rPh>
    <rPh sb="6" eb="7">
      <t>コウ</t>
    </rPh>
    <phoneticPr fontId="94"/>
  </si>
  <si>
    <t>固結工（中層混合処理）</t>
    <rPh sb="0" eb="2">
      <t>コケツ</t>
    </rPh>
    <rPh sb="2" eb="3">
      <t>コウ</t>
    </rPh>
    <rPh sb="4" eb="8">
      <t>チュウソウコンゴウ</t>
    </rPh>
    <rPh sb="8" eb="10">
      <t>ショリ</t>
    </rPh>
    <phoneticPr fontId="94"/>
  </si>
  <si>
    <t>固結工（スラリー撹拌工）</t>
    <rPh sb="0" eb="2">
      <t>コケツ</t>
    </rPh>
    <rPh sb="2" eb="3">
      <t>コウ</t>
    </rPh>
    <rPh sb="8" eb="10">
      <t>カクハン</t>
    </rPh>
    <rPh sb="10" eb="11">
      <t>コウ</t>
    </rPh>
    <phoneticPr fontId="94"/>
  </si>
  <si>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4"/>
  </si>
  <si>
    <t>注３）①において、「その他の・・・」を選択した場合は、その技術名称を記載すること。</t>
    <phoneticPr fontId="94"/>
  </si>
  <si>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4"/>
  </si>
  <si>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4"/>
  </si>
  <si>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4"/>
  </si>
  <si>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4"/>
  </si>
  <si>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4"/>
  </si>
  <si>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4"/>
  </si>
  <si>
    <t>路面切削工</t>
    <rPh sb="0" eb="2">
      <t>ロメン</t>
    </rPh>
    <rPh sb="2" eb="4">
      <t>セッサク</t>
    </rPh>
    <rPh sb="4" eb="5">
      <t>コウ</t>
    </rPh>
    <phoneticPr fontId="94"/>
  </si>
  <si>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4"/>
  </si>
  <si>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4"/>
  </si>
  <si>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4"/>
  </si>
  <si>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4"/>
  </si>
  <si>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4"/>
  </si>
  <si>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4"/>
  </si>
  <si>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4"/>
  </si>
  <si>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4"/>
  </si>
  <si>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4"/>
  </si>
  <si>
    <t>３次元設計データチェックシート</t>
    <rPh sb="1" eb="2">
      <t>ジ</t>
    </rPh>
    <rPh sb="2" eb="3">
      <t>ゲン</t>
    </rPh>
    <rPh sb="3" eb="5">
      <t>セッケイ</t>
    </rPh>
    <phoneticPr fontId="12"/>
  </si>
  <si>
    <t>対象</t>
    <rPh sb="0" eb="2">
      <t>タイショウ</t>
    </rPh>
    <phoneticPr fontId="12"/>
  </si>
  <si>
    <t>内　容</t>
    <rPh sb="0" eb="1">
      <t>ウチ</t>
    </rPh>
    <rPh sb="2" eb="3">
      <t>カタチ</t>
    </rPh>
    <phoneticPr fontId="12"/>
  </si>
  <si>
    <t>チェック
結果</t>
    <rPh sb="5" eb="7">
      <t>ケッカ</t>
    </rPh>
    <phoneticPr fontId="12"/>
  </si>
  <si>
    <t xml:space="preserve">1)
</t>
    <phoneticPr fontId="12"/>
  </si>
  <si>
    <t>基準点及び
  工事基準点</t>
    <rPh sb="0" eb="3">
      <t>キジュンテン</t>
    </rPh>
    <rPh sb="3" eb="4">
      <t>オヨ</t>
    </rPh>
    <rPh sb="8" eb="10">
      <t>コウジ</t>
    </rPh>
    <rPh sb="10" eb="13">
      <t>キジュンテン</t>
    </rPh>
    <phoneticPr fontId="12"/>
  </si>
  <si>
    <t>全点</t>
    <rPh sb="0" eb="1">
      <t>ゼン</t>
    </rPh>
    <rPh sb="1" eb="2">
      <t>テン</t>
    </rPh>
    <phoneticPr fontId="12"/>
  </si>
  <si>
    <t>・監督員の指示した基準点を使用しているか？</t>
    <rPh sb="1" eb="4">
      <t>カントクイン</t>
    </rPh>
    <rPh sb="5" eb="7">
      <t>シジ</t>
    </rPh>
    <rPh sb="9" eb="12">
      <t>キジュンテン</t>
    </rPh>
    <rPh sb="13" eb="15">
      <t>シヨウ</t>
    </rPh>
    <phoneticPr fontId="12"/>
  </si>
  <si>
    <t>・工事基準点の名称は正しいか？</t>
    <rPh sb="1" eb="3">
      <t>コウジ</t>
    </rPh>
    <rPh sb="3" eb="6">
      <t>キジュンテン</t>
    </rPh>
    <rPh sb="7" eb="9">
      <t>メイショウ</t>
    </rPh>
    <rPh sb="10" eb="11">
      <t>タダ</t>
    </rPh>
    <phoneticPr fontId="12"/>
  </si>
  <si>
    <t>・座標は正しいか？</t>
    <rPh sb="1" eb="3">
      <t>ザヒョウ</t>
    </rPh>
    <rPh sb="4" eb="5">
      <t>タダ</t>
    </rPh>
    <phoneticPr fontId="12"/>
  </si>
  <si>
    <t>2)</t>
    <phoneticPr fontId="12"/>
  </si>
  <si>
    <t>平面線形</t>
    <rPh sb="0" eb="2">
      <t>ヘイメン</t>
    </rPh>
    <rPh sb="2" eb="4">
      <t>センケイ</t>
    </rPh>
    <phoneticPr fontId="12"/>
  </si>
  <si>
    <t>全延長</t>
    <rPh sb="0" eb="1">
      <t>ゼン</t>
    </rPh>
    <rPh sb="1" eb="3">
      <t>エンチョウ</t>
    </rPh>
    <phoneticPr fontId="12"/>
  </si>
  <si>
    <t>・起終点の座標は正しいか？</t>
    <rPh sb="1" eb="4">
      <t>キシュウテン</t>
    </rPh>
    <rPh sb="5" eb="7">
      <t>ザヒョウ</t>
    </rPh>
    <rPh sb="8" eb="9">
      <t>タダ</t>
    </rPh>
    <phoneticPr fontId="12"/>
  </si>
  <si>
    <t>・変化点（線形主要点）の座標は正しいか？</t>
    <rPh sb="1" eb="4">
      <t>ヘンカテン</t>
    </rPh>
    <rPh sb="5" eb="7">
      <t>センケイ</t>
    </rPh>
    <rPh sb="7" eb="10">
      <t>シュヨウテン</t>
    </rPh>
    <rPh sb="12" eb="14">
      <t>ザヒョウ</t>
    </rPh>
    <rPh sb="15" eb="16">
      <t>タダ</t>
    </rPh>
    <phoneticPr fontId="12"/>
  </si>
  <si>
    <t>・曲線要素の種別・数値は正しいか？</t>
    <rPh sb="1" eb="3">
      <t>キョクセン</t>
    </rPh>
    <rPh sb="3" eb="5">
      <t>ヨウソ</t>
    </rPh>
    <rPh sb="6" eb="8">
      <t>シュベツ</t>
    </rPh>
    <rPh sb="9" eb="11">
      <t>スウチ</t>
    </rPh>
    <rPh sb="12" eb="13">
      <t>タダ</t>
    </rPh>
    <phoneticPr fontId="12"/>
  </si>
  <si>
    <t>・各測点の座標は正しいか？</t>
    <rPh sb="1" eb="2">
      <t>カク</t>
    </rPh>
    <rPh sb="2" eb="4">
      <t>ソクテン</t>
    </rPh>
    <rPh sb="5" eb="7">
      <t>ザヒョウ</t>
    </rPh>
    <rPh sb="8" eb="9">
      <t>タダ</t>
    </rPh>
    <phoneticPr fontId="12"/>
  </si>
  <si>
    <t>3)</t>
    <phoneticPr fontId="12"/>
  </si>
  <si>
    <t>縦断線形</t>
    <rPh sb="0" eb="2">
      <t>ジュウダン</t>
    </rPh>
    <rPh sb="2" eb="4">
      <t>センケイ</t>
    </rPh>
    <phoneticPr fontId="12"/>
  </si>
  <si>
    <t>・線形起終点の測点、標高は正しいか？</t>
    <rPh sb="1" eb="3">
      <t>センケイ</t>
    </rPh>
    <rPh sb="3" eb="6">
      <t>キシュウテン</t>
    </rPh>
    <rPh sb="7" eb="9">
      <t>ソクテン</t>
    </rPh>
    <rPh sb="10" eb="12">
      <t>ヒョウコウ</t>
    </rPh>
    <rPh sb="13" eb="14">
      <t>タダ</t>
    </rPh>
    <phoneticPr fontId="12"/>
  </si>
  <si>
    <t>・縦断変化点の測点、標高は正しいか？</t>
    <rPh sb="1" eb="3">
      <t>ジュウダン</t>
    </rPh>
    <rPh sb="3" eb="6">
      <t>ヘンカテン</t>
    </rPh>
    <rPh sb="7" eb="9">
      <t>ソクテン</t>
    </rPh>
    <rPh sb="10" eb="12">
      <t>ヒョウコウ</t>
    </rPh>
    <rPh sb="13" eb="14">
      <t>タダ</t>
    </rPh>
    <phoneticPr fontId="12"/>
  </si>
  <si>
    <t>・曲線要素は正しいか？</t>
    <rPh sb="1" eb="3">
      <t>キョクセン</t>
    </rPh>
    <rPh sb="3" eb="5">
      <t>ヨウソ</t>
    </rPh>
    <rPh sb="6" eb="7">
      <t>タダ</t>
    </rPh>
    <phoneticPr fontId="12"/>
  </si>
  <si>
    <t>4)</t>
    <phoneticPr fontId="12"/>
  </si>
  <si>
    <t>出来形横断面形状</t>
    <rPh sb="0" eb="3">
      <t>デキガタ</t>
    </rPh>
    <rPh sb="3" eb="5">
      <t>オウダン</t>
    </rPh>
    <rPh sb="5" eb="6">
      <t>メン</t>
    </rPh>
    <rPh sb="6" eb="8">
      <t>ケイジョウ</t>
    </rPh>
    <phoneticPr fontId="12"/>
  </si>
  <si>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2"/>
  </si>
  <si>
    <t>・基準高、幅、法長は正しいか？</t>
    <rPh sb="1" eb="3">
      <t>キジュン</t>
    </rPh>
    <rPh sb="3" eb="4">
      <t>タカ</t>
    </rPh>
    <rPh sb="5" eb="6">
      <t>ハバ</t>
    </rPh>
    <rPh sb="7" eb="9">
      <t>ノリナガ</t>
    </rPh>
    <rPh sb="10" eb="11">
      <t>タダ</t>
    </rPh>
    <phoneticPr fontId="12"/>
  </si>
  <si>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2"/>
  </si>
  <si>
    <t>5)</t>
    <phoneticPr fontId="12"/>
  </si>
  <si>
    <t>3次元設計データ</t>
    <rPh sb="1" eb="2">
      <t>ジ</t>
    </rPh>
    <rPh sb="2" eb="3">
      <t>ゲン</t>
    </rPh>
    <rPh sb="3" eb="5">
      <t>セッケイ</t>
    </rPh>
    <phoneticPr fontId="12"/>
  </si>
  <si>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2"/>
  </si>
  <si>
    <t>※１　各チェック項目について、チェック結果欄に"〇"と記すこと。</t>
    <rPh sb="3" eb="4">
      <t>カク</t>
    </rPh>
    <rPh sb="8" eb="10">
      <t>コウモク</t>
    </rPh>
    <rPh sb="19" eb="21">
      <t>ケッカ</t>
    </rPh>
    <rPh sb="21" eb="22">
      <t>ラン</t>
    </rPh>
    <rPh sb="27" eb="28">
      <t>シル</t>
    </rPh>
    <phoneticPr fontId="12"/>
  </si>
  <si>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2"/>
  </si>
  <si>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2"/>
  </si>
  <si>
    <t>　　　　　　　・工事基準点リスト（チェック入り）</t>
    <rPh sb="8" eb="10">
      <t>コウジ</t>
    </rPh>
    <rPh sb="10" eb="13">
      <t>キジュンテン</t>
    </rPh>
    <rPh sb="21" eb="22">
      <t>イ</t>
    </rPh>
    <phoneticPr fontId="12"/>
  </si>
  <si>
    <t>　　　　　　　・線形計算書（チェック入り）</t>
    <rPh sb="8" eb="10">
      <t>センケイ</t>
    </rPh>
    <rPh sb="10" eb="13">
      <t>ケイサンショ</t>
    </rPh>
    <rPh sb="18" eb="19">
      <t>イ</t>
    </rPh>
    <phoneticPr fontId="12"/>
  </si>
  <si>
    <t>　　　　　　　・平面図（チェック入り）</t>
    <rPh sb="8" eb="11">
      <t>ヘイメンズ</t>
    </rPh>
    <rPh sb="16" eb="17">
      <t>イ</t>
    </rPh>
    <phoneticPr fontId="12"/>
  </si>
  <si>
    <t>　　　　　　　・縦断図（チェック入り）</t>
    <rPh sb="8" eb="10">
      <t>ジュウダン</t>
    </rPh>
    <rPh sb="10" eb="11">
      <t>ズ</t>
    </rPh>
    <rPh sb="16" eb="17">
      <t>イ</t>
    </rPh>
    <phoneticPr fontId="12"/>
  </si>
  <si>
    <t>　　　　　　　・横断図（チェック入り）</t>
    <rPh sb="8" eb="11">
      <t>オウダンズ</t>
    </rPh>
    <rPh sb="10" eb="11">
      <t>ズ</t>
    </rPh>
    <rPh sb="16" eb="17">
      <t>イ</t>
    </rPh>
    <phoneticPr fontId="12"/>
  </si>
  <si>
    <t>　　　　　　　・３次元ビュー（ソフトウェアによる表示あるいは印刷物）</t>
    <rPh sb="9" eb="10">
      <t>ジ</t>
    </rPh>
    <rPh sb="10" eb="11">
      <t>ゲン</t>
    </rPh>
    <rPh sb="24" eb="26">
      <t>ヒョウジ</t>
    </rPh>
    <rPh sb="30" eb="33">
      <t>インサツブツ</t>
    </rPh>
    <phoneticPr fontId="12"/>
  </si>
  <si>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2"/>
  </si>
  <si>
    <t>工事名：</t>
    <rPh sb="0" eb="3">
      <t>コウジメイ</t>
    </rPh>
    <phoneticPr fontId="12"/>
  </si>
  <si>
    <t>休日取得計画・実績表（現場閉所による週休２日工事）</t>
    <rPh sb="0" eb="2">
      <t>キュウジツ</t>
    </rPh>
    <rPh sb="2" eb="4">
      <t>シュトク</t>
    </rPh>
    <rPh sb="4" eb="6">
      <t>ケイカク</t>
    </rPh>
    <rPh sb="7" eb="9">
      <t>ジッセキ</t>
    </rPh>
    <rPh sb="9" eb="10">
      <t>ヒョウ</t>
    </rPh>
    <phoneticPr fontId="94"/>
  </si>
  <si>
    <t>対象日数</t>
    <rPh sb="0" eb="2">
      <t>タイショウ</t>
    </rPh>
    <rPh sb="2" eb="4">
      <t>ニッスウ</t>
    </rPh>
    <phoneticPr fontId="94"/>
  </si>
  <si>
    <t>閉所日数</t>
    <rPh sb="0" eb="2">
      <t>ヘイショ</t>
    </rPh>
    <rPh sb="2" eb="4">
      <t>ニッスウ</t>
    </rPh>
    <phoneticPr fontId="94"/>
  </si>
  <si>
    <t>閉所率</t>
    <rPh sb="0" eb="2">
      <t>ヘイショ</t>
    </rPh>
    <rPh sb="2" eb="3">
      <t>リツ</t>
    </rPh>
    <phoneticPr fontId="94"/>
  </si>
  <si>
    <t>休日相当</t>
    <rPh sb="0" eb="2">
      <t>キュウジツ</t>
    </rPh>
    <rPh sb="2" eb="4">
      <t>ソウトウ</t>
    </rPh>
    <phoneticPr fontId="94"/>
  </si>
  <si>
    <t>残数</t>
    <rPh sb="0" eb="1">
      <t>ノコ</t>
    </rPh>
    <rPh sb="1" eb="2">
      <t>スウ</t>
    </rPh>
    <phoneticPr fontId="94"/>
  </si>
  <si>
    <t>工事名</t>
    <rPh sb="0" eb="3">
      <t>コウジメイ</t>
    </rPh>
    <phoneticPr fontId="94"/>
  </si>
  <si>
    <t>：</t>
    <phoneticPr fontId="94"/>
  </si>
  <si>
    <t>計画</t>
    <rPh sb="0" eb="2">
      <t>ケイカク</t>
    </rPh>
    <phoneticPr fontId="94"/>
  </si>
  <si>
    <t>28.5%以上：4週8休</t>
    <rPh sb="5" eb="7">
      <t>イジョウ</t>
    </rPh>
    <rPh sb="9" eb="10">
      <t>シュウ</t>
    </rPh>
    <rPh sb="11" eb="12">
      <t>キュウ</t>
    </rPh>
    <phoneticPr fontId="94"/>
  </si>
  <si>
    <t>工事着手日</t>
    <rPh sb="0" eb="2">
      <t>コウジ</t>
    </rPh>
    <rPh sb="2" eb="4">
      <t>チャクシュ</t>
    </rPh>
    <rPh sb="4" eb="5">
      <t>ビ</t>
    </rPh>
    <phoneticPr fontId="94"/>
  </si>
  <si>
    <t>実績</t>
    <rPh sb="0" eb="2">
      <t>ジッセキ</t>
    </rPh>
    <phoneticPr fontId="94"/>
  </si>
  <si>
    <t>25.0%以上：4週7休</t>
    <rPh sb="5" eb="7">
      <t>イジョウ</t>
    </rPh>
    <rPh sb="9" eb="10">
      <t>シュウ</t>
    </rPh>
    <rPh sb="11" eb="12">
      <t>キュウ</t>
    </rPh>
    <phoneticPr fontId="94"/>
  </si>
  <si>
    <t>工事完成日(予定)</t>
    <rPh sb="0" eb="2">
      <t>コウジ</t>
    </rPh>
    <rPh sb="2" eb="4">
      <t>カンセイ</t>
    </rPh>
    <rPh sb="4" eb="5">
      <t>ビ</t>
    </rPh>
    <rPh sb="6" eb="8">
      <t>ヨテイ</t>
    </rPh>
    <phoneticPr fontId="94"/>
  </si>
  <si>
    <t>工事期間</t>
    <rPh sb="0" eb="2">
      <t>コウジ</t>
    </rPh>
    <rPh sb="2" eb="4">
      <t>キカン</t>
    </rPh>
    <phoneticPr fontId="94"/>
  </si>
  <si>
    <t>21.4%以上：4週6休</t>
    <rPh sb="5" eb="7">
      <t>イジョウ</t>
    </rPh>
    <rPh sb="9" eb="10">
      <t>シュウ</t>
    </rPh>
    <rPh sb="11" eb="12">
      <t>キュウ</t>
    </rPh>
    <phoneticPr fontId="94"/>
  </si>
  <si>
    <t>月日</t>
    <rPh sb="0" eb="1">
      <t>ツキ</t>
    </rPh>
    <rPh sb="1" eb="2">
      <t>ヒ</t>
    </rPh>
    <phoneticPr fontId="94"/>
  </si>
  <si>
    <t>曜日</t>
    <rPh sb="0" eb="2">
      <t>ヨウビ</t>
    </rPh>
    <phoneticPr fontId="94"/>
  </si>
  <si>
    <t>対象期間外</t>
    <rPh sb="0" eb="4">
      <t>タイショウキカン</t>
    </rPh>
    <rPh sb="4" eb="5">
      <t>ガイ</t>
    </rPh>
    <phoneticPr fontId="94"/>
  </si>
  <si>
    <t>対象期間外
(夏季休暇等)</t>
    <rPh sb="0" eb="5">
      <t>タイショウキカンガイ</t>
    </rPh>
    <rPh sb="7" eb="9">
      <t>カキ</t>
    </rPh>
    <rPh sb="9" eb="11">
      <t>キュウカ</t>
    </rPh>
    <rPh sb="11" eb="12">
      <t>ナド</t>
    </rPh>
    <phoneticPr fontId="94"/>
  </si>
  <si>
    <t>対象期間</t>
    <rPh sb="0" eb="2">
      <t>タイショウ</t>
    </rPh>
    <rPh sb="2" eb="4">
      <t>キカン</t>
    </rPh>
    <phoneticPr fontId="94"/>
  </si>
  <si>
    <t>計画日数</t>
    <rPh sb="0" eb="2">
      <t>ケイカク</t>
    </rPh>
    <rPh sb="2" eb="4">
      <t>ニッスウ</t>
    </rPh>
    <phoneticPr fontId="94"/>
  </si>
  <si>
    <t>計画率</t>
    <rPh sb="0" eb="2">
      <t>ケイカク</t>
    </rPh>
    <rPh sb="2" eb="3">
      <t>リツ</t>
    </rPh>
    <phoneticPr fontId="94"/>
  </si>
  <si>
    <t>現場閉所率</t>
    <rPh sb="0" eb="2">
      <t>ゲンバ</t>
    </rPh>
    <rPh sb="2" eb="4">
      <t>ヘイショ</t>
    </rPh>
    <rPh sb="4" eb="5">
      <t>リツ</t>
    </rPh>
    <phoneticPr fontId="94"/>
  </si>
  <si>
    <t>(別紙１-１)</t>
    <rPh sb="1" eb="3">
      <t>ベッシ</t>
    </rPh>
    <phoneticPr fontId="94"/>
  </si>
  <si>
    <t>休日取得計画・実績表</t>
    <rPh sb="0" eb="2">
      <t>キュウジツ</t>
    </rPh>
    <rPh sb="2" eb="4">
      <t>シュトク</t>
    </rPh>
    <rPh sb="4" eb="6">
      <t>ケイカク</t>
    </rPh>
    <rPh sb="7" eb="9">
      <t>ジッセキ</t>
    </rPh>
    <rPh sb="9" eb="10">
      <t>ヒョウ</t>
    </rPh>
    <phoneticPr fontId="94"/>
  </si>
  <si>
    <t>(別紙１-２)</t>
    <rPh sb="1" eb="3">
      <t>ベッシ</t>
    </rPh>
    <phoneticPr fontId="94"/>
  </si>
  <si>
    <t>：</t>
    <phoneticPr fontId="94"/>
  </si>
  <si>
    <t>工事開始日</t>
    <rPh sb="0" eb="2">
      <t>コウジ</t>
    </rPh>
    <rPh sb="2" eb="4">
      <t>カイシ</t>
    </rPh>
    <rPh sb="4" eb="5">
      <t>ビ</t>
    </rPh>
    <phoneticPr fontId="94"/>
  </si>
  <si>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4"/>
  </si>
  <si>
    <t>(別紙２)</t>
    <rPh sb="1" eb="3">
      <t>ベッシ</t>
    </rPh>
    <phoneticPr fontId="94"/>
  </si>
  <si>
    <t>提出日：</t>
    <rPh sb="0" eb="3">
      <t>テイシュツビ</t>
    </rPh>
    <phoneticPr fontId="94"/>
  </si>
  <si>
    <t>工期の始期日</t>
    <rPh sb="0" eb="2">
      <t>コウキ</t>
    </rPh>
    <rPh sb="3" eb="5">
      <t>シキ</t>
    </rPh>
    <rPh sb="5" eb="6">
      <t>チャクビ</t>
    </rPh>
    <phoneticPr fontId="94"/>
  </si>
  <si>
    <t>計  画</t>
  </si>
  <si>
    <t>元請け
下請け</t>
    <rPh sb="0" eb="2">
      <t>モトウ</t>
    </rPh>
    <rPh sb="4" eb="6">
      <t>シタウケ</t>
    </rPh>
    <phoneticPr fontId="94"/>
  </si>
  <si>
    <t>会社名</t>
    <rPh sb="0" eb="3">
      <t>カイシャメイ</t>
    </rPh>
    <phoneticPr fontId="94"/>
  </si>
  <si>
    <t>休日数</t>
    <rPh sb="0" eb="2">
      <t>キュウジツ</t>
    </rPh>
    <rPh sb="1" eb="3">
      <t>ニッスウ</t>
    </rPh>
    <phoneticPr fontId="94"/>
  </si>
  <si>
    <t>休日率</t>
    <rPh sb="0" eb="2">
      <t>キュウジツ</t>
    </rPh>
    <rPh sb="2" eb="3">
      <t>リツ</t>
    </rPh>
    <phoneticPr fontId="94"/>
  </si>
  <si>
    <t>平均休日率</t>
    <rPh sb="0" eb="2">
      <t>ヘイキン</t>
    </rPh>
    <rPh sb="2" eb="4">
      <t>キュウジツ</t>
    </rPh>
    <rPh sb="4" eb="5">
      <t>リツ</t>
    </rPh>
    <phoneticPr fontId="94"/>
  </si>
  <si>
    <t>4週8休</t>
    <rPh sb="1" eb="2">
      <t>シュウ</t>
    </rPh>
    <rPh sb="3" eb="4">
      <t>キュウ</t>
    </rPh>
    <phoneticPr fontId="94"/>
  </si>
  <si>
    <t>⑥の平均</t>
    <rPh sb="2" eb="4">
      <t>ヘイキン</t>
    </rPh>
    <phoneticPr fontId="94"/>
  </si>
  <si>
    <t>平均休日率</t>
    <rPh sb="0" eb="2">
      <t>ヘイキン</t>
    </rPh>
    <rPh sb="2" eb="5">
      <t>キュウジツリツ</t>
    </rPh>
    <phoneticPr fontId="94"/>
  </si>
  <si>
    <t>4週7休</t>
    <rPh sb="1" eb="2">
      <t>シュウ</t>
    </rPh>
    <rPh sb="3" eb="4">
      <t>キュウ</t>
    </rPh>
    <phoneticPr fontId="94"/>
  </si>
  <si>
    <t>元請け</t>
    <rPh sb="0" eb="2">
      <t>モトウ</t>
    </rPh>
    <phoneticPr fontId="94"/>
  </si>
  <si>
    <t>A建設</t>
    <rPh sb="1" eb="3">
      <t>ケンセツ</t>
    </rPh>
    <phoneticPr fontId="94"/>
  </si>
  <si>
    <t>28.5%以上</t>
    <rPh sb="5" eb="7">
      <t>イジョウ</t>
    </rPh>
    <phoneticPr fontId="94"/>
  </si>
  <si>
    <t>：4週8休</t>
  </si>
  <si>
    <t>4週6休</t>
    <rPh sb="1" eb="2">
      <t>シュウ</t>
    </rPh>
    <rPh sb="3" eb="4">
      <t>キュウ</t>
    </rPh>
    <phoneticPr fontId="94"/>
  </si>
  <si>
    <t>25.0%以上28.5%未満</t>
    <rPh sb="5" eb="7">
      <t>イジョウ</t>
    </rPh>
    <rPh sb="12" eb="14">
      <t>ミマン</t>
    </rPh>
    <phoneticPr fontId="94"/>
  </si>
  <si>
    <t>21.4%以上25.0%未満</t>
    <rPh sb="5" eb="7">
      <t>イジョウ</t>
    </rPh>
    <rPh sb="12" eb="14">
      <t>ミマン</t>
    </rPh>
    <phoneticPr fontId="94"/>
  </si>
  <si>
    <t>：4週6休</t>
    <phoneticPr fontId="94"/>
  </si>
  <si>
    <t>■■</t>
    <phoneticPr fontId="94"/>
  </si>
  <si>
    <t>21.4%未満</t>
    <rPh sb="5" eb="7">
      <t>ミマン</t>
    </rPh>
    <phoneticPr fontId="94"/>
  </si>
  <si>
    <t>：補正無し</t>
    <rPh sb="1" eb="4">
      <t>ホセイナ</t>
    </rPh>
    <phoneticPr fontId="94"/>
  </si>
  <si>
    <t>下請け</t>
    <rPh sb="0" eb="1">
      <t>シタ</t>
    </rPh>
    <phoneticPr fontId="94"/>
  </si>
  <si>
    <t>B産業</t>
    <rPh sb="1" eb="3">
      <t>サンギョウ</t>
    </rPh>
    <phoneticPr fontId="94"/>
  </si>
  <si>
    <t>〇〇</t>
    <phoneticPr fontId="94"/>
  </si>
  <si>
    <t>●●</t>
    <phoneticPr fontId="94"/>
  </si>
  <si>
    <t>C土木</t>
    <rPh sb="1" eb="3">
      <t>ドボク</t>
    </rPh>
    <phoneticPr fontId="94"/>
  </si>
  <si>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4"/>
  </si>
  <si>
    <t>対象期間
日数</t>
    <rPh sb="0" eb="2">
      <t>タイショウ</t>
    </rPh>
    <rPh sb="2" eb="4">
      <t>キカン</t>
    </rPh>
    <rPh sb="5" eb="7">
      <t>ニッスウ</t>
    </rPh>
    <phoneticPr fontId="94"/>
  </si>
  <si>
    <t>対象期間外
等の日数</t>
    <rPh sb="0" eb="2">
      <t>タイショウ</t>
    </rPh>
    <rPh sb="2" eb="4">
      <t>キカン</t>
    </rPh>
    <rPh sb="4" eb="5">
      <t>ガイ</t>
    </rPh>
    <rPh sb="6" eb="7">
      <t>トウ</t>
    </rPh>
    <rPh sb="8" eb="10">
      <t>ニッスウ</t>
    </rPh>
    <phoneticPr fontId="94"/>
  </si>
  <si>
    <t>「－」のカウント</t>
    <phoneticPr fontId="94"/>
  </si>
  <si>
    <t>「外」のカウント</t>
    <rPh sb="0" eb="1">
      <t>ホカ</t>
    </rPh>
    <phoneticPr fontId="94"/>
  </si>
  <si>
    <t>対象外
期間</t>
    <rPh sb="0" eb="2">
      <t>タイショウ</t>
    </rPh>
    <rPh sb="2" eb="3">
      <t>ガイ</t>
    </rPh>
    <rPh sb="4" eb="6">
      <t>キカン</t>
    </rPh>
    <phoneticPr fontId="94"/>
  </si>
  <si>
    <t>入</t>
  </si>
  <si>
    <t>休</t>
  </si>
  <si>
    <t>－</t>
  </si>
  <si>
    <t>外</t>
  </si>
  <si>
    <t>凡例</t>
    <rPh sb="0" eb="2">
      <t>ハンレイ</t>
    </rPh>
    <phoneticPr fontId="94"/>
  </si>
  <si>
    <t>対象外期間</t>
    <rPh sb="0" eb="2">
      <t>タイショウ</t>
    </rPh>
    <rPh sb="2" eb="5">
      <t>ガイキカン</t>
    </rPh>
    <phoneticPr fontId="94"/>
  </si>
  <si>
    <t>中止</t>
  </si>
  <si>
    <t>：工事全体を一時中止</t>
    <rPh sb="1" eb="5">
      <t>コウジゼンタイ</t>
    </rPh>
    <rPh sb="6" eb="8">
      <t>イチジ</t>
    </rPh>
    <rPh sb="8" eb="10">
      <t>チュウシ</t>
    </rPh>
    <phoneticPr fontId="94"/>
  </si>
  <si>
    <t>製作</t>
  </si>
  <si>
    <t>：工場製作のみの期間</t>
    <rPh sb="1" eb="5">
      <t>コウジョウセイサク</t>
    </rPh>
    <rPh sb="8" eb="10">
      <t>キカン</t>
    </rPh>
    <phoneticPr fontId="94"/>
  </si>
  <si>
    <t>夏休</t>
  </si>
  <si>
    <t>：夏季休暇（3日）</t>
    <rPh sb="1" eb="5">
      <t>カキキュウカ</t>
    </rPh>
    <rPh sb="7" eb="8">
      <t>カ</t>
    </rPh>
    <phoneticPr fontId="94"/>
  </si>
  <si>
    <t>冬休</t>
  </si>
  <si>
    <t>：年末年始休暇（6日）</t>
    <rPh sb="1" eb="3">
      <t>ネンマツ</t>
    </rPh>
    <rPh sb="3" eb="5">
      <t>ネンシ</t>
    </rPh>
    <rPh sb="5" eb="7">
      <t>キュウカ</t>
    </rPh>
    <rPh sb="9" eb="10">
      <t>カ</t>
    </rPh>
    <phoneticPr fontId="94"/>
  </si>
  <si>
    <t>その他</t>
  </si>
  <si>
    <t>：その他</t>
    <rPh sb="3" eb="4">
      <t>タ</t>
    </rPh>
    <phoneticPr fontId="94"/>
  </si>
  <si>
    <t>対象者</t>
    <rPh sb="0" eb="3">
      <t>タイショウシャ</t>
    </rPh>
    <phoneticPr fontId="94"/>
  </si>
  <si>
    <t>：休日</t>
    <rPh sb="1" eb="3">
      <t>キュウジツ</t>
    </rPh>
    <phoneticPr fontId="94"/>
  </si>
  <si>
    <t>：従事開始日</t>
    <rPh sb="1" eb="3">
      <t>ジュウジ</t>
    </rPh>
    <rPh sb="3" eb="5">
      <t>カイシ</t>
    </rPh>
    <rPh sb="5" eb="6">
      <t>ビ</t>
    </rPh>
    <phoneticPr fontId="94"/>
  </si>
  <si>
    <t>退</t>
  </si>
  <si>
    <t>：従事終了日</t>
    <rPh sb="1" eb="3">
      <t>ジュウジ</t>
    </rPh>
    <rPh sb="3" eb="5">
      <t>シュウリョウ</t>
    </rPh>
    <rPh sb="5" eb="6">
      <t>ヒ</t>
    </rPh>
    <phoneticPr fontId="94"/>
  </si>
  <si>
    <t>：対象外期間</t>
    <rPh sb="1" eb="4">
      <t>タイショウガイ</t>
    </rPh>
    <rPh sb="4" eb="6">
      <t>キカン</t>
    </rPh>
    <phoneticPr fontId="94"/>
  </si>
  <si>
    <t>：従事期間外</t>
    <rPh sb="1" eb="3">
      <t>ジュウジ</t>
    </rPh>
    <rPh sb="3" eb="5">
      <t>キカン</t>
    </rPh>
    <rPh sb="5" eb="6">
      <t>ガイ</t>
    </rPh>
    <phoneticPr fontId="94"/>
  </si>
  <si>
    <t>：空白は従事した日</t>
    <rPh sb="1" eb="3">
      <t>クウハク</t>
    </rPh>
    <rPh sb="4" eb="6">
      <t>ジュウジ</t>
    </rPh>
    <rPh sb="8" eb="9">
      <t>ヒ</t>
    </rPh>
    <phoneticPr fontId="94"/>
  </si>
  <si>
    <t>(別紙２－２)</t>
    <rPh sb="1" eb="3">
      <t>ベッシ</t>
    </rPh>
    <phoneticPr fontId="94"/>
  </si>
  <si>
    <t>対象外の等日数</t>
    <rPh sb="0" eb="3">
      <t>タイショウガイ</t>
    </rPh>
    <rPh sb="4" eb="5">
      <t>トウ</t>
    </rPh>
    <rPh sb="5" eb="7">
      <t>ニッスウ</t>
    </rPh>
    <phoneticPr fontId="94"/>
  </si>
  <si>
    <t>①</t>
    <phoneticPr fontId="94"/>
  </si>
  <si>
    <t>②</t>
    <phoneticPr fontId="94"/>
  </si>
  <si>
    <t>⑤</t>
    <phoneticPr fontId="94"/>
  </si>
  <si>
    <t>⑤/①=⑥</t>
    <phoneticPr fontId="94"/>
  </si>
  <si>
    <t>〇〇</t>
    <phoneticPr fontId="94"/>
  </si>
  <si>
    <t>：4週7休</t>
    <phoneticPr fontId="94"/>
  </si>
  <si>
    <t>△△</t>
    <phoneticPr fontId="94"/>
  </si>
  <si>
    <t>★★</t>
    <phoneticPr fontId="94"/>
  </si>
  <si>
    <t>●●</t>
    <phoneticPr fontId="94"/>
  </si>
  <si>
    <t>●●</t>
    <phoneticPr fontId="94"/>
  </si>
  <si>
    <t>「－」のカウント</t>
    <phoneticPr fontId="94"/>
  </si>
  <si>
    <t>：</t>
    <phoneticPr fontId="94"/>
  </si>
  <si>
    <t>：</t>
    <phoneticPr fontId="94"/>
  </si>
  <si>
    <t>「－」のカウント</t>
    <phoneticPr fontId="94"/>
  </si>
  <si>
    <t>「－」のカウント</t>
    <phoneticPr fontId="94"/>
  </si>
  <si>
    <t>：</t>
    <phoneticPr fontId="94"/>
  </si>
  <si>
    <t>：</t>
    <phoneticPr fontId="94"/>
  </si>
  <si>
    <t>「－」のカウント</t>
    <phoneticPr fontId="94"/>
  </si>
  <si>
    <t>「－」のカウント</t>
    <phoneticPr fontId="94"/>
  </si>
  <si>
    <t>「－」のカウント</t>
    <phoneticPr fontId="94"/>
  </si>
  <si>
    <t>「－」のカウント</t>
    <phoneticPr fontId="94"/>
  </si>
  <si>
    <t>「－」のカウント</t>
    <phoneticPr fontId="94"/>
  </si>
  <si>
    <t>：</t>
    <phoneticPr fontId="94"/>
  </si>
  <si>
    <t>：</t>
    <phoneticPr fontId="94"/>
  </si>
  <si>
    <t>「－」のカウント</t>
    <phoneticPr fontId="94"/>
  </si>
  <si>
    <t>「－」のカウント</t>
    <phoneticPr fontId="94"/>
  </si>
  <si>
    <t>：</t>
    <phoneticPr fontId="94"/>
  </si>
  <si>
    <t>：</t>
    <phoneticPr fontId="94"/>
  </si>
  <si>
    <t>「－」のカウント</t>
    <phoneticPr fontId="94"/>
  </si>
  <si>
    <t>「－」のカウント</t>
    <phoneticPr fontId="94"/>
  </si>
  <si>
    <t>「－」のカウント</t>
    <phoneticPr fontId="94"/>
  </si>
  <si>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4"/>
  </si>
  <si>
    <t>(別紙１)</t>
    <rPh sb="1" eb="3">
      <t>ベッシ</t>
    </rPh>
    <phoneticPr fontId="94"/>
  </si>
  <si>
    <t>：</t>
    <phoneticPr fontId="94"/>
  </si>
  <si>
    <t>○○○○工事(○○○○工区)</t>
    <rPh sb="4" eb="6">
      <t>コウジ</t>
    </rPh>
    <rPh sb="11" eb="13">
      <t>コウク</t>
    </rPh>
    <phoneticPr fontId="94"/>
  </si>
  <si>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</si>
  <si>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4"/>
  </si>
  <si>
    <t>令和　年　月　日</t>
    <rPh sb="0" eb="2">
      <t>レイワ</t>
    </rPh>
    <rPh sb="3" eb="4">
      <t>ネン</t>
    </rPh>
    <rPh sb="5" eb="6">
      <t>ガツ</t>
    </rPh>
    <rPh sb="7" eb="8">
      <t>ニチ</t>
    </rPh>
    <phoneticPr fontId="94"/>
  </si>
  <si>
    <t>〇〇〇工事（〇〇工区）</t>
    <rPh sb="3" eb="5">
      <t>コウジ</t>
    </rPh>
    <rPh sb="8" eb="10">
      <t>コウク</t>
    </rPh>
    <phoneticPr fontId="94"/>
  </si>
  <si>
    <t>実  績</t>
  </si>
  <si>
    <t>①</t>
    <phoneticPr fontId="94"/>
  </si>
  <si>
    <t>②</t>
    <phoneticPr fontId="94"/>
  </si>
  <si>
    <t>③</t>
    <phoneticPr fontId="94"/>
  </si>
  <si>
    <t>③/①=④</t>
    <phoneticPr fontId="94"/>
  </si>
  <si>
    <t>④の平均</t>
    <rPh sb="2" eb="4">
      <t>ヘイキン</t>
    </rPh>
    <phoneticPr fontId="94"/>
  </si>
  <si>
    <t>〇〇</t>
    <phoneticPr fontId="94"/>
  </si>
  <si>
    <t>●●</t>
    <phoneticPr fontId="94"/>
  </si>
  <si>
    <t>：4週7休</t>
    <phoneticPr fontId="94"/>
  </si>
  <si>
    <t>△△</t>
    <phoneticPr fontId="94"/>
  </si>
  <si>
    <t>：4週6休</t>
    <phoneticPr fontId="94"/>
  </si>
  <si>
    <t>■■</t>
    <phoneticPr fontId="94"/>
  </si>
  <si>
    <t>★★</t>
    <phoneticPr fontId="94"/>
  </si>
  <si>
    <t>〇〇</t>
    <phoneticPr fontId="94"/>
  </si>
  <si>
    <t>－のカウント</t>
    <phoneticPr fontId="94"/>
  </si>
  <si>
    <t>外のカウント</t>
    <rPh sb="0" eb="1">
      <t>ホカ</t>
    </rPh>
    <phoneticPr fontId="94"/>
  </si>
  <si>
    <t>　</t>
  </si>
  <si>
    <t>ひび割れ調査票（1）～(５)</t>
    <rPh sb="2" eb="3">
      <t>ワ</t>
    </rPh>
    <rPh sb="4" eb="7">
      <t>チョウサヒョウ</t>
    </rPh>
    <phoneticPr fontId="12"/>
  </si>
  <si>
    <t>13検第391号</t>
    <rPh sb="2" eb="3">
      <t>ケン</t>
    </rPh>
    <rPh sb="3" eb="4">
      <t>ダイ</t>
    </rPh>
    <rPh sb="7" eb="8">
      <t>ゴウ</t>
    </rPh>
    <phoneticPr fontId="12"/>
  </si>
  <si>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2"/>
  </si>
  <si>
    <t>　　再生資源利用実施書</t>
    <rPh sb="2" eb="4">
      <t>サイセイ</t>
    </rPh>
    <rPh sb="4" eb="6">
      <t>シゲン</t>
    </rPh>
    <rPh sb="6" eb="8">
      <t>リヨウ</t>
    </rPh>
    <rPh sb="8" eb="10">
      <t>ジッシ</t>
    </rPh>
    <rPh sb="10" eb="11">
      <t>ショ</t>
    </rPh>
    <phoneticPr fontId="12"/>
  </si>
  <si>
    <t>　　再生資源利用促進実施書</t>
    <rPh sb="2" eb="4">
      <t>サイセイ</t>
    </rPh>
    <rPh sb="4" eb="6">
      <t>シゲン</t>
    </rPh>
    <rPh sb="6" eb="8">
      <t>リヨウ</t>
    </rPh>
    <rPh sb="8" eb="10">
      <t>ソクシン</t>
    </rPh>
    <rPh sb="10" eb="12">
      <t>ジッシ</t>
    </rPh>
    <rPh sb="12" eb="13">
      <t>ショ</t>
    </rPh>
    <phoneticPr fontId="12"/>
  </si>
  <si>
    <t>工 事 打 合 せ 簿（記載例）</t>
    <rPh sb="0" eb="1">
      <t>コウ</t>
    </rPh>
    <rPh sb="2" eb="3">
      <t>コト</t>
    </rPh>
    <rPh sb="4" eb="5">
      <t>ダ</t>
    </rPh>
    <rPh sb="6" eb="7">
      <t>ゴウ</t>
    </rPh>
    <rPh sb="10" eb="11">
      <t>ボ</t>
    </rPh>
    <phoneticPr fontId="12"/>
  </si>
  <si>
    <t>　□指示　　　□協議　　　□通知　　　□承諾　　　■報告　　　□提出</t>
    <rPh sb="2" eb="4">
      <t>シジ</t>
    </rPh>
    <rPh sb="8" eb="10">
      <t>キョウギ</t>
    </rPh>
    <rPh sb="14" eb="16">
      <t>ツウチ</t>
    </rPh>
    <rPh sb="20" eb="22">
      <t>ショウダク</t>
    </rPh>
    <rPh sb="26" eb="28">
      <t>ホウコク</t>
    </rPh>
    <rPh sb="32" eb="34">
      <t>テイシュツ</t>
    </rPh>
    <phoneticPr fontId="12"/>
  </si>
  <si>
    <t>（</t>
    <phoneticPr fontId="12"/>
  </si>
  <si>
    <t>）</t>
    <phoneticPr fontId="12"/>
  </si>
  <si>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2"/>
  </si>
  <si>
    <t>■受理</t>
    <rPh sb="1" eb="3">
      <t>ジュリ</t>
    </rPh>
    <phoneticPr fontId="12"/>
  </si>
  <si>
    <t>します。</t>
    <phoneticPr fontId="12"/>
  </si>
  <si>
    <t>します。</t>
    <phoneticPr fontId="12"/>
  </si>
  <si>
    <t>　　　　　　　　　　　　　　　　　　　　代表者氏名　　　　</t>
    <phoneticPr fontId="94"/>
  </si>
  <si>
    <t>　　　印　　</t>
    <phoneticPr fontId="12"/>
  </si>
  <si>
    <t>30企画第4272号</t>
    <rPh sb="2" eb="4">
      <t>キカク</t>
    </rPh>
    <phoneticPr fontId="12"/>
  </si>
  <si>
    <t>１　新たに兼務しようとする工事</t>
    <phoneticPr fontId="12"/>
  </si>
  <si>
    <t>２　兼務する工事（既契約工事）</t>
    <phoneticPr fontId="12"/>
  </si>
  <si>
    <t>主任技術者氏名</t>
    <rPh sb="0" eb="2">
      <t>シュニン</t>
    </rPh>
    <rPh sb="2" eb="5">
      <t>ギジュツシャ</t>
    </rPh>
    <rPh sb="5" eb="7">
      <t>シメイ</t>
    </rPh>
    <phoneticPr fontId="12"/>
  </si>
  <si>
    <t>現場代理人氏名</t>
    <rPh sb="0" eb="2">
      <t>ゲンバ</t>
    </rPh>
    <rPh sb="2" eb="5">
      <t>ダイリニン</t>
    </rPh>
    <rPh sb="5" eb="7">
      <t>シメイ</t>
    </rPh>
    <phoneticPr fontId="12"/>
  </si>
  <si>
    <t>　ただし、承認後であっても、安全管理、工程管理等の運営、取締り及び権限の行使に支障があると認められるときは、兼務の承認を取り消すことがあります。</t>
    <phoneticPr fontId="12"/>
  </si>
  <si>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2"/>
  </si>
  <si>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2"/>
  </si>
  <si>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2"/>
  </si>
  <si>
    <t>または</t>
    <phoneticPr fontId="12"/>
  </si>
  <si>
    <t>監理技術者</t>
    <rPh sb="0" eb="2">
      <t>カンリ</t>
    </rPh>
    <rPh sb="2" eb="5">
      <t>ギジュツシャ</t>
    </rPh>
    <phoneticPr fontId="12"/>
  </si>
  <si>
    <t>様式-1(2)</t>
    <rPh sb="0" eb="2">
      <t>ヨウシキ</t>
    </rPh>
    <phoneticPr fontId="12"/>
  </si>
  <si>
    <t>様式-1(3)</t>
    <rPh sb="0" eb="2">
      <t>ヨウシキ</t>
    </rPh>
    <phoneticPr fontId="12"/>
  </si>
  <si>
    <t>様式-3（1）</t>
    <rPh sb="0" eb="2">
      <t>ヨウシキ</t>
    </rPh>
    <phoneticPr fontId="12"/>
  </si>
  <si>
    <t>様式-3(2)</t>
    <rPh sb="0" eb="2">
      <t>ヨウシキ</t>
    </rPh>
    <phoneticPr fontId="12"/>
  </si>
  <si>
    <t>様式-5（1）</t>
    <rPh sb="0" eb="2">
      <t>ヨウシキ</t>
    </rPh>
    <phoneticPr fontId="12"/>
  </si>
  <si>
    <t>様式-5（2）</t>
    <rPh sb="0" eb="2">
      <t>ヨウシキ</t>
    </rPh>
    <phoneticPr fontId="12"/>
  </si>
  <si>
    <t>様式-5（4）</t>
    <rPh sb="0" eb="2">
      <t>ヨウシキ</t>
    </rPh>
    <phoneticPr fontId="12"/>
  </si>
  <si>
    <t>様式-9</t>
    <rPh sb="0" eb="2">
      <t>ヨウシキ</t>
    </rPh>
    <phoneticPr fontId="12"/>
  </si>
  <si>
    <t>様式-10</t>
    <rPh sb="0" eb="2">
      <t>ヨウシキ</t>
    </rPh>
    <phoneticPr fontId="12"/>
  </si>
  <si>
    <t>県様式</t>
    <rPh sb="0" eb="3">
      <t>ケンヨウシキ</t>
    </rPh>
    <phoneticPr fontId="12"/>
  </si>
  <si>
    <t>様式-11</t>
    <rPh sb="0" eb="2">
      <t>ヨウシキ</t>
    </rPh>
    <phoneticPr fontId="12"/>
  </si>
  <si>
    <t>様式-13</t>
    <rPh sb="0" eb="2">
      <t>ヨウシキ</t>
    </rPh>
    <phoneticPr fontId="12"/>
  </si>
  <si>
    <t>様式-14</t>
    <rPh sb="0" eb="2">
      <t>ヨウシキ</t>
    </rPh>
    <phoneticPr fontId="12"/>
  </si>
  <si>
    <t>様式第１号</t>
    <rPh sb="0" eb="2">
      <t>ヨウシキ</t>
    </rPh>
    <rPh sb="2" eb="3">
      <t>ダイ</t>
    </rPh>
    <rPh sb="4" eb="5">
      <t>ゴウ</t>
    </rPh>
    <phoneticPr fontId="12"/>
  </si>
  <si>
    <t>様式-16</t>
    <rPh sb="0" eb="2">
      <t>ヨウシキ</t>
    </rPh>
    <phoneticPr fontId="12"/>
  </si>
  <si>
    <t>様式-17</t>
    <rPh sb="0" eb="2">
      <t>ヨウシキ</t>
    </rPh>
    <phoneticPr fontId="12"/>
  </si>
  <si>
    <t>様式-19</t>
    <rPh sb="0" eb="2">
      <t>ヨウシキ</t>
    </rPh>
    <phoneticPr fontId="12"/>
  </si>
  <si>
    <t>様式-21</t>
    <rPh sb="0" eb="2">
      <t>ヨウシキ</t>
    </rPh>
    <phoneticPr fontId="12"/>
  </si>
  <si>
    <t>様式-22</t>
    <rPh sb="0" eb="2">
      <t>ヨウシキ</t>
    </rPh>
    <phoneticPr fontId="12"/>
  </si>
  <si>
    <t>様式-23</t>
    <rPh sb="0" eb="2">
      <t>ヨウシキ</t>
    </rPh>
    <phoneticPr fontId="12"/>
  </si>
  <si>
    <t>様式-24</t>
    <rPh sb="0" eb="2">
      <t>ヨウシキ</t>
    </rPh>
    <phoneticPr fontId="12"/>
  </si>
  <si>
    <t>様式-25</t>
    <rPh sb="0" eb="2">
      <t>ヨウシキ</t>
    </rPh>
    <phoneticPr fontId="12"/>
  </si>
  <si>
    <t>様式-28</t>
    <rPh sb="0" eb="2">
      <t>ヨウシキ</t>
    </rPh>
    <phoneticPr fontId="12"/>
  </si>
  <si>
    <t>様式-29</t>
    <rPh sb="0" eb="2">
      <t>ヨウシキ</t>
    </rPh>
    <phoneticPr fontId="12"/>
  </si>
  <si>
    <t>様式-30</t>
    <rPh sb="0" eb="2">
      <t>ヨウシキ</t>
    </rPh>
    <phoneticPr fontId="12"/>
  </si>
  <si>
    <t>出来形管理・品質管理書類</t>
    <rPh sb="2" eb="3">
      <t>カタ</t>
    </rPh>
    <rPh sb="3" eb="5">
      <t>カンリ</t>
    </rPh>
    <rPh sb="10" eb="12">
      <t>ショルイ</t>
    </rPh>
    <phoneticPr fontId="12"/>
  </si>
  <si>
    <t>様式-31、32</t>
    <rPh sb="0" eb="2">
      <t>ヨウシキ</t>
    </rPh>
    <phoneticPr fontId="12"/>
  </si>
  <si>
    <t>2企画第4635号</t>
  </si>
  <si>
    <t>2企画第4635号</t>
    <phoneticPr fontId="12"/>
  </si>
  <si>
    <t>様式-34</t>
    <rPh sb="0" eb="2">
      <t>ヨウシキ</t>
    </rPh>
    <phoneticPr fontId="12"/>
  </si>
  <si>
    <t>様式-6(1)
～（4）</t>
    <rPh sb="0" eb="2">
      <t>ヨウシキ</t>
    </rPh>
    <phoneticPr fontId="12"/>
  </si>
  <si>
    <t>所長</t>
    <rPh sb="0" eb="2">
      <t>ショチョウ</t>
    </rPh>
    <phoneticPr fontId="12"/>
  </si>
  <si>
    <t>24企交第7052号</t>
    <phoneticPr fontId="12"/>
  </si>
  <si>
    <t>20企交第3694号</t>
    <phoneticPr fontId="12"/>
  </si>
  <si>
    <t>15企画第10231号</t>
    <phoneticPr fontId="12"/>
  </si>
  <si>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2"/>
  </si>
  <si>
    <t>1企画第861号</t>
    <phoneticPr fontId="12"/>
  </si>
  <si>
    <t>令和元年9月24日</t>
    <phoneticPr fontId="12"/>
  </si>
  <si>
    <t>30企画第2329号</t>
    <phoneticPr fontId="12"/>
  </si>
  <si>
    <t>010</t>
    <phoneticPr fontId="12"/>
  </si>
  <si>
    <t>020</t>
    <phoneticPr fontId="12"/>
  </si>
  <si>
    <t>030</t>
    <phoneticPr fontId="12"/>
  </si>
  <si>
    <t>040</t>
    <phoneticPr fontId="12"/>
  </si>
  <si>
    <t>050</t>
    <phoneticPr fontId="12"/>
  </si>
  <si>
    <t>060</t>
    <phoneticPr fontId="12"/>
  </si>
  <si>
    <t>080</t>
    <phoneticPr fontId="12"/>
  </si>
  <si>
    <t>090</t>
    <phoneticPr fontId="12"/>
  </si>
  <si>
    <t>150</t>
    <phoneticPr fontId="12"/>
  </si>
  <si>
    <t>160</t>
    <phoneticPr fontId="12"/>
  </si>
  <si>
    <t>200</t>
    <phoneticPr fontId="12"/>
  </si>
  <si>
    <t>190</t>
    <phoneticPr fontId="12"/>
  </si>
  <si>
    <t>180</t>
    <phoneticPr fontId="12"/>
  </si>
  <si>
    <t>300</t>
    <phoneticPr fontId="12"/>
  </si>
  <si>
    <t xml:space="preserve">発注者 ： </t>
  </si>
  <si>
    <t xml:space="preserve">受注者 ： </t>
  </si>
  <si>
    <t>その他</t>
    <rPh sb="2" eb="3">
      <t>タ</t>
    </rPh>
    <phoneticPr fontId="12"/>
  </si>
  <si>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2"/>
  </si>
  <si>
    <t>三者協議会に対する質問がある場合、提出</t>
    <rPh sb="0" eb="2">
      <t>サンシャ</t>
    </rPh>
    <rPh sb="2" eb="5">
      <t>キョウギカイ</t>
    </rPh>
    <rPh sb="6" eb="7">
      <t>タイ</t>
    </rPh>
    <rPh sb="9" eb="11">
      <t>シツモン</t>
    </rPh>
    <rPh sb="14" eb="16">
      <t>バアイ</t>
    </rPh>
    <rPh sb="17" eb="19">
      <t>テイシュツ</t>
    </rPh>
    <phoneticPr fontId="12"/>
  </si>
  <si>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2"/>
  </si>
  <si>
    <t>建設資材のひっ迫が懸念される地域において、工事実施段階で当初の調達条件によりがたい場合に提出</t>
    <rPh sb="44" eb="46">
      <t>テイシュツ</t>
    </rPh>
    <phoneticPr fontId="12"/>
  </si>
  <si>
    <t>対策型機械を使用できない場合や、対策型機械の使用実績が確認できない場合、提出</t>
    <rPh sb="36" eb="38">
      <t>テイシュツ</t>
    </rPh>
    <phoneticPr fontId="12"/>
  </si>
  <si>
    <t>県産緑化木を調達した場合、提出</t>
    <rPh sb="0" eb="2">
      <t>ケンサン</t>
    </rPh>
    <rPh sb="2" eb="4">
      <t>リョクカ</t>
    </rPh>
    <rPh sb="4" eb="5">
      <t>キ</t>
    </rPh>
    <rPh sb="6" eb="8">
      <t>チョウタツ</t>
    </rPh>
    <rPh sb="10" eb="12">
      <t>バアイ</t>
    </rPh>
    <rPh sb="13" eb="15">
      <t>テイシュツ</t>
    </rPh>
    <phoneticPr fontId="12"/>
  </si>
  <si>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2"/>
  </si>
  <si>
    <t>平成２９年７月九州北部豪雨又は平成３０年７月豪雨による被災者を、対象工事の現場作業員として、１０日以上雇用した場合、提出</t>
    <rPh sb="58" eb="60">
      <t>テイシュツ</t>
    </rPh>
    <phoneticPr fontId="12"/>
  </si>
  <si>
    <t>（主任技術者氏名）
（監理技術者氏名）</t>
    <rPh sb="1" eb="3">
      <t>シュニン</t>
    </rPh>
    <rPh sb="3" eb="6">
      <t>ギジュツシャ</t>
    </rPh>
    <phoneticPr fontId="12"/>
  </si>
  <si>
    <t>m3</t>
    <phoneticPr fontId="12"/>
  </si>
  <si>
    <t>m2</t>
    <phoneticPr fontId="12"/>
  </si>
  <si>
    <t>工事関係書類一覧表（参考）　【標準】</t>
    <rPh sb="0" eb="2">
      <t>コウジ</t>
    </rPh>
    <rPh sb="2" eb="4">
      <t>カンケイ</t>
    </rPh>
    <rPh sb="4" eb="6">
      <t>ショルイ</t>
    </rPh>
    <rPh sb="6" eb="9">
      <t>イチランヒョウ</t>
    </rPh>
    <rPh sb="10" eb="12">
      <t>サンコウ</t>
    </rPh>
    <rPh sb="15" eb="17">
      <t>ヒョウジュン</t>
    </rPh>
    <phoneticPr fontId="12"/>
  </si>
  <si>
    <t>■改定履歴</t>
    <rPh sb="1" eb="3">
      <t>カイテイ</t>
    </rPh>
    <rPh sb="3" eb="5">
      <t>リレキ</t>
    </rPh>
    <phoneticPr fontId="12"/>
  </si>
  <si>
    <t>改定日</t>
    <rPh sb="0" eb="2">
      <t>カイテイ</t>
    </rPh>
    <rPh sb="2" eb="3">
      <t>ビ</t>
    </rPh>
    <phoneticPr fontId="12"/>
  </si>
  <si>
    <t>内容</t>
    <rPh sb="0" eb="2">
      <t>ナイヨウ</t>
    </rPh>
    <phoneticPr fontId="12"/>
  </si>
  <si>
    <t>（1.0版）</t>
    <rPh sb="4" eb="5">
      <t>バン</t>
    </rPh>
    <phoneticPr fontId="12"/>
  </si>
  <si>
    <t>新規</t>
    <rPh sb="0" eb="2">
      <t>シンキ</t>
    </rPh>
    <phoneticPr fontId="12"/>
  </si>
  <si>
    <t>書類番号</t>
    <rPh sb="0" eb="2">
      <t>ショルイ</t>
    </rPh>
    <rPh sb="2" eb="4">
      <t>バンゴウ</t>
    </rPh>
    <phoneticPr fontId="12"/>
  </si>
  <si>
    <t>新規作成公開</t>
    <rPh sb="0" eb="2">
      <t>シンキ</t>
    </rPh>
    <rPh sb="2" eb="4">
      <t>サクセイ</t>
    </rPh>
    <rPh sb="4" eb="6">
      <t>コウカイ</t>
    </rPh>
    <phoneticPr fontId="12"/>
  </si>
  <si>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2"/>
  </si>
  <si>
    <t>　　年　　月　　日　～　 　　年　　月　　日</t>
    <phoneticPr fontId="12"/>
  </si>
  <si>
    <t xml:space="preserve">
　　　　　年　　月　　日</t>
    <phoneticPr fontId="12"/>
  </si>
  <si>
    <t>　　年　　　月　　　日</t>
    <rPh sb="2" eb="3">
      <t>ネン</t>
    </rPh>
    <rPh sb="6" eb="7">
      <t>ツキ</t>
    </rPh>
    <rPh sb="10" eb="11">
      <t>ニチ</t>
    </rPh>
    <phoneticPr fontId="12"/>
  </si>
  <si>
    <t>　　　年　　　月　　　日　　　時　　　分受信</t>
    <phoneticPr fontId="12"/>
  </si>
  <si>
    <t>別途
様式</t>
    <rPh sb="0" eb="2">
      <t>ベット</t>
    </rPh>
    <rPh sb="3" eb="5">
      <t>ヨウシキ</t>
    </rPh>
    <phoneticPr fontId="12"/>
  </si>
  <si>
    <t>担　当
監督員</t>
    <rPh sb="0" eb="1">
      <t>タン</t>
    </rPh>
    <rPh sb="2" eb="3">
      <t>トウ</t>
    </rPh>
    <rPh sb="4" eb="7">
      <t>カントクイン</t>
    </rPh>
    <phoneticPr fontId="12"/>
  </si>
  <si>
    <t>担 当
監督員</t>
    <rPh sb="0" eb="1">
      <t>タン</t>
    </rPh>
    <rPh sb="2" eb="3">
      <t>トウ</t>
    </rPh>
    <rPh sb="4" eb="7">
      <t>カントクイン</t>
    </rPh>
    <phoneticPr fontId="12"/>
  </si>
  <si>
    <t>担当監督員</t>
    <rPh sb="0" eb="2">
      <t>タントウ</t>
    </rPh>
    <rPh sb="2" eb="5">
      <t>カントクイン</t>
    </rPh>
    <phoneticPr fontId="12"/>
  </si>
  <si>
    <t>　建設工事に係る資材の再資源化等に関する法律第18条第1項の規定により、下記のとおり、特定建設資材廃棄物の再資源化等が完了したことを報告します。</t>
    <phoneticPr fontId="12"/>
  </si>
  <si>
    <t>改定</t>
    <rPh sb="0" eb="2">
      <t>カイテイ</t>
    </rPh>
    <phoneticPr fontId="12"/>
  </si>
  <si>
    <t>　　上記工事において、以下の樹種については下記理由により、設計図書に示された
「福岡県産緑化木」を調達できません。</t>
    <phoneticPr fontId="12"/>
  </si>
  <si>
    <t>（2.0版）</t>
    <rPh sb="4" eb="5">
      <t>バン</t>
    </rPh>
    <phoneticPr fontId="12"/>
  </si>
  <si>
    <t>総括
監督員</t>
    <phoneticPr fontId="12"/>
  </si>
  <si>
    <t>福岡県産緑化木　調達不可能理由書</t>
    <phoneticPr fontId="12"/>
  </si>
  <si>
    <t>予定数量</t>
    <rPh sb="0" eb="2">
      <t>ヨテイ</t>
    </rPh>
    <rPh sb="2" eb="4">
      <t>スウリョウ</t>
    </rPh>
    <phoneticPr fontId="12"/>
  </si>
  <si>
    <t>品名</t>
    <rPh sb="0" eb="2">
      <t>ヒンメイ</t>
    </rPh>
    <phoneticPr fontId="12"/>
  </si>
  <si>
    <t>規格</t>
    <rPh sb="0" eb="2">
      <t>キカク</t>
    </rPh>
    <phoneticPr fontId="12"/>
  </si>
  <si>
    <t>製造業者</t>
    <rPh sb="0" eb="4">
      <t>セイゾウギョウシャ</t>
    </rPh>
    <phoneticPr fontId="12"/>
  </si>
  <si>
    <t>摘要</t>
    <rPh sb="0" eb="2">
      <t>テキヨウ</t>
    </rPh>
    <phoneticPr fontId="12"/>
  </si>
  <si>
    <t>添付
資料</t>
    <rPh sb="0" eb="2">
      <t>テンプ</t>
    </rPh>
    <rPh sb="3" eb="5">
      <t>シリョウ</t>
    </rPh>
    <phoneticPr fontId="12"/>
  </si>
  <si>
    <t>生コンクリート</t>
    <rPh sb="0" eb="1">
      <t>ナマ</t>
    </rPh>
    <phoneticPr fontId="12"/>
  </si>
  <si>
    <t>№</t>
    <phoneticPr fontId="12"/>
  </si>
  <si>
    <t>m3</t>
  </si>
  <si>
    <t>m2</t>
  </si>
  <si>
    <t>t</t>
  </si>
  <si>
    <t>t</t>
    <phoneticPr fontId="12"/>
  </si>
  <si>
    <t>個</t>
    <rPh sb="0" eb="1">
      <t>コ</t>
    </rPh>
    <phoneticPr fontId="12"/>
  </si>
  <si>
    <t>式</t>
    <rPh sb="0" eb="1">
      <t>シキ</t>
    </rPh>
    <phoneticPr fontId="12"/>
  </si>
  <si>
    <t>本</t>
    <rPh sb="0" eb="1">
      <t>ホン</t>
    </rPh>
    <phoneticPr fontId="12"/>
  </si>
  <si>
    <t>kg</t>
    <phoneticPr fontId="12"/>
  </si>
  <si>
    <t>L</t>
    <phoneticPr fontId="12"/>
  </si>
  <si>
    <t>添付資料</t>
    <rPh sb="0" eb="4">
      <t>テンプシリョウ</t>
    </rPh>
    <phoneticPr fontId="12"/>
  </si>
  <si>
    <t>有</t>
    <rPh sb="0" eb="1">
      <t>アリ</t>
    </rPh>
    <phoneticPr fontId="12"/>
  </si>
  <si>
    <t>無</t>
    <rPh sb="0" eb="1">
      <t>ナ</t>
    </rPh>
    <phoneticPr fontId="12"/>
  </si>
  <si>
    <t>21-8-40BB</t>
    <phoneticPr fontId="12"/>
  </si>
  <si>
    <t>24-8-20BB</t>
  </si>
  <si>
    <t>24-8-20BB</t>
    <phoneticPr fontId="12"/>
  </si>
  <si>
    <t>21-8-20BB</t>
    <phoneticPr fontId="12"/>
  </si>
  <si>
    <t>均しコン</t>
    <rPh sb="0" eb="1">
      <t>ナラ</t>
    </rPh>
    <phoneticPr fontId="12"/>
  </si>
  <si>
    <t>胴込、裏込、天端</t>
    <rPh sb="0" eb="1">
      <t>ドウ</t>
    </rPh>
    <rPh sb="1" eb="2">
      <t>コ</t>
    </rPh>
    <rPh sb="3" eb="5">
      <t>ウラゴ</t>
    </rPh>
    <rPh sb="6" eb="8">
      <t>テンバ</t>
    </rPh>
    <phoneticPr fontId="12"/>
  </si>
  <si>
    <t>再生クラッシャーラン</t>
    <rPh sb="0" eb="2">
      <t>サイセイ</t>
    </rPh>
    <phoneticPr fontId="12"/>
  </si>
  <si>
    <t>再生粒度調整砕石</t>
    <rPh sb="0" eb="2">
      <t>サイセイ</t>
    </rPh>
    <rPh sb="2" eb="8">
      <t>リュウドチョウセイサイセキ</t>
    </rPh>
    <phoneticPr fontId="12"/>
  </si>
  <si>
    <t>異形棒鋼</t>
    <rPh sb="0" eb="4">
      <t>イケイボウコウ</t>
    </rPh>
    <phoneticPr fontId="12"/>
  </si>
  <si>
    <t>鋼矢板</t>
    <rPh sb="0" eb="3">
      <t>コウヤイタ</t>
    </rPh>
    <phoneticPr fontId="12"/>
  </si>
  <si>
    <t>積ブロック</t>
    <rPh sb="0" eb="1">
      <t>ツミ</t>
    </rPh>
    <phoneticPr fontId="12"/>
  </si>
  <si>
    <t>目地材</t>
    <rPh sb="0" eb="3">
      <t>メジザイ</t>
    </rPh>
    <phoneticPr fontId="12"/>
  </si>
  <si>
    <t>塩ビ管</t>
    <rPh sb="0" eb="1">
      <t>エン</t>
    </rPh>
    <rPh sb="2" eb="3">
      <t>カン</t>
    </rPh>
    <phoneticPr fontId="12"/>
  </si>
  <si>
    <t>RC-40</t>
  </si>
  <si>
    <t>RC-40</t>
    <phoneticPr fontId="12"/>
  </si>
  <si>
    <t>RM-25</t>
    <phoneticPr fontId="12"/>
  </si>
  <si>
    <t>D13～25</t>
    <phoneticPr fontId="12"/>
  </si>
  <si>
    <t>○○生コン（株）</t>
    <rPh sb="2" eb="3">
      <t>ナマ</t>
    </rPh>
    <rPh sb="5" eb="8">
      <t>カブ</t>
    </rPh>
    <phoneticPr fontId="12"/>
  </si>
  <si>
    <t>凸凹製鋼（株）</t>
    <rPh sb="0" eb="2">
      <t>デコボコ</t>
    </rPh>
    <rPh sb="2" eb="4">
      <t>セイコウ</t>
    </rPh>
    <rPh sb="4" eb="7">
      <t>カブ</t>
    </rPh>
    <phoneticPr fontId="12"/>
  </si>
  <si>
    <t>担　　当
監督員</t>
    <rPh sb="0" eb="1">
      <t>タン</t>
    </rPh>
    <rPh sb="3" eb="4">
      <t>トウ</t>
    </rPh>
    <rPh sb="5" eb="8">
      <t>カントクイン</t>
    </rPh>
    <phoneticPr fontId="12"/>
  </si>
  <si>
    <t>□□産業（株）</t>
    <rPh sb="2" eb="4">
      <t>サンギョウ</t>
    </rPh>
    <rPh sb="4" eb="7">
      <t>カブ</t>
    </rPh>
    <phoneticPr fontId="12"/>
  </si>
  <si>
    <t>改良土</t>
    <rPh sb="0" eb="2">
      <t>カイリョウ</t>
    </rPh>
    <rPh sb="2" eb="3">
      <t>ド</t>
    </rPh>
    <phoneticPr fontId="12"/>
  </si>
  <si>
    <t>□□リサイクル（株）</t>
    <rPh sb="7" eb="10">
      <t>カブ</t>
    </rPh>
    <phoneticPr fontId="12"/>
  </si>
  <si>
    <t>SD345</t>
  </si>
  <si>
    <t>SD345</t>
    <phoneticPr fontId="12"/>
  </si>
  <si>
    <t>Ⅲ型</t>
    <rPh sb="0" eb="1">
      <t>ガタ</t>
    </rPh>
    <phoneticPr fontId="12"/>
  </si>
  <si>
    <t>福岡統一型</t>
    <rPh sb="0" eb="1">
      <t>フクオカ</t>
    </rPh>
    <rPh sb="1" eb="4">
      <t>トウイツガタ</t>
    </rPh>
    <phoneticPr fontId="12"/>
  </si>
  <si>
    <t>Ⅱ-1型</t>
    <rPh sb="2" eb="3">
      <t>ガタ</t>
    </rPh>
    <phoneticPr fontId="12"/>
  </si>
  <si>
    <t>福岡統一型</t>
    <rPh sb="0" eb="3">
      <t>トウイツガタ</t>
    </rPh>
    <phoneticPr fontId="12"/>
  </si>
  <si>
    <t>基礎ブロック</t>
    <rPh sb="0" eb="2">
      <t>キソ</t>
    </rPh>
    <phoneticPr fontId="12"/>
  </si>
  <si>
    <t>管渠型側溝</t>
    <rPh sb="0" eb="3">
      <t>カンキョガタ</t>
    </rPh>
    <rPh sb="3" eb="5">
      <t>ソッコウ</t>
    </rPh>
    <phoneticPr fontId="12"/>
  </si>
  <si>
    <t>歩車道境界ブロック</t>
    <rPh sb="0" eb="5">
      <t>ホシャドウキョウカイ</t>
    </rPh>
    <phoneticPr fontId="12"/>
  </si>
  <si>
    <t>新○○製鉄（株）</t>
    <rPh sb="0" eb="1">
      <t>シン</t>
    </rPh>
    <rPh sb="3" eb="5">
      <t>セイテツ</t>
    </rPh>
    <rPh sb="5" eb="8">
      <t>カブ</t>
    </rPh>
    <phoneticPr fontId="12"/>
  </si>
  <si>
    <t>○○コンクリート（株）</t>
    <rPh sb="8" eb="11">
      <t>カブ</t>
    </rPh>
    <phoneticPr fontId="12"/>
  </si>
  <si>
    <t>枚</t>
    <rPh sb="0" eb="1">
      <t>マイ</t>
    </rPh>
    <phoneticPr fontId="12"/>
  </si>
  <si>
    <t>いいえ</t>
    <phoneticPr fontId="12"/>
  </si>
  <si>
    <t>全て県産資材</t>
    <rPh sb="0" eb="1">
      <t>スベ</t>
    </rPh>
    <rPh sb="2" eb="3">
      <t>ケン</t>
    </rPh>
    <rPh sb="3" eb="4">
      <t>サン</t>
    </rPh>
    <rPh sb="4" eb="6">
      <t>シザイ</t>
    </rPh>
    <phoneticPr fontId="12"/>
  </si>
  <si>
    <t>全て県産資材使用：</t>
    <rPh sb="0" eb="1">
      <t>スベ</t>
    </rPh>
    <rPh sb="2" eb="8">
      <t>ケンサンシザイシヨウ</t>
    </rPh>
    <phoneticPr fontId="12"/>
  </si>
  <si>
    <t>は　い</t>
    <phoneticPr fontId="12"/>
  </si>
  <si>
    <t>JISマーク表示品</t>
    <rPh sb="6" eb="9">
      <t>ヒョウジヒン</t>
    </rPh>
    <phoneticPr fontId="12"/>
  </si>
  <si>
    <t>指定仮設</t>
    <rPh sb="0" eb="4">
      <t>シテイカセツ</t>
    </rPh>
    <phoneticPr fontId="12"/>
  </si>
  <si>
    <t>リース材</t>
    <rPh sb="3" eb="4">
      <t>ザイ</t>
    </rPh>
    <phoneticPr fontId="12"/>
  </si>
  <si>
    <t>認定リサイクル製品</t>
    <rPh sb="0" eb="2">
      <t>ニンテイ</t>
    </rPh>
    <rPh sb="7" eb="9">
      <t>セイヒン</t>
    </rPh>
    <phoneticPr fontId="12"/>
  </si>
  <si>
    <t>県立会検査製品</t>
    <rPh sb="0" eb="1">
      <t>ケン</t>
    </rPh>
    <rPh sb="1" eb="7">
      <t>リッカイケンサセイヒン</t>
    </rPh>
    <phoneticPr fontId="12"/>
  </si>
  <si>
    <t>アスファルト混合物</t>
    <rPh sb="6" eb="9">
      <t>コンゴウブツ</t>
    </rPh>
    <phoneticPr fontId="12"/>
  </si>
  <si>
    <t>いいえ</t>
  </si>
  <si>
    <t>監</t>
    <rPh sb="0" eb="1">
      <t>カン</t>
    </rPh>
    <phoneticPr fontId="12"/>
  </si>
  <si>
    <t>契</t>
    <rPh sb="0" eb="1">
      <t>ケイ</t>
    </rPh>
    <phoneticPr fontId="12"/>
  </si>
  <si>
    <t>提出
時期</t>
    <rPh sb="0" eb="2">
      <t>テイシュツ</t>
    </rPh>
    <rPh sb="3" eb="5">
      <t>ジキ</t>
    </rPh>
    <phoneticPr fontId="12"/>
  </si>
  <si>
    <t>統一化
様式等</t>
    <rPh sb="0" eb="2">
      <t>トウイツ</t>
    </rPh>
    <rPh sb="2" eb="3">
      <t>カ</t>
    </rPh>
    <rPh sb="4" eb="6">
      <t>ヨウシキ</t>
    </rPh>
    <rPh sb="6" eb="7">
      <t>トウ</t>
    </rPh>
    <phoneticPr fontId="12"/>
  </si>
  <si>
    <t>建設リサイクル法に伴う書類</t>
    <rPh sb="0" eb="2">
      <t>ケンセツ</t>
    </rPh>
    <rPh sb="7" eb="8">
      <t>ホウ</t>
    </rPh>
    <rPh sb="9" eb="10">
      <t>トモナ</t>
    </rPh>
    <rPh sb="11" eb="13">
      <t>ショルイ</t>
    </rPh>
    <phoneticPr fontId="12"/>
  </si>
  <si>
    <t>施工計画書、施工計画書（簡易版）</t>
    <rPh sb="0" eb="2">
      <t>セコウ</t>
    </rPh>
    <rPh sb="2" eb="5">
      <t>ケイカクショ</t>
    </rPh>
    <rPh sb="6" eb="11">
      <t>セコウケイカクショ</t>
    </rPh>
    <rPh sb="12" eb="15">
      <t>カンイバン</t>
    </rPh>
    <phoneticPr fontId="12"/>
  </si>
  <si>
    <t>◇出来形・品質管理計画表</t>
    <rPh sb="1" eb="3">
      <t>デキ</t>
    </rPh>
    <rPh sb="3" eb="4">
      <t>ガタ</t>
    </rPh>
    <rPh sb="5" eb="9">
      <t>ヒンシツカンリ</t>
    </rPh>
    <rPh sb="9" eb="12">
      <t>ケイカクヒョウ</t>
    </rPh>
    <phoneticPr fontId="12"/>
  </si>
  <si>
    <t>◇段階確認計画</t>
    <rPh sb="1" eb="5">
      <t>ダンカイカクニン</t>
    </rPh>
    <rPh sb="5" eb="7">
      <t>ケイカク</t>
    </rPh>
    <phoneticPr fontId="12"/>
  </si>
  <si>
    <t>◇安全・訓練等の活動計画書</t>
    <rPh sb="1" eb="3">
      <t>アンゼン</t>
    </rPh>
    <rPh sb="4" eb="7">
      <t>クンレンナド</t>
    </rPh>
    <rPh sb="8" eb="10">
      <t>カツドウ</t>
    </rPh>
    <rPh sb="10" eb="13">
      <t>ケイカクショ</t>
    </rPh>
    <phoneticPr fontId="12"/>
  </si>
  <si>
    <t>施工体系図
（福岡県発注工事用様式）</t>
    <rPh sb="0" eb="2">
      <t>セコウ</t>
    </rPh>
    <rPh sb="2" eb="5">
      <t>タイケイズ</t>
    </rPh>
    <rPh sb="7" eb="10">
      <t>フクオカケン</t>
    </rPh>
    <rPh sb="10" eb="12">
      <t>ハッチュウ</t>
    </rPh>
    <rPh sb="12" eb="15">
      <t>コウジヨウ</t>
    </rPh>
    <rPh sb="15" eb="17">
      <t>ヨウシキ</t>
    </rPh>
    <phoneticPr fontId="12"/>
  </si>
  <si>
    <t>施工体制台帳
（福岡県発注工事用様式）</t>
    <rPh sb="0" eb="2">
      <t>セコウ</t>
    </rPh>
    <rPh sb="2" eb="4">
      <t>タイセイ</t>
    </rPh>
    <rPh sb="4" eb="6">
      <t>ダイチョウ</t>
    </rPh>
    <phoneticPr fontId="12"/>
  </si>
  <si>
    <t>再下請通知書
（福岡県発注工事用様式）</t>
    <rPh sb="0" eb="1">
      <t>サイ</t>
    </rPh>
    <rPh sb="1" eb="3">
      <t>シタウケ</t>
    </rPh>
    <rPh sb="3" eb="6">
      <t>ツウチショ</t>
    </rPh>
    <phoneticPr fontId="12"/>
  </si>
  <si>
    <t>（参考様式）作業員名簿</t>
    <rPh sb="1" eb="3">
      <t>サンコウ</t>
    </rPh>
    <rPh sb="3" eb="5">
      <t>ヨウシキ</t>
    </rPh>
    <rPh sb="6" eb="9">
      <t>サギョウイン</t>
    </rPh>
    <rPh sb="9" eb="11">
      <t>メイボ</t>
    </rPh>
    <phoneticPr fontId="12"/>
  </si>
  <si>
    <t>選定理由書（県外下請業者）</t>
    <rPh sb="0" eb="2">
      <t>センテイ</t>
    </rPh>
    <rPh sb="2" eb="5">
      <t>リユウショ</t>
    </rPh>
    <rPh sb="6" eb="8">
      <t>ケンガイ</t>
    </rPh>
    <rPh sb="8" eb="10">
      <t>シタウ</t>
    </rPh>
    <rPh sb="10" eb="12">
      <t>ギョウシャ</t>
    </rPh>
    <phoneticPr fontId="12"/>
  </si>
  <si>
    <t>県産資材不使用理由書</t>
    <rPh sb="0" eb="1">
      <t>ケン</t>
    </rPh>
    <rPh sb="1" eb="2">
      <t>サン</t>
    </rPh>
    <rPh sb="2" eb="4">
      <t>シザイ</t>
    </rPh>
    <rPh sb="4" eb="7">
      <t>フシヨウ</t>
    </rPh>
    <rPh sb="7" eb="10">
      <t>リユウショ</t>
    </rPh>
    <phoneticPr fontId="12"/>
  </si>
  <si>
    <t>改良土不使用理由書</t>
    <rPh sb="0" eb="3">
      <t>カイリョウド</t>
    </rPh>
    <rPh sb="3" eb="6">
      <t>フシヨウ</t>
    </rPh>
    <rPh sb="6" eb="9">
      <t>リユウショ</t>
    </rPh>
    <phoneticPr fontId="12"/>
  </si>
  <si>
    <t>認定リサイクル製品不使用理由書</t>
    <rPh sb="0" eb="2">
      <t>ニンテイ</t>
    </rPh>
    <rPh sb="7" eb="9">
      <t>セイヒン</t>
    </rPh>
    <rPh sb="9" eb="12">
      <t>フシヨウ</t>
    </rPh>
    <rPh sb="12" eb="15">
      <t>リユウショ</t>
    </rPh>
    <phoneticPr fontId="12"/>
  </si>
  <si>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2"/>
  </si>
  <si>
    <t>岩石採取計画認可証（写）</t>
    <rPh sb="0" eb="2">
      <t>ガンセキ</t>
    </rPh>
    <rPh sb="2" eb="4">
      <t>サイシュ</t>
    </rPh>
    <rPh sb="4" eb="6">
      <t>ケイカク</t>
    </rPh>
    <rPh sb="6" eb="8">
      <t>ニンカ</t>
    </rPh>
    <rPh sb="8" eb="9">
      <t>アカシ</t>
    </rPh>
    <rPh sb="10" eb="11">
      <t>シャ</t>
    </rPh>
    <phoneticPr fontId="12"/>
  </si>
  <si>
    <t>◇建設発生土処分地計画書</t>
    <rPh sb="1" eb="3">
      <t>ケンセツ</t>
    </rPh>
    <rPh sb="3" eb="5">
      <t>ハッセイ</t>
    </rPh>
    <rPh sb="5" eb="6">
      <t>ド</t>
    </rPh>
    <rPh sb="6" eb="8">
      <t>ショブン</t>
    </rPh>
    <rPh sb="8" eb="9">
      <t>チ</t>
    </rPh>
    <rPh sb="9" eb="12">
      <t>ケイカクショ</t>
    </rPh>
    <phoneticPr fontId="12"/>
  </si>
  <si>
    <t>◇建設廃棄物処理計画書</t>
    <rPh sb="1" eb="3">
      <t>ケンセツ</t>
    </rPh>
    <rPh sb="3" eb="6">
      <t>ハイキブツ</t>
    </rPh>
    <rPh sb="6" eb="8">
      <t>ショリ</t>
    </rPh>
    <rPh sb="8" eb="10">
      <t>ケイカク</t>
    </rPh>
    <rPh sb="10" eb="11">
      <t>ショ</t>
    </rPh>
    <phoneticPr fontId="12"/>
  </si>
  <si>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2"/>
  </si>
  <si>
    <t>◇再生資源利用計画書</t>
    <rPh sb="1" eb="3">
      <t>サイセイ</t>
    </rPh>
    <rPh sb="3" eb="5">
      <t>シゲン</t>
    </rPh>
    <rPh sb="5" eb="7">
      <t>リヨウ</t>
    </rPh>
    <rPh sb="7" eb="10">
      <t>ケイカクショ</t>
    </rPh>
    <phoneticPr fontId="12"/>
  </si>
  <si>
    <t>◇再生資源利用促進計画書</t>
    <rPh sb="1" eb="3">
      <t>サイセイ</t>
    </rPh>
    <rPh sb="3" eb="5">
      <t>シゲン</t>
    </rPh>
    <rPh sb="5" eb="7">
      <t>リヨウ</t>
    </rPh>
    <rPh sb="7" eb="9">
      <t>ソクシン</t>
    </rPh>
    <rPh sb="9" eb="12">
      <t>ケイカクショ</t>
    </rPh>
    <phoneticPr fontId="12"/>
  </si>
  <si>
    <t>事前協議チェックシート【工事】</t>
    <rPh sb="0" eb="2">
      <t>ジゼン</t>
    </rPh>
    <rPh sb="2" eb="4">
      <t>キョウギ</t>
    </rPh>
    <rPh sb="12" eb="14">
      <t>コウジ</t>
    </rPh>
    <phoneticPr fontId="12"/>
  </si>
  <si>
    <t>コリンズ「登録内容確認書」
（変更登録）</t>
    <rPh sb="15" eb="17">
      <t>ヘンコウ</t>
    </rPh>
    <phoneticPr fontId="12"/>
  </si>
  <si>
    <t>産業廃棄物集計表</t>
    <rPh sb="0" eb="5">
      <t>サンギョウハイキブツ</t>
    </rPh>
    <rPh sb="5" eb="8">
      <t>シュウケイヒョウ</t>
    </rPh>
    <phoneticPr fontId="12"/>
  </si>
  <si>
    <t>JACIC
所定様式</t>
    <phoneticPr fontId="12"/>
  </si>
  <si>
    <t>任意様式</t>
    <phoneticPr fontId="12"/>
  </si>
  <si>
    <t>県様式</t>
    <phoneticPr fontId="12"/>
  </si>
  <si>
    <t>任意様式</t>
    <rPh sb="2" eb="4">
      <t>ヨウシキ</t>
    </rPh>
    <phoneticPr fontId="12"/>
  </si>
  <si>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2"/>
  </si>
  <si>
    <t>全ての工事で提出（契約担当者へ）</t>
    <rPh sb="0" eb="1">
      <t>スベ</t>
    </rPh>
    <rPh sb="3" eb="5">
      <t>コウジ</t>
    </rPh>
    <rPh sb="6" eb="8">
      <t>テイシュツ</t>
    </rPh>
    <rPh sb="9" eb="11">
      <t>ケイヤク</t>
    </rPh>
    <rPh sb="11" eb="14">
      <t>タントウシャ</t>
    </rPh>
    <phoneticPr fontId="12"/>
  </si>
  <si>
    <t>手引きの管理基準に無いものは監督員と協議</t>
    <rPh sb="0" eb="2">
      <t>テビ</t>
    </rPh>
    <rPh sb="4" eb="8">
      <t>カンリキジュン</t>
    </rPh>
    <rPh sb="9" eb="10">
      <t>ナ</t>
    </rPh>
    <rPh sb="14" eb="17">
      <t>カントクイン</t>
    </rPh>
    <rPh sb="18" eb="20">
      <t>キョウギ</t>
    </rPh>
    <phoneticPr fontId="12"/>
  </si>
  <si>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2"/>
  </si>
  <si>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2"/>
  </si>
  <si>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2"/>
  </si>
  <si>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2"/>
  </si>
  <si>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2"/>
  </si>
  <si>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2"/>
  </si>
  <si>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2"/>
  </si>
  <si>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2"/>
  </si>
  <si>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2"/>
  </si>
  <si>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2"/>
  </si>
  <si>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2"/>
  </si>
  <si>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2"/>
  </si>
  <si>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2"/>
  </si>
  <si>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2"/>
  </si>
  <si>
    <t>黄本</t>
  </si>
  <si>
    <t>黄本</t>
    <phoneticPr fontId="12"/>
  </si>
  <si>
    <t>手引き</t>
  </si>
  <si>
    <t>手引き</t>
    <rPh sb="0" eb="2">
      <t>テビ</t>
    </rPh>
    <phoneticPr fontId="12"/>
  </si>
  <si>
    <t>手引き</t>
    <phoneticPr fontId="12"/>
  </si>
  <si>
    <t>特記</t>
    <phoneticPr fontId="12"/>
  </si>
  <si>
    <t>共仕</t>
    <phoneticPr fontId="12"/>
  </si>
  <si>
    <t>提出日
等メモ</t>
    <rPh sb="0" eb="2">
      <t>テイシュツ</t>
    </rPh>
    <rPh sb="2" eb="3">
      <t>ビ</t>
    </rPh>
    <rPh sb="4" eb="5">
      <t>トウ</t>
    </rPh>
    <phoneticPr fontId="12"/>
  </si>
  <si>
    <t>伝票を用いた伝票管理</t>
    <rPh sb="0" eb="2">
      <t>デンピョウ</t>
    </rPh>
    <rPh sb="3" eb="4">
      <t>モチ</t>
    </rPh>
    <rPh sb="6" eb="10">
      <t>デンピョウカンリ</t>
    </rPh>
    <phoneticPr fontId="12"/>
  </si>
  <si>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2"/>
  </si>
  <si>
    <t>施工中</t>
    <phoneticPr fontId="12"/>
  </si>
  <si>
    <t>その他</t>
    <phoneticPr fontId="12"/>
  </si>
  <si>
    <t>契約時</t>
    <phoneticPr fontId="12"/>
  </si>
  <si>
    <t>契約後
７日以内</t>
    <phoneticPr fontId="12"/>
  </si>
  <si>
    <t>出来形
中間
検査時</t>
    <phoneticPr fontId="12"/>
  </si>
  <si>
    <t>コリンズ「登録内容確認書」
（受注登録）</t>
    <rPh sb="5" eb="9">
      <t>トウロクナイヨウ</t>
    </rPh>
    <rPh sb="9" eb="12">
      <t>カクニンショ</t>
    </rPh>
    <rPh sb="15" eb="19">
      <t>ジュチュウトウロク</t>
    </rPh>
    <phoneticPr fontId="12"/>
  </si>
  <si>
    <t>コリンズ「登録内容確認書」
（竣工登録）</t>
    <rPh sb="15" eb="17">
      <t>シュンコウ</t>
    </rPh>
    <phoneticPr fontId="12"/>
  </si>
  <si>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</si>
  <si>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2"/>
  </si>
  <si>
    <t>受注者の請求による工期の延長</t>
    <rPh sb="0" eb="3">
      <t>ジュチュウシャ</t>
    </rPh>
    <rPh sb="4" eb="6">
      <t>セイキュウ</t>
    </rPh>
    <rPh sb="9" eb="11">
      <t>コウキ</t>
    </rPh>
    <rPh sb="12" eb="14">
      <t>エンチョウ</t>
    </rPh>
    <phoneticPr fontId="12"/>
  </si>
  <si>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2"/>
  </si>
  <si>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2"/>
  </si>
  <si>
    <t>各機関
様式</t>
    <rPh sb="0" eb="1">
      <t>カク</t>
    </rPh>
    <rPh sb="1" eb="3">
      <t>キカン</t>
    </rPh>
    <rPh sb="4" eb="6">
      <t>ヨウシキ</t>
    </rPh>
    <phoneticPr fontId="12"/>
  </si>
  <si>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2"/>
  </si>
  <si>
    <t>完成時</t>
    <phoneticPr fontId="12"/>
  </si>
  <si>
    <t>着工前測量成果簿</t>
    <rPh sb="0" eb="2">
      <t>チャッコウ</t>
    </rPh>
    <rPh sb="2" eb="3">
      <t>マエ</t>
    </rPh>
    <rPh sb="3" eb="5">
      <t>ソクリョウ</t>
    </rPh>
    <rPh sb="5" eb="7">
      <t>セイカ</t>
    </rPh>
    <rPh sb="7" eb="8">
      <t>ボ</t>
    </rPh>
    <phoneticPr fontId="12"/>
  </si>
  <si>
    <t>安全・訓練等の活動報告</t>
    <rPh sb="0" eb="2">
      <t>アンゼン</t>
    </rPh>
    <rPh sb="3" eb="6">
      <t>クンレンナド</t>
    </rPh>
    <rPh sb="7" eb="9">
      <t>カツドウ</t>
    </rPh>
    <rPh sb="9" eb="11">
      <t>ホウコク</t>
    </rPh>
    <phoneticPr fontId="12"/>
  </si>
  <si>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2"/>
  </si>
  <si>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2"/>
  </si>
  <si>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2"/>
  </si>
  <si>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2"/>
  </si>
  <si>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2"/>
  </si>
  <si>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2"/>
  </si>
  <si>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2"/>
  </si>
  <si>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2"/>
  </si>
  <si>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2"/>
  </si>
  <si>
    <t>土木工事共通仕様書</t>
    <rPh sb="4" eb="6">
      <t>キョウツウ</t>
    </rPh>
    <rPh sb="6" eb="9">
      <t>シヨウショ</t>
    </rPh>
    <phoneticPr fontId="12"/>
  </si>
  <si>
    <t>土木工事施工管理の手引き</t>
    <rPh sb="0" eb="8">
      <t>ドボクコウジセコウカンリ</t>
    </rPh>
    <rPh sb="9" eb="11">
      <t>テビ</t>
    </rPh>
    <phoneticPr fontId="12"/>
  </si>
  <si>
    <t>工事完成図書の電子納品要領</t>
    <phoneticPr fontId="12"/>
  </si>
  <si>
    <t>電子納品等運用ガイドライン【土木工事編】</t>
    <phoneticPr fontId="12"/>
  </si>
  <si>
    <t>電子納品の是非</t>
    <rPh sb="0" eb="4">
      <t>デンシノウヒン</t>
    </rPh>
    <rPh sb="5" eb="7">
      <t>ゼヒ</t>
    </rPh>
    <phoneticPr fontId="12"/>
  </si>
  <si>
    <t>CAD製図基準</t>
    <phoneticPr fontId="12"/>
  </si>
  <si>
    <t>■H29.03</t>
    <phoneticPr fontId="12"/>
  </si>
  <si>
    <t>CAD製図基準に関する運用ガイドライン</t>
    <phoneticPr fontId="12"/>
  </si>
  <si>
    <t>■電子納品を行う　</t>
    <phoneticPr fontId="12"/>
  </si>
  <si>
    <t>デジタル写真管理情報基準</t>
    <phoneticPr fontId="12"/>
  </si>
  <si>
    <t>■H31.04</t>
    <phoneticPr fontId="12"/>
  </si>
  <si>
    <t>■今回は電子納品を行わない→「工事打合せ簿」に理由を記入</t>
    <rPh sb="1" eb="3">
      <t>コンカイ</t>
    </rPh>
    <rPh sb="26" eb="28">
      <t>キニュウ</t>
    </rPh>
    <phoneticPr fontId="12"/>
  </si>
  <si>
    <t>土木工事の情報共有システム活用ガイドライン</t>
    <phoneticPr fontId="12"/>
  </si>
  <si>
    <t>備考（その他適用基準等）</t>
    <rPh sb="0" eb="2">
      <t>ビコウ</t>
    </rPh>
    <rPh sb="5" eb="6">
      <t>タ</t>
    </rPh>
    <rPh sb="6" eb="11">
      <t>テキヨウキジュントウ</t>
    </rPh>
    <phoneticPr fontId="12"/>
  </si>
  <si>
    <t>(３)利用ソフト等　※バージョンを含めて記載</t>
    <rPh sb="3" eb="5">
      <t>リヨウ</t>
    </rPh>
    <rPh sb="8" eb="9">
      <t>ナド</t>
    </rPh>
    <rPh sb="17" eb="18">
      <t>フク</t>
    </rPh>
    <rPh sb="20" eb="22">
      <t>キサイ</t>
    </rPh>
    <phoneticPr fontId="12"/>
  </si>
  <si>
    <t>対象書類</t>
    <rPh sb="0" eb="2">
      <t>タイショウ</t>
    </rPh>
    <rPh sb="2" eb="4">
      <t>ショルイ</t>
    </rPh>
    <phoneticPr fontId="12"/>
  </si>
  <si>
    <t>ファイル形式(拡張子)</t>
    <rPh sb="7" eb="10">
      <t>カクチョウシ</t>
    </rPh>
    <phoneticPr fontId="12"/>
  </si>
  <si>
    <t>発注者利用ソフト</t>
    <phoneticPr fontId="12"/>
  </si>
  <si>
    <t>受注者利用ソフト</t>
    <phoneticPr fontId="12"/>
  </si>
  <si>
    <t>工事帳票</t>
    <phoneticPr fontId="12"/>
  </si>
  <si>
    <t>　Ｗｏｒｄ形式（.docまたはdocx）</t>
    <rPh sb="5" eb="7">
      <t>ケイシキ</t>
    </rPh>
    <phoneticPr fontId="12"/>
  </si>
  <si>
    <t>Word2013</t>
    <phoneticPr fontId="12"/>
  </si>
  <si>
    <t>　Ｅｘｃｅｌ形式（.xlsまたはxlsx）</t>
    <rPh sb="6" eb="8">
      <t>ケイシキ</t>
    </rPh>
    <phoneticPr fontId="12"/>
  </si>
  <si>
    <t>Eexcel2013</t>
    <phoneticPr fontId="12"/>
  </si>
  <si>
    <t>　PDF形式（.pdf）</t>
    <rPh sb="4" eb="6">
      <t>ケイシキ</t>
    </rPh>
    <phoneticPr fontId="12"/>
  </si>
  <si>
    <t>Adobe Acrobat Reader</t>
    <phoneticPr fontId="12"/>
  </si>
  <si>
    <t>　DocuWorks形式(.xdwと.xbd)</t>
    <rPh sb="10" eb="12">
      <t>ケイシキ</t>
    </rPh>
    <phoneticPr fontId="12"/>
  </si>
  <si>
    <t>DocuWorks 9または8</t>
    <phoneticPr fontId="12"/>
  </si>
  <si>
    <t>　JPEG形式(.jpg)またはＴＩＦＦ形式（.tif)</t>
    <rPh sb="5" eb="7">
      <t>ケイシキ</t>
    </rPh>
    <rPh sb="20" eb="22">
      <t>ケイシキ</t>
    </rPh>
    <phoneticPr fontId="12"/>
  </si>
  <si>
    <t>EX-フォトビューア</t>
    <phoneticPr fontId="12"/>
  </si>
  <si>
    <t>CAD図面</t>
    <rPh sb="3" eb="5">
      <t>ズメン</t>
    </rPh>
    <phoneticPr fontId="12"/>
  </si>
  <si>
    <t>　SXF(SFC)形式</t>
    <phoneticPr fontId="12"/>
  </si>
  <si>
    <t>EX-TREND武蔵</t>
    <phoneticPr fontId="12"/>
  </si>
  <si>
    <t>電子成果</t>
    <rPh sb="0" eb="2">
      <t>デンシ</t>
    </rPh>
    <rPh sb="2" eb="4">
      <t>セイカ</t>
    </rPh>
    <phoneticPr fontId="12"/>
  </si>
  <si>
    <t>　チェックシステム</t>
    <phoneticPr fontId="12"/>
  </si>
  <si>
    <t>電子納品検査プログラム</t>
    <rPh sb="0" eb="4">
      <t>デンシノウヒン</t>
    </rPh>
    <rPh sb="4" eb="6">
      <t>ケンサ</t>
    </rPh>
    <phoneticPr fontId="12"/>
  </si>
  <si>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2"/>
  </si>
  <si>
    <t>情報共有システム（ASP方式）利用の是非</t>
    <phoneticPr fontId="12"/>
  </si>
  <si>
    <t>情報共有システム（ASP方式）利用の是非</t>
    <rPh sb="0" eb="4">
      <t>ジョウホウキョウユウ</t>
    </rPh>
    <rPh sb="12" eb="14">
      <t>ホウシキ</t>
    </rPh>
    <rPh sb="15" eb="17">
      <t>リヨウ</t>
    </rPh>
    <rPh sb="18" eb="20">
      <t>ゼヒ</t>
    </rPh>
    <phoneticPr fontId="12"/>
  </si>
  <si>
    <t>■システムを利用する</t>
    <phoneticPr fontId="12"/>
  </si>
  <si>
    <t>　情報共有システムの活用</t>
    <rPh sb="1" eb="3">
      <t>ジョウホウ</t>
    </rPh>
    <rPh sb="3" eb="5">
      <t>キョウユウ</t>
    </rPh>
    <rPh sb="10" eb="12">
      <t>カツヨウ</t>
    </rPh>
    <phoneticPr fontId="12"/>
  </si>
  <si>
    <t>ASPサービスの名称</t>
    <rPh sb="8" eb="10">
      <t>メイショウ</t>
    </rPh>
    <phoneticPr fontId="12"/>
  </si>
  <si>
    <t>■今回はシステムを利用しない→（５）へ</t>
    <phoneticPr fontId="12"/>
  </si>
  <si>
    <t>機能</t>
    <rPh sb="0" eb="2">
      <t>キノウ</t>
    </rPh>
    <phoneticPr fontId="12"/>
  </si>
  <si>
    <t>必須利用機能</t>
    <rPh sb="0" eb="2">
      <t>ヒッス</t>
    </rPh>
    <rPh sb="2" eb="4">
      <t>リヨウ</t>
    </rPh>
    <rPh sb="4" eb="6">
      <t>キノウ</t>
    </rPh>
    <phoneticPr fontId="12"/>
  </si>
  <si>
    <t>任意利用機能</t>
    <rPh sb="0" eb="2">
      <t>ニンイ</t>
    </rPh>
    <rPh sb="2" eb="4">
      <t>リヨウ</t>
    </rPh>
    <rPh sb="4" eb="6">
      <t>キノウ</t>
    </rPh>
    <phoneticPr fontId="12"/>
  </si>
  <si>
    <t>　■発議書類作成機能</t>
    <rPh sb="2" eb="4">
      <t>ハツギ</t>
    </rPh>
    <rPh sb="4" eb="6">
      <t>ショルイ</t>
    </rPh>
    <rPh sb="6" eb="8">
      <t>サクセイ</t>
    </rPh>
    <rPh sb="8" eb="10">
      <t>キノウ</t>
    </rPh>
    <phoneticPr fontId="12"/>
  </si>
  <si>
    <t>□掲示板機能</t>
  </si>
  <si>
    <t>□掲示板機能</t>
    <phoneticPr fontId="12"/>
  </si>
  <si>
    <t>　■ワークフロー機能</t>
    <rPh sb="8" eb="10">
      <t>キノウ</t>
    </rPh>
    <phoneticPr fontId="12"/>
  </si>
  <si>
    <t>□スケジュール管理機能</t>
  </si>
  <si>
    <t>■掲示板機能</t>
    <phoneticPr fontId="12"/>
  </si>
  <si>
    <t>　■書類管理機能</t>
    <rPh sb="2" eb="4">
      <t>ショルイ</t>
    </rPh>
    <rPh sb="4" eb="6">
      <t>カンリ</t>
    </rPh>
    <rPh sb="6" eb="8">
      <t>キノウ</t>
    </rPh>
    <phoneticPr fontId="12"/>
  </si>
  <si>
    <t>□スケジュール管理機能</t>
    <phoneticPr fontId="12"/>
  </si>
  <si>
    <t>　■工事書類等出力・保管支援機能</t>
    <rPh sb="2" eb="4">
      <t>コウジ</t>
    </rPh>
    <rPh sb="4" eb="6">
      <t>ショルイ</t>
    </rPh>
    <rPh sb="6" eb="7">
      <t>トウ</t>
    </rPh>
    <rPh sb="7" eb="9">
      <t>シュツリョク</t>
    </rPh>
    <rPh sb="10" eb="12">
      <t>ホカン</t>
    </rPh>
    <rPh sb="12" eb="14">
      <t>シエン</t>
    </rPh>
    <rPh sb="14" eb="16">
      <t>キノウ</t>
    </rPh>
    <phoneticPr fontId="12"/>
  </si>
  <si>
    <t>■スケジュール管理機能</t>
    <phoneticPr fontId="12"/>
  </si>
  <si>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2"/>
  </si>
  <si>
    <t>フォルダ</t>
    <phoneticPr fontId="12"/>
  </si>
  <si>
    <t>ファイル名</t>
    <rPh sb="4" eb="5">
      <t>メイ</t>
    </rPh>
    <phoneticPr fontId="12"/>
  </si>
  <si>
    <t>作成対象</t>
    <rPh sb="0" eb="2">
      <t>サクセイ</t>
    </rPh>
    <rPh sb="2" eb="4">
      <t>タイショウ</t>
    </rPh>
    <phoneticPr fontId="12"/>
  </si>
  <si>
    <t>備考</t>
    <phoneticPr fontId="12"/>
  </si>
  <si>
    <t>サブフォルダ</t>
    <phoneticPr fontId="12"/>
  </si>
  <si>
    <t>&lt;root&gt;</t>
    <phoneticPr fontId="12"/>
  </si>
  <si>
    <t>INDEX_C.XML,INDE_C08.DTD</t>
    <phoneticPr fontId="12"/>
  </si>
  <si>
    <t>必　須</t>
    <rPh sb="0" eb="1">
      <t>ヒツ</t>
    </rPh>
    <rPh sb="2" eb="3">
      <t>ス</t>
    </rPh>
    <phoneticPr fontId="12"/>
  </si>
  <si>
    <t>　PHOTO</t>
    <phoneticPr fontId="12"/>
  </si>
  <si>
    <t>PHOTO.XML,PHOTO05.DTD</t>
    <phoneticPr fontId="12"/>
  </si>
  <si>
    <t>必　須</t>
    <phoneticPr fontId="12"/>
  </si>
  <si>
    <t>必　須</t>
    <phoneticPr fontId="12"/>
  </si>
  <si>
    <t>該当時</t>
    <rPh sb="0" eb="3">
      <t>ガイトウジ</t>
    </rPh>
    <phoneticPr fontId="12"/>
  </si>
  <si>
    <t>　DRAWINGF</t>
    <phoneticPr fontId="12"/>
  </si>
  <si>
    <t>DRAWINGF.XML,DRAW04.DTD</t>
    <phoneticPr fontId="12"/>
  </si>
  <si>
    <t>○</t>
    <phoneticPr fontId="12"/>
  </si>
  <si>
    <t>－</t>
    <phoneticPr fontId="12"/>
  </si>
  <si>
    <t>　REGISTER</t>
    <phoneticPr fontId="12"/>
  </si>
  <si>
    <t>REGISTER.XML,REGIST06.DTD</t>
    <phoneticPr fontId="12"/>
  </si>
  <si>
    <t>　OTHRS</t>
    <phoneticPr fontId="12"/>
  </si>
  <si>
    <t>OTHRS.XML,OTHRS05.DTD</t>
    <phoneticPr fontId="12"/>
  </si>
  <si>
    <t>ORG</t>
    <phoneticPr fontId="12"/>
  </si>
  <si>
    <t xml:space="preserve">  ICON</t>
    <phoneticPr fontId="12"/>
  </si>
  <si>
    <t>i-Constructionデータ</t>
    <phoneticPr fontId="12"/>
  </si>
  <si>
    <t>　PLAN</t>
    <phoneticPr fontId="12"/>
  </si>
  <si>
    <t>PLAN.XML,PLAN05.DTD</t>
    <phoneticPr fontId="12"/>
  </si>
  <si>
    <t>施工計画書</t>
    <rPh sb="0" eb="2">
      <t>セコウ</t>
    </rPh>
    <rPh sb="2" eb="5">
      <t>ケイカクショ</t>
    </rPh>
    <phoneticPr fontId="12"/>
  </si>
  <si>
    <t>　MEET</t>
    <phoneticPr fontId="12"/>
  </si>
  <si>
    <t>MEET.XML,MEET05.DTD</t>
    <phoneticPr fontId="12"/>
  </si>
  <si>
    <t>ORG999</t>
    <phoneticPr fontId="12"/>
  </si>
  <si>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2"/>
  </si>
  <si>
    <t>フォルダ構成</t>
    <rPh sb="4" eb="6">
      <t>コウセイ</t>
    </rPh>
    <phoneticPr fontId="12"/>
  </si>
  <si>
    <t>書類名称</t>
    <rPh sb="0" eb="2">
      <t>ショルイ</t>
    </rPh>
    <phoneticPr fontId="12"/>
  </si>
  <si>
    <t>検査対象</t>
    <rPh sb="0" eb="2">
      <t>ケンサ</t>
    </rPh>
    <rPh sb="2" eb="4">
      <t>タイショウ</t>
    </rPh>
    <phoneticPr fontId="12"/>
  </si>
  <si>
    <t>　工事写真</t>
    <rPh sb="1" eb="3">
      <t>コウジ</t>
    </rPh>
    <rPh sb="3" eb="5">
      <t>シャシン</t>
    </rPh>
    <phoneticPr fontId="12"/>
  </si>
  <si>
    <t>デジタル写真管理情報基準による</t>
    <phoneticPr fontId="12"/>
  </si>
  <si>
    <t>電子必須</t>
    <rPh sb="0" eb="2">
      <t>デンシ</t>
    </rPh>
    <rPh sb="2" eb="4">
      <t>ヒッス</t>
    </rPh>
    <phoneticPr fontId="12"/>
  </si>
  <si>
    <t>着工前完成は電子と紙</t>
    <rPh sb="0" eb="3">
      <t>チャッコウマエ</t>
    </rPh>
    <rPh sb="3" eb="5">
      <t>カンセイ</t>
    </rPh>
    <rPh sb="6" eb="8">
      <t>デンシ</t>
    </rPh>
    <rPh sb="9" eb="10">
      <t>カミ</t>
    </rPh>
    <phoneticPr fontId="12"/>
  </si>
  <si>
    <t>検査対象</t>
    <rPh sb="0" eb="4">
      <t>ケンサタイショウ</t>
    </rPh>
    <phoneticPr fontId="12"/>
  </si>
  <si>
    <t>　工事帳票</t>
    <phoneticPr fontId="12"/>
  </si>
  <si>
    <t>施工計画</t>
    <rPh sb="0" eb="2">
      <t>セコウ</t>
    </rPh>
    <rPh sb="2" eb="4">
      <t>ケイカク</t>
    </rPh>
    <phoneticPr fontId="12"/>
  </si>
  <si>
    <t>計画書</t>
    <rPh sb="0" eb="2">
      <t>ケイカク</t>
    </rPh>
    <rPh sb="2" eb="3">
      <t>ショ</t>
    </rPh>
    <phoneticPr fontId="12"/>
  </si>
  <si>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</si>
  <si>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2"/>
  </si>
  <si>
    <t>電　子</t>
    <rPh sb="0" eb="1">
      <t>デン</t>
    </rPh>
    <rPh sb="2" eb="3">
      <t>コ</t>
    </rPh>
    <phoneticPr fontId="12"/>
  </si>
  <si>
    <t>設計照査</t>
    <rPh sb="0" eb="2">
      <t>セッケイ</t>
    </rPh>
    <rPh sb="2" eb="4">
      <t>ショウサ</t>
    </rPh>
    <phoneticPr fontId="12"/>
  </si>
  <si>
    <t>設計図書の照査確認資料</t>
    <phoneticPr fontId="12"/>
  </si>
  <si>
    <t>電子または紙</t>
    <rPh sb="0" eb="2">
      <t>デンシ</t>
    </rPh>
    <rPh sb="5" eb="6">
      <t>カミ</t>
    </rPh>
    <phoneticPr fontId="12"/>
  </si>
  <si>
    <t>工事測量成果表</t>
    <phoneticPr fontId="12"/>
  </si>
  <si>
    <t>電子と紙</t>
    <rPh sb="0" eb="2">
      <t>デンシ</t>
    </rPh>
    <rPh sb="3" eb="4">
      <t>カミ</t>
    </rPh>
    <phoneticPr fontId="12"/>
  </si>
  <si>
    <t>工事測量結果</t>
    <rPh sb="4" eb="6">
      <t>ケッカ</t>
    </rPh>
    <phoneticPr fontId="12"/>
  </si>
  <si>
    <t>紙</t>
    <rPh sb="0" eb="1">
      <t>カミ</t>
    </rPh>
    <phoneticPr fontId="12"/>
  </si>
  <si>
    <t>施工体制</t>
    <rPh sb="0" eb="2">
      <t>セコウ</t>
    </rPh>
    <rPh sb="2" eb="4">
      <t>タイセイ</t>
    </rPh>
    <phoneticPr fontId="12"/>
  </si>
  <si>
    <t>施工体制台帳、施工体系図</t>
    <phoneticPr fontId="12"/>
  </si>
  <si>
    <t>－</t>
    <phoneticPr fontId="12"/>
  </si>
  <si>
    <t>施工状況</t>
    <rPh sb="0" eb="4">
      <t>セコウジョウキョウ</t>
    </rPh>
    <phoneticPr fontId="12"/>
  </si>
  <si>
    <t>施工管理</t>
    <phoneticPr fontId="12"/>
  </si>
  <si>
    <t>打合せ簿</t>
    <rPh sb="0" eb="2">
      <t>ウチアワ</t>
    </rPh>
    <rPh sb="3" eb="4">
      <t>ボ</t>
    </rPh>
    <phoneticPr fontId="12"/>
  </si>
  <si>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</si>
  <si>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</si>
  <si>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</si>
  <si>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</si>
  <si>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</si>
  <si>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</si>
  <si>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2"/>
  </si>
  <si>
    <t>材料確認書</t>
    <rPh sb="4" eb="5">
      <t>ショ</t>
    </rPh>
    <phoneticPr fontId="12"/>
  </si>
  <si>
    <t>段階確認</t>
    <rPh sb="0" eb="2">
      <t>ダンカイ</t>
    </rPh>
    <rPh sb="2" eb="4">
      <t>カクニン</t>
    </rPh>
    <phoneticPr fontId="12"/>
  </si>
  <si>
    <t>段階確認書</t>
  </si>
  <si>
    <t>安全管理</t>
    <phoneticPr fontId="12"/>
  </si>
  <si>
    <t>工事事故速報</t>
    <rPh sb="0" eb="2">
      <t>コウジ</t>
    </rPh>
    <rPh sb="4" eb="6">
      <t>ソクホウ</t>
    </rPh>
    <phoneticPr fontId="12"/>
  </si>
  <si>
    <t>工程管理</t>
    <rPh sb="0" eb="2">
      <t>コウテイ</t>
    </rPh>
    <rPh sb="2" eb="4">
      <t>カンリ</t>
    </rPh>
    <phoneticPr fontId="12"/>
  </si>
  <si>
    <t>履行報告</t>
    <rPh sb="0" eb="2">
      <t>リコウ</t>
    </rPh>
    <rPh sb="2" eb="4">
      <t>ホウコク</t>
    </rPh>
    <phoneticPr fontId="12"/>
  </si>
  <si>
    <t>工事履行報告書</t>
  </si>
  <si>
    <t>出来形管理</t>
    <rPh sb="0" eb="3">
      <t>デキガタ</t>
    </rPh>
    <rPh sb="3" eb="5">
      <t>カンリ</t>
    </rPh>
    <phoneticPr fontId="12"/>
  </si>
  <si>
    <t>出来形管理資料</t>
    <rPh sb="0" eb="3">
      <t>デキガタ</t>
    </rPh>
    <rPh sb="3" eb="5">
      <t>カンリ</t>
    </rPh>
    <rPh sb="5" eb="7">
      <t>シリョウ</t>
    </rPh>
    <phoneticPr fontId="12"/>
  </si>
  <si>
    <t>出来形管理図表</t>
  </si>
  <si>
    <t>数量計算書</t>
    <rPh sb="0" eb="2">
      <t>スウリョウ</t>
    </rPh>
    <rPh sb="2" eb="5">
      <t>ケイサンショ</t>
    </rPh>
    <phoneticPr fontId="12"/>
  </si>
  <si>
    <t>出来形数量計算書</t>
    <rPh sb="0" eb="2">
      <t>デキ</t>
    </rPh>
    <rPh sb="2" eb="3">
      <t>ガタ</t>
    </rPh>
    <rPh sb="3" eb="5">
      <t>スウリョウ</t>
    </rPh>
    <rPh sb="5" eb="8">
      <t>ケイサンショ</t>
    </rPh>
    <phoneticPr fontId="12"/>
  </si>
  <si>
    <t>品質管理</t>
    <rPh sb="0" eb="2">
      <t>ヒンシツ</t>
    </rPh>
    <phoneticPr fontId="12"/>
  </si>
  <si>
    <t>品質管理資料</t>
    <rPh sb="0" eb="2">
      <t>ヒンシツ</t>
    </rPh>
    <rPh sb="2" eb="4">
      <t>カンリ</t>
    </rPh>
    <rPh sb="4" eb="6">
      <t>シリョウ</t>
    </rPh>
    <phoneticPr fontId="12"/>
  </si>
  <si>
    <t>品質管理図表</t>
  </si>
  <si>
    <t>品質証明資料</t>
    <phoneticPr fontId="12"/>
  </si>
  <si>
    <t>材料品質証明資料</t>
    <phoneticPr fontId="12"/>
  </si>
  <si>
    <t>品質証明書</t>
    <phoneticPr fontId="12"/>
  </si>
  <si>
    <t>建設リサイクル</t>
    <rPh sb="0" eb="2">
      <t>ケンセツ</t>
    </rPh>
    <phoneticPr fontId="12"/>
  </si>
  <si>
    <t>（COBRISに登録した実施書）</t>
    <rPh sb="8" eb="10">
      <t>トウロク</t>
    </rPh>
    <rPh sb="12" eb="15">
      <t>ジッシショ</t>
    </rPh>
    <phoneticPr fontId="12"/>
  </si>
  <si>
    <t>創意工夫・社会性等に関する
実施状況</t>
    <rPh sb="0" eb="4">
      <t>ソウイクフウ</t>
    </rPh>
    <rPh sb="5" eb="8">
      <t>シャカイセイ</t>
    </rPh>
    <rPh sb="8" eb="9">
      <t>トウ</t>
    </rPh>
    <rPh sb="10" eb="11">
      <t>カン</t>
    </rPh>
    <rPh sb="14" eb="16">
      <t>ジッシ</t>
    </rPh>
    <rPh sb="16" eb="18">
      <t>ジョウキョウ</t>
    </rPh>
    <phoneticPr fontId="12"/>
  </si>
  <si>
    <t>区分</t>
    <rPh sb="0" eb="2">
      <t>クブン</t>
    </rPh>
    <phoneticPr fontId="12"/>
  </si>
  <si>
    <t>書類名称</t>
    <phoneticPr fontId="12"/>
  </si>
  <si>
    <t>電子成果品</t>
    <rPh sb="0" eb="2">
      <t>デンシ</t>
    </rPh>
    <rPh sb="2" eb="5">
      <t>セイカヒン</t>
    </rPh>
    <phoneticPr fontId="12"/>
  </si>
  <si>
    <t>電子成果品（CD-RまたはDVD-R）</t>
    <rPh sb="0" eb="2">
      <t>デンシ</t>
    </rPh>
    <rPh sb="2" eb="5">
      <t>セイカヒン</t>
    </rPh>
    <phoneticPr fontId="12"/>
  </si>
  <si>
    <t>電子媒体</t>
    <rPh sb="0" eb="2">
      <t>デンシ</t>
    </rPh>
    <rPh sb="2" eb="4">
      <t>バイタイ</t>
    </rPh>
    <phoneticPr fontId="12"/>
  </si>
  <si>
    <t>電子納品関係書類</t>
    <rPh sb="0" eb="2">
      <t>デンシ</t>
    </rPh>
    <rPh sb="2" eb="4">
      <t>ノウヒン</t>
    </rPh>
    <rPh sb="4" eb="6">
      <t>カンケイ</t>
    </rPh>
    <rPh sb="6" eb="8">
      <t>ショルイ</t>
    </rPh>
    <phoneticPr fontId="12"/>
  </si>
  <si>
    <t>電子媒体納品書</t>
    <phoneticPr fontId="12"/>
  </si>
  <si>
    <t>チェックシステム結果（受注者）</t>
    <rPh sb="11" eb="14">
      <t>ジュチュウシャ</t>
    </rPh>
    <phoneticPr fontId="12"/>
  </si>
  <si>
    <t>担当
監督員</t>
    <rPh sb="0" eb="2">
      <t>タントウ</t>
    </rPh>
    <rPh sb="3" eb="6">
      <t>カントクイン</t>
    </rPh>
    <phoneticPr fontId="12"/>
  </si>
  <si>
    <t>発注者名</t>
    <rPh sb="0" eb="3">
      <t>ハッチュウシャ</t>
    </rPh>
    <rPh sb="3" eb="4">
      <t>メイ</t>
    </rPh>
    <phoneticPr fontId="12"/>
  </si>
  <si>
    <t>工事名称</t>
    <rPh sb="0" eb="2">
      <t>コウジ</t>
    </rPh>
    <rPh sb="2" eb="4">
      <t>メイショウ</t>
    </rPh>
    <phoneticPr fontId="12"/>
  </si>
  <si>
    <t>（１次下請）</t>
    <rPh sb="2" eb="3">
      <t>ジ</t>
    </rPh>
    <rPh sb="3" eb="5">
      <t>シタウケ</t>
    </rPh>
    <phoneticPr fontId="12"/>
  </si>
  <si>
    <t>（２次下請）</t>
    <rPh sb="2" eb="3">
      <t>ジ</t>
    </rPh>
    <rPh sb="3" eb="5">
      <t>シタウケ</t>
    </rPh>
    <phoneticPr fontId="12"/>
  </si>
  <si>
    <t>（３次下請）</t>
    <rPh sb="2" eb="3">
      <t>ジ</t>
    </rPh>
    <rPh sb="3" eb="5">
      <t>シタウケ</t>
    </rPh>
    <phoneticPr fontId="12"/>
  </si>
  <si>
    <t>（４次下請）</t>
    <rPh sb="2" eb="3">
      <t>ジ</t>
    </rPh>
    <rPh sb="3" eb="5">
      <t>シタウケ</t>
    </rPh>
    <phoneticPr fontId="12"/>
  </si>
  <si>
    <t>所在地</t>
    <rPh sb="0" eb="3">
      <t>ショザイチ</t>
    </rPh>
    <phoneticPr fontId="12"/>
  </si>
  <si>
    <t>代表者名</t>
    <rPh sb="0" eb="3">
      <t>ダイヒョウシャ</t>
    </rPh>
    <rPh sb="3" eb="4">
      <t>メイ</t>
    </rPh>
    <phoneticPr fontId="12"/>
  </si>
  <si>
    <t>監理技術者補佐名</t>
    <rPh sb="0" eb="2">
      <t>カンリ</t>
    </rPh>
    <rPh sb="2" eb="5">
      <t>ギジュツシャ</t>
    </rPh>
    <rPh sb="5" eb="7">
      <t>ホサ</t>
    </rPh>
    <rPh sb="7" eb="8">
      <t>メイ</t>
    </rPh>
    <phoneticPr fontId="12"/>
  </si>
  <si>
    <t>専門技術者名</t>
    <rPh sb="0" eb="2">
      <t>センモン</t>
    </rPh>
    <rPh sb="2" eb="5">
      <t>ギジュツシャ</t>
    </rPh>
    <rPh sb="5" eb="6">
      <t>メイ</t>
    </rPh>
    <phoneticPr fontId="12"/>
  </si>
  <si>
    <t>一般 / 特定</t>
    <rPh sb="0" eb="2">
      <t>イッパン</t>
    </rPh>
    <rPh sb="5" eb="7">
      <t>トクテイ</t>
    </rPh>
    <phoneticPr fontId="11"/>
  </si>
  <si>
    <t>担当工事内容</t>
    <rPh sb="0" eb="2">
      <t>タントウ</t>
    </rPh>
    <rPh sb="2" eb="4">
      <t>コウジ</t>
    </rPh>
    <rPh sb="4" eb="6">
      <t>ナイヨウ</t>
    </rPh>
    <phoneticPr fontId="12"/>
  </si>
  <si>
    <t>工事</t>
    <rPh sb="0" eb="2">
      <t>コウジ</t>
    </rPh>
    <phoneticPr fontId="12"/>
  </si>
  <si>
    <t>専門技術者</t>
    <rPh sb="0" eb="2">
      <t>センモン</t>
    </rPh>
    <rPh sb="2" eb="5">
      <t>ギジュツシャ</t>
    </rPh>
    <phoneticPr fontId="12"/>
  </si>
  <si>
    <t>会          長</t>
    <rPh sb="0" eb="12">
      <t>カイチョウ</t>
    </rPh>
    <phoneticPr fontId="12"/>
  </si>
  <si>
    <t>統括安全衛生責任者</t>
    <rPh sb="0" eb="2">
      <t>トウカツ</t>
    </rPh>
    <rPh sb="2" eb="4">
      <t>アンゼン</t>
    </rPh>
    <rPh sb="4" eb="6">
      <t>エイセイ</t>
    </rPh>
    <rPh sb="6" eb="9">
      <t>セキニンシャ</t>
    </rPh>
    <phoneticPr fontId="12"/>
  </si>
  <si>
    <t>元方安全衛生管理者</t>
    <rPh sb="0" eb="1">
      <t>モト</t>
    </rPh>
    <rPh sb="1" eb="2">
      <t>カタ</t>
    </rPh>
    <rPh sb="2" eb="4">
      <t>アンゼン</t>
    </rPh>
    <rPh sb="4" eb="6">
      <t>エイセイ</t>
    </rPh>
    <rPh sb="6" eb="8">
      <t>カンリ</t>
    </rPh>
    <rPh sb="8" eb="9">
      <t>シャ</t>
    </rPh>
    <phoneticPr fontId="12"/>
  </si>
  <si>
    <t>担当工事　　　　　　　　　　　　　　　　　　　　　　　　　　　　　　　　　　　　　　　　　　　　　　　　　　　　　　　　　　　　　　　　　　　　　　　　　　　　　　内　　　容</t>
    <phoneticPr fontId="12"/>
  </si>
  <si>
    <t>副    会    長</t>
    <rPh sb="0" eb="11">
      <t>フクカイチョウ</t>
    </rPh>
    <phoneticPr fontId="12"/>
  </si>
  <si>
    <t>様式１</t>
    <rPh sb="0" eb="2">
      <t>ヨウシキ</t>
    </rPh>
    <phoneticPr fontId="12"/>
  </si>
  <si>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2"/>
  </si>
  <si>
    <t>《下請負人に関する事項》</t>
    <rPh sb="1" eb="2">
      <t>シタ</t>
    </rPh>
    <rPh sb="2" eb="4">
      <t>ウケオ</t>
    </rPh>
    <rPh sb="4" eb="5">
      <t>ヒト</t>
    </rPh>
    <rPh sb="6" eb="7">
      <t>カン</t>
    </rPh>
    <rPh sb="9" eb="11">
      <t>ジコウ</t>
    </rPh>
    <phoneticPr fontId="12"/>
  </si>
  <si>
    <t>会社名・
事業者ID</t>
    <rPh sb="0" eb="3">
      <t>カイシャメイ</t>
    </rPh>
    <rPh sb="5" eb="8">
      <t>ジギョウシャ</t>
    </rPh>
    <phoneticPr fontId="12"/>
  </si>
  <si>
    <t>代表者名</t>
    <rPh sb="0" eb="2">
      <t>ダイヒョウ</t>
    </rPh>
    <rPh sb="2" eb="3">
      <t>シャ</t>
    </rPh>
    <rPh sb="3" eb="4">
      <t>メイ</t>
    </rPh>
    <phoneticPr fontId="12"/>
  </si>
  <si>
    <t>［会社名・事業者ID］</t>
    <phoneticPr fontId="12"/>
  </si>
  <si>
    <t>［事業所名・現場ID］</t>
    <phoneticPr fontId="12"/>
  </si>
  <si>
    <r>
      <t xml:space="preserve">住    所
電話番号
</t>
    </r>
    <r>
      <rPr>
        <sz val="9"/>
        <rFont val="ＭＳ 明朝"/>
        <family val="1"/>
        <charset val="128"/>
      </rPr>
      <t>（※１）</t>
    </r>
    <rPh sb="0" eb="1">
      <t>ジュウ</t>
    </rPh>
    <rPh sb="5" eb="6">
      <t>ショ</t>
    </rPh>
    <rPh sb="7" eb="9">
      <t>デンワ</t>
    </rPh>
    <rPh sb="9" eb="11">
      <t>バンゴウ</t>
    </rPh>
    <phoneticPr fontId="12"/>
  </si>
  <si>
    <t>建設業の
許可</t>
    <rPh sb="0" eb="3">
      <t>ケンセツギョウ</t>
    </rPh>
    <rPh sb="5" eb="7">
      <t>キョカ</t>
    </rPh>
    <phoneticPr fontId="12"/>
  </si>
  <si>
    <t>許　可　業　種</t>
    <rPh sb="0" eb="1">
      <t>モト</t>
    </rPh>
    <rPh sb="2" eb="3">
      <t>カ</t>
    </rPh>
    <rPh sb="4" eb="5">
      <t>ギョウ</t>
    </rPh>
    <rPh sb="6" eb="7">
      <t>シュ</t>
    </rPh>
    <phoneticPr fontId="12"/>
  </si>
  <si>
    <t>許　可　番　号</t>
    <rPh sb="0" eb="3">
      <t>キョカ</t>
    </rPh>
    <rPh sb="4" eb="7">
      <t>バンゴウ</t>
    </rPh>
    <phoneticPr fontId="12"/>
  </si>
  <si>
    <t>許可（更新）年月日</t>
    <rPh sb="0" eb="2">
      <t>キョカ</t>
    </rPh>
    <rPh sb="3" eb="5">
      <t>コウシン</t>
    </rPh>
    <rPh sb="6" eb="9">
      <t>ネンガッピ</t>
    </rPh>
    <phoneticPr fontId="12"/>
  </si>
  <si>
    <t xml:space="preserve">TEL          (          )             </t>
    <phoneticPr fontId="12"/>
  </si>
  <si>
    <t>工事名称
及び
工事内容</t>
    <rPh sb="0" eb="2">
      <t>コウジ</t>
    </rPh>
    <rPh sb="2" eb="4">
      <t>メイショウ</t>
    </rPh>
    <rPh sb="5" eb="6">
      <t>オヨ</t>
    </rPh>
    <rPh sb="8" eb="10">
      <t>コウジ</t>
    </rPh>
    <rPh sb="10" eb="12">
      <t>ナイヨウ</t>
    </rPh>
    <phoneticPr fontId="12"/>
  </si>
  <si>
    <t>工事業</t>
    <rPh sb="0" eb="2">
      <t>コウジ</t>
    </rPh>
    <rPh sb="2" eb="3">
      <t>ギョウ</t>
    </rPh>
    <phoneticPr fontId="12"/>
  </si>
  <si>
    <t>大臣　特定</t>
    <rPh sb="0" eb="2">
      <t>ダイジン</t>
    </rPh>
    <rPh sb="3" eb="5">
      <t>トクテイ</t>
    </rPh>
    <phoneticPr fontId="12"/>
  </si>
  <si>
    <t xml:space="preserve">        第　　　　号</t>
    <rPh sb="8" eb="9">
      <t>ダイ</t>
    </rPh>
    <rPh sb="13" eb="14">
      <t>ゴウ</t>
    </rPh>
    <phoneticPr fontId="12"/>
  </si>
  <si>
    <t>　　年　　月　　日</t>
    <rPh sb="2" eb="3">
      <t>ネン</t>
    </rPh>
    <rPh sb="5" eb="6">
      <t>ガツ</t>
    </rPh>
    <rPh sb="8" eb="9">
      <t>ニチ</t>
    </rPh>
    <phoneticPr fontId="12"/>
  </si>
  <si>
    <t>知事　一般</t>
    <rPh sb="0" eb="2">
      <t>チジ</t>
    </rPh>
    <rPh sb="3" eb="5">
      <t>イッパン</t>
    </rPh>
    <phoneticPr fontId="12"/>
  </si>
  <si>
    <t>契約日</t>
    <rPh sb="0" eb="3">
      <t>ケイヤクビ</t>
    </rPh>
    <phoneticPr fontId="12"/>
  </si>
  <si>
    <t>年　　　月　　　日　</t>
    <rPh sb="0" eb="1">
      <t>ネン</t>
    </rPh>
    <rPh sb="4" eb="5">
      <t>ガツ</t>
    </rPh>
    <rPh sb="8" eb="9">
      <t>ニチ</t>
    </rPh>
    <phoneticPr fontId="12"/>
  </si>
  <si>
    <t>自　　　　　年　　　月　　　日</t>
    <rPh sb="0" eb="1">
      <t>ジ</t>
    </rPh>
    <rPh sb="6" eb="7">
      <t>ネン</t>
    </rPh>
    <rPh sb="10" eb="11">
      <t>ガツ</t>
    </rPh>
    <rPh sb="14" eb="15">
      <t>ニチ</t>
    </rPh>
    <phoneticPr fontId="12"/>
  </si>
  <si>
    <t>至　　　　　年　　　月　　　日</t>
    <rPh sb="0" eb="1">
      <t>イタ</t>
    </rPh>
    <rPh sb="6" eb="7">
      <t>ネン</t>
    </rPh>
    <rPh sb="10" eb="11">
      <t>ガツ</t>
    </rPh>
    <rPh sb="14" eb="15">
      <t>ニチ</t>
    </rPh>
    <phoneticPr fontId="12"/>
  </si>
  <si>
    <r>
      <t xml:space="preserve">下請契約額
</t>
    </r>
    <r>
      <rPr>
        <sz val="9"/>
        <rFont val="ＭＳ 明朝"/>
        <family val="1"/>
        <charset val="128"/>
      </rPr>
      <t>(※２）</t>
    </r>
    <rPh sb="0" eb="2">
      <t>シタウケ</t>
    </rPh>
    <rPh sb="2" eb="4">
      <t>ケイヤク</t>
    </rPh>
    <rPh sb="4" eb="5">
      <t>ガク</t>
    </rPh>
    <phoneticPr fontId="12"/>
  </si>
  <si>
    <t>円　　　　　　　　　　　　</t>
    <rPh sb="0" eb="1">
      <t>エン</t>
    </rPh>
    <phoneticPr fontId="12"/>
  </si>
  <si>
    <r>
      <t xml:space="preserve">契約形式
</t>
    </r>
    <r>
      <rPr>
        <sz val="9"/>
        <rFont val="ＭＳ 明朝"/>
        <family val="1"/>
        <charset val="128"/>
      </rPr>
      <t>（※３）</t>
    </r>
    <rPh sb="0" eb="2">
      <t>ケイヤク</t>
    </rPh>
    <rPh sb="2" eb="4">
      <t>ケイシキ</t>
    </rPh>
    <phoneticPr fontId="12"/>
  </si>
  <si>
    <t>・契約書</t>
    <rPh sb="1" eb="4">
      <t>ケイヤクショ</t>
    </rPh>
    <phoneticPr fontId="12"/>
  </si>
  <si>
    <t>・注文書
　及び請書</t>
    <rPh sb="1" eb="4">
      <t>チュウモンショ</t>
    </rPh>
    <rPh sb="6" eb="7">
      <t>オヨ</t>
    </rPh>
    <rPh sb="8" eb="10">
      <t>ウケショ</t>
    </rPh>
    <phoneticPr fontId="12"/>
  </si>
  <si>
    <t>・毎月払</t>
    <rPh sb="1" eb="3">
      <t>マイツキ</t>
    </rPh>
    <rPh sb="2" eb="4">
      <t>ツキバライ</t>
    </rPh>
    <rPh sb="3" eb="4">
      <t>ハラ</t>
    </rPh>
    <phoneticPr fontId="12"/>
  </si>
  <si>
    <t>代金支払</t>
    <rPh sb="0" eb="2">
      <t>ダイキン</t>
    </rPh>
    <rPh sb="2" eb="4">
      <t>シハラ</t>
    </rPh>
    <phoneticPr fontId="12"/>
  </si>
  <si>
    <t>・前払</t>
    <rPh sb="1" eb="3">
      <t>マエバラ</t>
    </rPh>
    <phoneticPr fontId="12"/>
  </si>
  <si>
    <t>・部分払</t>
    <rPh sb="1" eb="3">
      <t>ブブン</t>
    </rPh>
    <rPh sb="3" eb="4">
      <t>ハラ</t>
    </rPh>
    <phoneticPr fontId="12"/>
  </si>
  <si>
    <t>・完成払</t>
    <rPh sb="1" eb="3">
      <t>カンセイ</t>
    </rPh>
    <rPh sb="3" eb="4">
      <t>ハラ</t>
    </rPh>
    <phoneticPr fontId="12"/>
  </si>
  <si>
    <t>・隔月払</t>
    <rPh sb="1" eb="2">
      <t>カク</t>
    </rPh>
    <rPh sb="2" eb="4">
      <t>ツキバライ</t>
    </rPh>
    <rPh sb="3" eb="4">
      <t>ハラ</t>
    </rPh>
    <phoneticPr fontId="12"/>
  </si>
  <si>
    <t>・現金　　％</t>
    <rPh sb="1" eb="3">
      <t>ゲンキンツキバライ</t>
    </rPh>
    <phoneticPr fontId="12"/>
  </si>
  <si>
    <t>発注者名
及び
住所</t>
    <rPh sb="0" eb="2">
      <t>ハッチュウ</t>
    </rPh>
    <rPh sb="2" eb="3">
      <t>シャ</t>
    </rPh>
    <rPh sb="3" eb="4">
      <t>メイ</t>
    </rPh>
    <rPh sb="5" eb="6">
      <t>オヨ</t>
    </rPh>
    <rPh sb="8" eb="10">
      <t>ジュウショ</t>
    </rPh>
    <phoneticPr fontId="12"/>
  </si>
  <si>
    <t>方法等</t>
    <rPh sb="0" eb="2">
      <t>ホウホウ</t>
    </rPh>
    <rPh sb="2" eb="3">
      <t>トウ</t>
    </rPh>
    <phoneticPr fontId="12"/>
  </si>
  <si>
    <t>(      )%</t>
    <phoneticPr fontId="12"/>
  </si>
  <si>
    <t>(      )%</t>
  </si>
  <si>
    <t>・その他</t>
    <rPh sb="3" eb="4">
      <t>ホカツキバライ</t>
    </rPh>
    <phoneticPr fontId="12"/>
  </si>
  <si>
    <t>・手形　　％</t>
    <rPh sb="1" eb="3">
      <t>テガタツキバライ</t>
    </rPh>
    <phoneticPr fontId="12"/>
  </si>
  <si>
    <t>（　回／月）</t>
    <rPh sb="2" eb="3">
      <t>カイ</t>
    </rPh>
    <rPh sb="4" eb="5">
      <t>ツキ</t>
    </rPh>
    <phoneticPr fontId="12"/>
  </si>
  <si>
    <t>　　手形期間　　　日間</t>
    <rPh sb="2" eb="4">
      <t>テガタ</t>
    </rPh>
    <rPh sb="4" eb="6">
      <t>キカン</t>
    </rPh>
    <rPh sb="9" eb="11">
      <t>ニチカン</t>
    </rPh>
    <phoneticPr fontId="12"/>
  </si>
  <si>
    <t>施工に必要な許可業種</t>
    <rPh sb="0" eb="2">
      <t>セコウ</t>
    </rPh>
    <rPh sb="3" eb="5">
      <t>ヒツヨウ</t>
    </rPh>
    <rPh sb="6" eb="8">
      <t>キョカ</t>
    </rPh>
    <rPh sb="8" eb="10">
      <t>ギョウシュ</t>
    </rPh>
    <phoneticPr fontId="12"/>
  </si>
  <si>
    <t>契約金額</t>
    <rPh sb="0" eb="2">
      <t>ケイヤク</t>
    </rPh>
    <rPh sb="2" eb="4">
      <t>キンガク</t>
    </rPh>
    <phoneticPr fontId="12"/>
  </si>
  <si>
    <t>契約
営業所</t>
    <rPh sb="0" eb="2">
      <t>ケイヤク</t>
    </rPh>
    <rPh sb="3" eb="6">
      <t>エイギョウショ</t>
    </rPh>
    <phoneticPr fontId="12"/>
  </si>
  <si>
    <t>　</t>
    <phoneticPr fontId="12"/>
  </si>
  <si>
    <t>名　　　　　　　　　称</t>
    <rPh sb="0" eb="11">
      <t>メイショウ</t>
    </rPh>
    <phoneticPr fontId="12"/>
  </si>
  <si>
    <t>住　　　　　　　　　所</t>
    <rPh sb="0" eb="11">
      <t>ジュウショ</t>
    </rPh>
    <phoneticPr fontId="12"/>
  </si>
  <si>
    <t>元請契約</t>
    <rPh sb="0" eb="2">
      <t>モトウケ</t>
    </rPh>
    <rPh sb="2" eb="4">
      <t>ケイヤク</t>
    </rPh>
    <phoneticPr fontId="12"/>
  </si>
  <si>
    <t>健康保険等の加入状況
（ ※４ ）</t>
    <rPh sb="0" eb="2">
      <t>ケンコウ</t>
    </rPh>
    <rPh sb="2" eb="4">
      <t>ホケン</t>
    </rPh>
    <rPh sb="4" eb="5">
      <t>トウ</t>
    </rPh>
    <rPh sb="6" eb="8">
      <t>カニュウ</t>
    </rPh>
    <rPh sb="8" eb="10">
      <t>ジョウキョウ</t>
    </rPh>
    <phoneticPr fontId="12"/>
  </si>
  <si>
    <t>　</t>
    <phoneticPr fontId="12"/>
  </si>
  <si>
    <t>保険加入の有無</t>
    <rPh sb="0" eb="2">
      <t>ホケン</t>
    </rPh>
    <rPh sb="2" eb="4">
      <t>カニュウ</t>
    </rPh>
    <rPh sb="5" eb="7">
      <t>ウム</t>
    </rPh>
    <phoneticPr fontId="12"/>
  </si>
  <si>
    <t>健康保険</t>
    <rPh sb="0" eb="2">
      <t>ケンコウ</t>
    </rPh>
    <rPh sb="2" eb="4">
      <t>ホケン</t>
    </rPh>
    <phoneticPr fontId="12"/>
  </si>
  <si>
    <t>厚生年金保険</t>
    <rPh sb="0" eb="2">
      <t>コウセイ</t>
    </rPh>
    <rPh sb="2" eb="4">
      <t>ネンキン</t>
    </rPh>
    <rPh sb="4" eb="6">
      <t>ホケン</t>
    </rPh>
    <phoneticPr fontId="12"/>
  </si>
  <si>
    <t>雇用保険</t>
    <rPh sb="0" eb="2">
      <t>コヨウ</t>
    </rPh>
    <rPh sb="2" eb="4">
      <t>ホケン</t>
    </rPh>
    <phoneticPr fontId="12"/>
  </si>
  <si>
    <t>下請契約</t>
    <rPh sb="0" eb="2">
      <t>シタウケ</t>
    </rPh>
    <rPh sb="2" eb="4">
      <t>ケイヤク</t>
    </rPh>
    <phoneticPr fontId="12"/>
  </si>
  <si>
    <t>加入　　未加入
適用除外</t>
    <rPh sb="0" eb="2">
      <t>カニュウ</t>
    </rPh>
    <rPh sb="4" eb="7">
      <t>ミカニュウ</t>
    </rPh>
    <rPh sb="8" eb="10">
      <t>テキヨウ</t>
    </rPh>
    <rPh sb="10" eb="12">
      <t>ジョガイ</t>
    </rPh>
    <phoneticPr fontId="12"/>
  </si>
  <si>
    <t>事業所
整理記号等</t>
    <rPh sb="0" eb="3">
      <t>ジギョウショ</t>
    </rPh>
    <rPh sb="4" eb="6">
      <t>セイリ</t>
    </rPh>
    <rPh sb="6" eb="8">
      <t>キゴウ</t>
    </rPh>
    <rPh sb="8" eb="9">
      <t>トウ</t>
    </rPh>
    <phoneticPr fontId="12"/>
  </si>
  <si>
    <t>営業所の名称</t>
    <rPh sb="0" eb="3">
      <t>エイギョウショ</t>
    </rPh>
    <rPh sb="4" eb="6">
      <t>メイショウ</t>
    </rPh>
    <phoneticPr fontId="12"/>
  </si>
  <si>
    <t>健康保険等の加入状況</t>
    <rPh sb="0" eb="2">
      <t>ケンコウ</t>
    </rPh>
    <rPh sb="2" eb="4">
      <t>ホケン</t>
    </rPh>
    <rPh sb="4" eb="5">
      <t>トウ</t>
    </rPh>
    <rPh sb="6" eb="8">
      <t>カニュウ</t>
    </rPh>
    <rPh sb="8" eb="10">
      <t>ジョウキョウ</t>
    </rPh>
    <phoneticPr fontId="12"/>
  </si>
  <si>
    <t>現場代理人名</t>
    <rPh sb="0" eb="2">
      <t>ゲンバ</t>
    </rPh>
    <rPh sb="2" eb="4">
      <t>ダイリ</t>
    </rPh>
    <rPh sb="4" eb="5">
      <t>ニン</t>
    </rPh>
    <rPh sb="5" eb="6">
      <t>メイ</t>
    </rPh>
    <phoneticPr fontId="12"/>
  </si>
  <si>
    <t>安全衛生責任者名</t>
    <rPh sb="0" eb="2">
      <t>アンゼン</t>
    </rPh>
    <rPh sb="2" eb="4">
      <t>エイセイ</t>
    </rPh>
    <rPh sb="4" eb="7">
      <t>セキニンシャ</t>
    </rPh>
    <rPh sb="7" eb="8">
      <t>メイ</t>
    </rPh>
    <phoneticPr fontId="12"/>
  </si>
  <si>
    <t>権限及び
意見申出方法</t>
    <rPh sb="0" eb="2">
      <t>ケンゲン</t>
    </rPh>
    <rPh sb="2" eb="3">
      <t>オヨ</t>
    </rPh>
    <rPh sb="5" eb="7">
      <t>イケン</t>
    </rPh>
    <rPh sb="7" eb="9">
      <t>モウシデ</t>
    </rPh>
    <rPh sb="9" eb="11">
      <t>ホウホウ</t>
    </rPh>
    <phoneticPr fontId="12"/>
  </si>
  <si>
    <t>安全衛生推進者名</t>
    <rPh sb="0" eb="2">
      <t>アンゼン</t>
    </rPh>
    <rPh sb="2" eb="4">
      <t>エイセイ</t>
    </rPh>
    <rPh sb="4" eb="6">
      <t>スイシン</t>
    </rPh>
    <rPh sb="6" eb="7">
      <t>セキニンシャ</t>
    </rPh>
    <rPh sb="7" eb="8">
      <t>メイ</t>
    </rPh>
    <phoneticPr fontId="12"/>
  </si>
  <si>
    <t>主任技術者名</t>
    <rPh sb="0" eb="2">
      <t>シュニン</t>
    </rPh>
    <rPh sb="2" eb="5">
      <t>ギジュツシャ</t>
    </rPh>
    <rPh sb="5" eb="6">
      <t>メイ</t>
    </rPh>
    <phoneticPr fontId="12"/>
  </si>
  <si>
    <t>専　任
非専任</t>
    <rPh sb="0" eb="3">
      <t>センニン</t>
    </rPh>
    <rPh sb="4" eb="5">
      <t>ヒ</t>
    </rPh>
    <rPh sb="5" eb="7">
      <t>センニン</t>
    </rPh>
    <phoneticPr fontId="12"/>
  </si>
  <si>
    <t>雇用管理責任者名</t>
    <rPh sb="0" eb="2">
      <t>コヨウ</t>
    </rPh>
    <rPh sb="2" eb="4">
      <t>カンリ</t>
    </rPh>
    <rPh sb="4" eb="7">
      <t>セキニンシャ</t>
    </rPh>
    <rPh sb="7" eb="8">
      <t>メイ</t>
    </rPh>
    <phoneticPr fontId="12"/>
  </si>
  <si>
    <t>資格内容</t>
    <rPh sb="0" eb="2">
      <t>シカク</t>
    </rPh>
    <rPh sb="2" eb="4">
      <t>ナイヨウ</t>
    </rPh>
    <phoneticPr fontId="12"/>
  </si>
  <si>
    <t>発注者の
監督員名</t>
    <rPh sb="0" eb="3">
      <t>ハッチュウシャ</t>
    </rPh>
    <rPh sb="5" eb="7">
      <t>カントク</t>
    </rPh>
    <rPh sb="7" eb="8">
      <t>イン</t>
    </rPh>
    <rPh sb="8" eb="9">
      <t>メイ</t>
    </rPh>
    <phoneticPr fontId="12"/>
  </si>
  <si>
    <t>権限及び意見申出方法</t>
    <rPh sb="0" eb="2">
      <t>ケンゲン</t>
    </rPh>
    <rPh sb="2" eb="3">
      <t>オヨ</t>
    </rPh>
    <rPh sb="4" eb="6">
      <t>イケン</t>
    </rPh>
    <rPh sb="6" eb="7">
      <t>モウ</t>
    </rPh>
    <rPh sb="7" eb="8">
      <t>デ</t>
    </rPh>
    <rPh sb="8" eb="10">
      <t>ホウホウ</t>
    </rPh>
    <phoneticPr fontId="12"/>
  </si>
  <si>
    <t>監督員名</t>
    <rPh sb="0" eb="2">
      <t>カントク</t>
    </rPh>
    <rPh sb="2" eb="3">
      <t>イン</t>
    </rPh>
    <rPh sb="3" eb="4">
      <t>メイ</t>
    </rPh>
    <phoneticPr fontId="12"/>
  </si>
  <si>
    <t>現場
代理人名</t>
    <rPh sb="0" eb="2">
      <t>ゲンバ</t>
    </rPh>
    <rPh sb="3" eb="5">
      <t>ダイリ</t>
    </rPh>
    <rPh sb="5" eb="6">
      <t>ニン</t>
    </rPh>
    <rPh sb="6" eb="7">
      <t>メイ</t>
    </rPh>
    <phoneticPr fontId="1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</si>
  <si>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2"/>
  </si>
  <si>
    <t>有　 無</t>
    <rPh sb="0" eb="1">
      <t>ユウ</t>
    </rPh>
    <rPh sb="3" eb="4">
      <t>ム</t>
    </rPh>
    <phoneticPr fontId="12"/>
  </si>
  <si>
    <t>外国人建設就労者の従事の状況(有無)</t>
    <phoneticPr fontId="12"/>
  </si>
  <si>
    <t>外国人建設就労者の従事の状況(有無)</t>
    <phoneticPr fontId="12"/>
  </si>
  <si>
    <t>外国人技能実習生の従事状況(有無)</t>
    <phoneticPr fontId="12"/>
  </si>
  <si>
    <t>監理技術者名　
主任技術者名</t>
    <rPh sb="0" eb="2">
      <t>カンリ</t>
    </rPh>
    <rPh sb="2" eb="5">
      <t>ギジュツシャ</t>
    </rPh>
    <rPh sb="5" eb="6">
      <t>メイ</t>
    </rPh>
    <rPh sb="8" eb="10">
      <t>シュニン</t>
    </rPh>
    <rPh sb="10" eb="13">
      <t>ギジュツシャ</t>
    </rPh>
    <rPh sb="13" eb="14">
      <t>メイ</t>
    </rPh>
    <phoneticPr fontId="12"/>
  </si>
  <si>
    <t>監理技術者
補佐名</t>
    <rPh sb="0" eb="2">
      <t>カンリ</t>
    </rPh>
    <rPh sb="2" eb="5">
      <t>ギジュツシャ</t>
    </rPh>
    <rPh sb="6" eb="8">
      <t>ホサ</t>
    </rPh>
    <rPh sb="8" eb="9">
      <t>メイ</t>
    </rPh>
    <phoneticPr fontId="12"/>
  </si>
  <si>
    <t>（※１）</t>
    <phoneticPr fontId="12"/>
  </si>
  <si>
    <t>（※１）</t>
    <phoneticPr fontId="12"/>
  </si>
  <si>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2"/>
  </si>
  <si>
    <t>専門
技術者名</t>
    <rPh sb="0" eb="2">
      <t>センモン</t>
    </rPh>
    <rPh sb="3" eb="6">
      <t>ギジュツシャ</t>
    </rPh>
    <rPh sb="6" eb="7">
      <t>メイ</t>
    </rPh>
    <phoneticPr fontId="12"/>
  </si>
  <si>
    <t>（※２）</t>
    <phoneticPr fontId="12"/>
  </si>
  <si>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2"/>
  </si>
  <si>
    <t>（※３）</t>
    <phoneticPr fontId="12"/>
  </si>
  <si>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2"/>
  </si>
  <si>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2"/>
  </si>
  <si>
    <t>担当
工事内容</t>
    <rPh sb="0" eb="2">
      <t>タントウ</t>
    </rPh>
    <rPh sb="3" eb="5">
      <t>コウジ</t>
    </rPh>
    <rPh sb="5" eb="7">
      <t>ナイヨウ</t>
    </rPh>
    <phoneticPr fontId="12"/>
  </si>
  <si>
    <t>（※４）</t>
    <phoneticPr fontId="12"/>
  </si>
  <si>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2"/>
  </si>
  <si>
    <t>外国人技能実習生の従事状況(有無)</t>
    <phoneticPr fontId="12"/>
  </si>
  <si>
    <t>※　色つきセルは入力必須項目。</t>
    <rPh sb="2" eb="3">
      <t>イロ</t>
    </rPh>
    <rPh sb="8" eb="10">
      <t>ニュウリョク</t>
    </rPh>
    <rPh sb="10" eb="12">
      <t>ヒッス</t>
    </rPh>
    <rPh sb="12" eb="14">
      <t>コウモク</t>
    </rPh>
    <phoneticPr fontId="12"/>
  </si>
  <si>
    <t>様式２</t>
    <rPh sb="0" eb="2">
      <t>ヨウシキ</t>
    </rPh>
    <phoneticPr fontId="12"/>
  </si>
  <si>
    <t>《再下請負関係》</t>
    <rPh sb="1" eb="2">
      <t>サイ</t>
    </rPh>
    <rPh sb="2" eb="3">
      <t>シタ</t>
    </rPh>
    <rPh sb="3" eb="5">
      <t>ウケオ</t>
    </rPh>
    <rPh sb="5" eb="7">
      <t>カンケイ</t>
    </rPh>
    <phoneticPr fontId="12"/>
  </si>
  <si>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</si>
  <si>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2"/>
  </si>
  <si>
    <t>会社名
・事業者ID</t>
    <rPh sb="0" eb="3">
      <t>カイシャメイ</t>
    </rPh>
    <rPh sb="5" eb="8">
      <t>ジギョウシャ</t>
    </rPh>
    <phoneticPr fontId="12"/>
  </si>
  <si>
    <t>直近上位
注文者名</t>
    <rPh sb="0" eb="1">
      <t>チョク</t>
    </rPh>
    <rPh sb="1" eb="2">
      <t>チカ</t>
    </rPh>
    <rPh sb="2" eb="4">
      <t>ジョウイ</t>
    </rPh>
    <rPh sb="5" eb="7">
      <t>チュウモン</t>
    </rPh>
    <rPh sb="7" eb="8">
      <t>シャ</t>
    </rPh>
    <rPh sb="8" eb="9">
      <t>メイ</t>
    </rPh>
    <phoneticPr fontId="12"/>
  </si>
  <si>
    <t>住所
電話番号</t>
    <rPh sb="0" eb="2">
      <t>ジュウショ</t>
    </rPh>
    <rPh sb="3" eb="5">
      <t>デンワ</t>
    </rPh>
    <rPh sb="5" eb="7">
      <t>バンゴウ</t>
    </rPh>
    <phoneticPr fontId="12"/>
  </si>
  <si>
    <t>【報告下請負業者】</t>
    <rPh sb="1" eb="3">
      <t>ホウコク</t>
    </rPh>
    <rPh sb="3" eb="4">
      <t>シタ</t>
    </rPh>
    <rPh sb="4" eb="6">
      <t>ウケオ</t>
    </rPh>
    <rPh sb="6" eb="8">
      <t>ギョウシャ</t>
    </rPh>
    <phoneticPr fontId="12"/>
  </si>
  <si>
    <t xml:space="preserve">TEL          (          )             </t>
    <phoneticPr fontId="12"/>
  </si>
  <si>
    <t>元請名称・事業者ID</t>
    <rPh sb="0" eb="2">
      <t>モトウケ</t>
    </rPh>
    <rPh sb="2" eb="4">
      <t>メイショウ</t>
    </rPh>
    <rPh sb="5" eb="7">
      <t>ジギョウ</t>
    </rPh>
    <rPh sb="7" eb="8">
      <t>シャ</t>
    </rPh>
    <phoneticPr fontId="12"/>
  </si>
  <si>
    <t>自　　　　　年　　　月　　　日
至　　　　　年　　　月　　　日</t>
    <rPh sb="0" eb="1">
      <t>ジ</t>
    </rPh>
    <rPh sb="6" eb="7">
      <t>ネン</t>
    </rPh>
    <rPh sb="10" eb="11">
      <t>ガツ</t>
    </rPh>
    <rPh sb="14" eb="15">
      <t>ニチ</t>
    </rPh>
    <rPh sb="16" eb="17">
      <t>イタ</t>
    </rPh>
    <phoneticPr fontId="12"/>
  </si>
  <si>
    <t>会社名・事業者ID</t>
    <rPh sb="0" eb="2">
      <t>カイシャ</t>
    </rPh>
    <rPh sb="2" eb="3">
      <t>メイ</t>
    </rPh>
    <rPh sb="4" eb="7">
      <t>ジギョウシャ</t>
    </rPh>
    <phoneticPr fontId="12"/>
  </si>
  <si>
    <r>
      <t xml:space="preserve">下請契約額
</t>
    </r>
    <r>
      <rPr>
        <sz val="9"/>
        <rFont val="ＭＳ 明朝"/>
        <family val="1"/>
        <charset val="128"/>
      </rPr>
      <t>(※１）</t>
    </r>
    <rPh sb="0" eb="2">
      <t>シタウケ</t>
    </rPh>
    <rPh sb="2" eb="4">
      <t>ケイヤク</t>
    </rPh>
    <rPh sb="4" eb="5">
      <t>ガク</t>
    </rPh>
    <phoneticPr fontId="12"/>
  </si>
  <si>
    <t>《自社に関する事項》</t>
    <rPh sb="1" eb="3">
      <t>ジシャ</t>
    </rPh>
    <phoneticPr fontId="12"/>
  </si>
  <si>
    <t>健康保険等の加入状況
（ ※２ ）</t>
    <rPh sb="0" eb="2">
      <t>ケンコウ</t>
    </rPh>
    <rPh sb="2" eb="4">
      <t>ホケン</t>
    </rPh>
    <rPh sb="4" eb="5">
      <t>トウ</t>
    </rPh>
    <rPh sb="6" eb="8">
      <t>カニュウ</t>
    </rPh>
    <rPh sb="8" eb="10">
      <t>ジョウキョウ</t>
    </rPh>
    <phoneticPr fontId="12"/>
  </si>
  <si>
    <t>外国人技能実習生の従事状況(有無)</t>
    <phoneticPr fontId="12"/>
  </si>
  <si>
    <t>作　　業　　員　　名　　簿</t>
  </si>
  <si>
    <t>（　　年　　月　　日作成)</t>
    <phoneticPr fontId="12"/>
  </si>
  <si>
    <t>元請
確認欄</t>
    <phoneticPr fontId="12"/>
  </si>
  <si>
    <t>事業所の名称
・現場ID</t>
    <rPh sb="8" eb="10">
      <t>ゲンバ</t>
    </rPh>
    <phoneticPr fontId="12"/>
  </si>
  <si>
    <t>所長名</t>
  </si>
  <si>
    <t>提出日　　　　　年　　　月　　　日</t>
    <rPh sb="0" eb="2">
      <t>テイシュツ</t>
    </rPh>
    <rPh sb="2" eb="3">
      <t>ビ</t>
    </rPh>
    <rPh sb="8" eb="9">
      <t>ネン</t>
    </rPh>
    <rPh sb="12" eb="13">
      <t>ガツ</t>
    </rPh>
    <rPh sb="16" eb="17">
      <t>ヒ</t>
    </rPh>
    <phoneticPr fontId="12"/>
  </si>
  <si>
    <t>本書面に記載した内容は、作業員名簿として安全衛生管理や労働災害発生時の緊急連絡・対応のために元請負業者に提示することについて、記載者本人は同意しています。</t>
    <phoneticPr fontId="12"/>
  </si>
  <si>
    <t>一次会社名
・事業者ID</t>
    <rPh sb="0" eb="1">
      <t>イチ</t>
    </rPh>
    <rPh sb="7" eb="9">
      <t>ジギョウ</t>
    </rPh>
    <rPh sb="9" eb="10">
      <t>シャ</t>
    </rPh>
    <phoneticPr fontId="12"/>
  </si>
  <si>
    <t>（　次)会社名
・事業者ID</t>
    <rPh sb="9" eb="12">
      <t>ジギョウシャ</t>
    </rPh>
    <phoneticPr fontId="12"/>
  </si>
  <si>
    <t>番号</t>
    <rPh sb="0" eb="1">
      <t>バン</t>
    </rPh>
    <rPh sb="1" eb="2">
      <t>ゴウ</t>
    </rPh>
    <phoneticPr fontId="12"/>
  </si>
  <si>
    <t>ふりがな</t>
    <phoneticPr fontId="12"/>
  </si>
  <si>
    <t>職種</t>
  </si>
  <si>
    <t>※</t>
    <phoneticPr fontId="12"/>
  </si>
  <si>
    <t>生年月日</t>
    <phoneticPr fontId="12"/>
  </si>
  <si>
    <t>建設業退職金
共済制度</t>
    <rPh sb="0" eb="3">
      <t>ケンセツギョウ</t>
    </rPh>
    <rPh sb="3" eb="6">
      <t>タイショクキン</t>
    </rPh>
    <rPh sb="7" eb="9">
      <t>キョウサイ</t>
    </rPh>
    <rPh sb="9" eb="11">
      <t>セイド</t>
    </rPh>
    <phoneticPr fontId="12"/>
  </si>
  <si>
    <t>教　育・資　格・免　許</t>
    <rPh sb="0" eb="1">
      <t>キョウ</t>
    </rPh>
    <rPh sb="2" eb="3">
      <t>イク</t>
    </rPh>
    <rPh sb="4" eb="5">
      <t>シ</t>
    </rPh>
    <rPh sb="6" eb="7">
      <t>カク</t>
    </rPh>
    <rPh sb="8" eb="9">
      <t>メン</t>
    </rPh>
    <rPh sb="10" eb="11">
      <t>モト</t>
    </rPh>
    <phoneticPr fontId="12"/>
  </si>
  <si>
    <t>入場年月日</t>
  </si>
  <si>
    <t>氏名</t>
  </si>
  <si>
    <t>年金保険</t>
    <rPh sb="0" eb="2">
      <t>ネンキン</t>
    </rPh>
    <rPh sb="2" eb="4">
      <t>ホケン</t>
    </rPh>
    <phoneticPr fontId="12"/>
  </si>
  <si>
    <t>年齢</t>
  </si>
  <si>
    <t>中小企業退職金
共済制度</t>
    <rPh sb="0" eb="2">
      <t>チュウショウ</t>
    </rPh>
    <rPh sb="2" eb="4">
      <t>キギョウ</t>
    </rPh>
    <rPh sb="4" eb="6">
      <t>タイショク</t>
    </rPh>
    <rPh sb="6" eb="7">
      <t>キン</t>
    </rPh>
    <rPh sb="8" eb="10">
      <t>キョウサイ</t>
    </rPh>
    <rPh sb="10" eb="12">
      <t>セイド</t>
    </rPh>
    <phoneticPr fontId="12"/>
  </si>
  <si>
    <t>雇入・職長
特別教育</t>
    <rPh sb="0" eb="1">
      <t>ヤトイ</t>
    </rPh>
    <rPh sb="1" eb="2">
      <t>ニュウ</t>
    </rPh>
    <rPh sb="3" eb="5">
      <t>ショクチョウ</t>
    </rPh>
    <rPh sb="6" eb="8">
      <t>トクベツ</t>
    </rPh>
    <rPh sb="8" eb="10">
      <t>キョウイク</t>
    </rPh>
    <phoneticPr fontId="12"/>
  </si>
  <si>
    <t>技能講習</t>
  </si>
  <si>
    <t>免　許</t>
    <phoneticPr fontId="12"/>
  </si>
  <si>
    <t>受入教育
実施年月日</t>
    <phoneticPr fontId="12"/>
  </si>
  <si>
    <t>技能者ID</t>
    <rPh sb="0" eb="3">
      <t>ギノウシャ</t>
    </rPh>
    <phoneticPr fontId="12"/>
  </si>
  <si>
    <t>年　月　日</t>
  </si>
  <si>
    <t>歳</t>
  </si>
  <si>
    <t>（注)１．※印欄には次の略称を入れる。</t>
    <rPh sb="1" eb="2">
      <t>チュウ</t>
    </rPh>
    <rPh sb="6" eb="7">
      <t>ジルシ</t>
    </rPh>
    <rPh sb="7" eb="8">
      <t>ラン</t>
    </rPh>
    <rPh sb="10" eb="11">
      <t>ツギ</t>
    </rPh>
    <rPh sb="12" eb="14">
      <t>リャクショウ</t>
    </rPh>
    <rPh sb="15" eb="16">
      <t>イ</t>
    </rPh>
    <phoneticPr fontId="12"/>
  </si>
  <si>
    <t>（注）６．年金保険欄には、左欄に年金保険の名称（厚生年金、国民年金）を記載。
　　　　　各年金の受給者である場合は、左欄に「受給者」と記載。</t>
    <phoneticPr fontId="12"/>
  </si>
  <si>
    <t>　　現 … 現場代理人</t>
    <rPh sb="2" eb="3">
      <t>ゲン</t>
    </rPh>
    <phoneticPr fontId="12"/>
  </si>
  <si>
    <t>作 … 作業主任者（（注）2.)</t>
    <rPh sb="0" eb="1">
      <t>サク</t>
    </rPh>
    <phoneticPr fontId="12"/>
  </si>
  <si>
    <t>　　女 … 女性作業員</t>
    <rPh sb="2" eb="3">
      <t>オンナ</t>
    </rPh>
    <phoneticPr fontId="12"/>
  </si>
  <si>
    <t>未 … 18歳未満の作業員</t>
    <rPh sb="0" eb="1">
      <t>ミ</t>
    </rPh>
    <rPh sb="6" eb="7">
      <t>サイ</t>
    </rPh>
    <rPh sb="7" eb="9">
      <t>ミマン</t>
    </rPh>
    <rPh sb="10" eb="13">
      <t>サギョウイン</t>
    </rPh>
    <phoneticPr fontId="12"/>
  </si>
  <si>
    <t>　　主 … 主任技術者</t>
    <rPh sb="2" eb="3">
      <t>シュ</t>
    </rPh>
    <phoneticPr fontId="12"/>
  </si>
  <si>
    <t>職 … 職　長</t>
    <rPh sb="0" eb="1">
      <t>ショク</t>
    </rPh>
    <phoneticPr fontId="12"/>
  </si>
  <si>
    <t>安 … 安全衛生責任者</t>
    <rPh sb="0" eb="1">
      <t>アン</t>
    </rPh>
    <phoneticPr fontId="12"/>
  </si>
  <si>
    <t xml:space="preserve"> 能 … 能力向上教育</t>
    <rPh sb="1" eb="2">
      <t>ノウ</t>
    </rPh>
    <rPh sb="5" eb="7">
      <t>ノウリョク</t>
    </rPh>
    <rPh sb="7" eb="9">
      <t>コウジョウ</t>
    </rPh>
    <rPh sb="9" eb="11">
      <t>キョウイク</t>
    </rPh>
    <phoneticPr fontId="12"/>
  </si>
  <si>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2"/>
  </si>
  <si>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2"/>
  </si>
  <si>
    <t>　　習 … 外国人技能実習生</t>
    <rPh sb="2" eb="3">
      <t>シュウ</t>
    </rPh>
    <phoneticPr fontId="12"/>
  </si>
  <si>
    <t>就 … 外国人建設就労者</t>
    <rPh sb="0" eb="1">
      <t>シュウ</t>
    </rPh>
    <phoneticPr fontId="12"/>
  </si>
  <si>
    <t>　　 １特 …１号特定技能外国人</t>
    <rPh sb="4" eb="5">
      <t>トク</t>
    </rPh>
    <phoneticPr fontId="12"/>
  </si>
  <si>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2"/>
  </si>
  <si>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2"/>
  </si>
  <si>
    <t>（注）３．各社別に作成するのが原則だが、リース機械等の運転者は一緒でもよい。</t>
    <rPh sb="1" eb="2">
      <t>チュウ</t>
    </rPh>
    <phoneticPr fontId="12"/>
  </si>
  <si>
    <t>（注）９．安全衛生に関する教育の内容（例：雇入時教育、職長教育、建設用リフトの運転の業務
          に係る特別教育）については「雇入・職長特別教育」欄に記載。</t>
    <phoneticPr fontId="12"/>
  </si>
  <si>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2"/>
  </si>
  <si>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2"/>
  </si>
  <si>
    <t>（注）10．建設工事に係る知識及び技術又は技能に関する資格（例：登録○○基幹技能者、○級○
          ○施工管理技士）を有する場合は、「免許」欄に記載。</t>
    <rPh sb="57" eb="59">
      <t>セコウ</t>
    </rPh>
    <rPh sb="59" eb="61">
      <t>カンリ</t>
    </rPh>
    <phoneticPr fontId="12"/>
  </si>
  <si>
    <t>（注）11．記載事項の一部について、別紙を用いて記載しても差し支えない。</t>
    <phoneticPr fontId="12"/>
  </si>
  <si>
    <t>選　定　理　由　書</t>
    <rPh sb="0" eb="1">
      <t>セン</t>
    </rPh>
    <rPh sb="2" eb="3">
      <t>サダム</t>
    </rPh>
    <rPh sb="4" eb="5">
      <t>リ</t>
    </rPh>
    <rPh sb="6" eb="7">
      <t>ヨシ</t>
    </rPh>
    <rPh sb="8" eb="9">
      <t>ショ</t>
    </rPh>
    <phoneticPr fontId="12"/>
  </si>
  <si>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2"/>
  </si>
  <si>
    <t>１　下請負人の住所又は所在</t>
    <rPh sb="2" eb="3">
      <t>シタ</t>
    </rPh>
    <rPh sb="3" eb="5">
      <t>ウケオイ</t>
    </rPh>
    <rPh sb="5" eb="6">
      <t>ニン</t>
    </rPh>
    <rPh sb="7" eb="9">
      <t>ジュウショ</t>
    </rPh>
    <rPh sb="9" eb="10">
      <t>マタ</t>
    </rPh>
    <rPh sb="11" eb="13">
      <t>ショザイ</t>
    </rPh>
    <phoneticPr fontId="12"/>
  </si>
  <si>
    <t>２　氏名又は名称</t>
    <rPh sb="2" eb="4">
      <t>シメイ</t>
    </rPh>
    <rPh sb="4" eb="5">
      <t>マタ</t>
    </rPh>
    <rPh sb="6" eb="8">
      <t>メイショウ</t>
    </rPh>
    <phoneticPr fontId="12"/>
  </si>
  <si>
    <t>３　建設業許可番号</t>
    <rPh sb="2" eb="4">
      <t>ケンセツ</t>
    </rPh>
    <rPh sb="4" eb="5">
      <t>ギョウ</t>
    </rPh>
    <rPh sb="5" eb="7">
      <t>キョカ</t>
    </rPh>
    <rPh sb="7" eb="9">
      <t>バンゴウ</t>
    </rPh>
    <phoneticPr fontId="12"/>
  </si>
  <si>
    <t>・大臣許可</t>
    <rPh sb="1" eb="3">
      <t>ダイジン</t>
    </rPh>
    <rPh sb="3" eb="5">
      <t>キョカ</t>
    </rPh>
    <phoneticPr fontId="12"/>
  </si>
  <si>
    <t>・知事許可</t>
    <rPh sb="1" eb="3">
      <t>チジ</t>
    </rPh>
    <rPh sb="3" eb="5">
      <t>キョカ</t>
    </rPh>
    <phoneticPr fontId="12"/>
  </si>
  <si>
    <t>・許可なし</t>
    <rPh sb="1" eb="3">
      <t>キョカ</t>
    </rPh>
    <phoneticPr fontId="12"/>
  </si>
  <si>
    <t>号）</t>
    <rPh sb="0" eb="1">
      <t>ゴウ</t>
    </rPh>
    <phoneticPr fontId="12"/>
  </si>
  <si>
    <t>４　契約額</t>
    <rPh sb="2" eb="4">
      <t>ケイヤク</t>
    </rPh>
    <rPh sb="4" eb="5">
      <t>ガク</t>
    </rPh>
    <phoneticPr fontId="12"/>
  </si>
  <si>
    <t>円</t>
    <rPh sb="0" eb="1">
      <t>エン</t>
    </rPh>
    <phoneticPr fontId="12"/>
  </si>
  <si>
    <t>５　工期</t>
    <rPh sb="2" eb="4">
      <t>コウキ</t>
    </rPh>
    <phoneticPr fontId="12"/>
  </si>
  <si>
    <t>～</t>
    <phoneticPr fontId="12"/>
  </si>
  <si>
    <t>６　県内業者にしなかった理由</t>
    <rPh sb="2" eb="4">
      <t>ケンナイ</t>
    </rPh>
    <rPh sb="4" eb="6">
      <t>ギョウシャ</t>
    </rPh>
    <rPh sb="12" eb="14">
      <t>リユウ</t>
    </rPh>
    <phoneticPr fontId="12"/>
  </si>
  <si>
    <t>（具体的に記載すること。）</t>
    <rPh sb="1" eb="4">
      <t>グタイテキ</t>
    </rPh>
    <rPh sb="5" eb="7">
      <t>キサイ</t>
    </rPh>
    <phoneticPr fontId="12"/>
  </si>
  <si>
    <t>100</t>
    <phoneticPr fontId="12"/>
  </si>
  <si>
    <t>110</t>
    <phoneticPr fontId="12"/>
  </si>
  <si>
    <t>120</t>
    <phoneticPr fontId="12"/>
  </si>
  <si>
    <t>130</t>
    <phoneticPr fontId="12"/>
  </si>
  <si>
    <t>140</t>
    <phoneticPr fontId="12"/>
  </si>
  <si>
    <t>適正な労働条件に係る
「誓約書」の日付</t>
    <rPh sb="0" eb="2">
      <t>テキセイ</t>
    </rPh>
    <rPh sb="3" eb="7">
      <t>ロウドウジョウケン</t>
    </rPh>
    <rPh sb="8" eb="9">
      <t>カカ</t>
    </rPh>
    <rPh sb="12" eb="15">
      <t>セイヤクショ</t>
    </rPh>
    <rPh sb="17" eb="19">
      <t>ヒヅケ</t>
    </rPh>
    <phoneticPr fontId="94"/>
  </si>
  <si>
    <t>年　　月　　日</t>
    <rPh sb="0" eb="1">
      <t>ネン</t>
    </rPh>
    <rPh sb="3" eb="4">
      <t>ツキ</t>
    </rPh>
    <rPh sb="6" eb="7">
      <t>ヒ</t>
    </rPh>
    <phoneticPr fontId="94"/>
  </si>
  <si>
    <t>福岡市博多区東公園７－７</t>
  </si>
  <si>
    <t>(株）福岡企画技調</t>
  </si>
  <si>
    <t>代表取締役　企画太郎</t>
  </si>
  <si>
    <t>○</t>
  </si>
  <si>
    <t>「安全・訓練等の活動報告書」は工事打合せ簿によるものとして削除</t>
    <rPh sb="29" eb="31">
      <t>サクジョ</t>
    </rPh>
    <phoneticPr fontId="12"/>
  </si>
  <si>
    <t>削除</t>
    <rPh sb="0" eb="2">
      <t>サクジョ</t>
    </rPh>
    <phoneticPr fontId="12"/>
  </si>
  <si>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2"/>
  </si>
  <si>
    <t>改定</t>
    <rPh sb="0" eb="2">
      <t>カイテイ</t>
    </rPh>
    <phoneticPr fontId="12"/>
  </si>
  <si>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2"/>
  </si>
  <si>
    <t>「事前協議チェックシート【工事】」、「材料承認願い」、「施工体系図」の改定</t>
    <rPh sb="19" eb="23">
      <t>ザイリョウショウニン</t>
    </rPh>
    <rPh sb="23" eb="24">
      <t>ネガ</t>
    </rPh>
    <rPh sb="28" eb="33">
      <t>セコウタイケイズ</t>
    </rPh>
    <rPh sb="35" eb="37">
      <t>カイテイ</t>
    </rPh>
    <phoneticPr fontId="12"/>
  </si>
  <si>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2"/>
  </si>
  <si>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2"/>
  </si>
  <si>
    <t>工 　事 　名：</t>
    <rPh sb="0" eb="1">
      <t>コウ</t>
    </rPh>
    <rPh sb="3" eb="4">
      <t>コト</t>
    </rPh>
    <rPh sb="6" eb="7">
      <t>メイ</t>
    </rPh>
    <phoneticPr fontId="12"/>
  </si>
  <si>
    <t>受注会社名：</t>
    <rPh sb="0" eb="2">
      <t>ジュチュウ</t>
    </rPh>
    <rPh sb="2" eb="4">
      <t>カイシャ</t>
    </rPh>
    <rPh sb="4" eb="5">
      <t>メイ</t>
    </rPh>
    <phoneticPr fontId="12"/>
  </si>
  <si>
    <t>作 　成 　者：</t>
    <rPh sb="0" eb="1">
      <t>サク</t>
    </rPh>
    <rPh sb="3" eb="4">
      <t>シゲル</t>
    </rPh>
    <rPh sb="6" eb="7">
      <t>シャ</t>
    </rPh>
    <phoneticPr fontId="12"/>
  </si>
  <si>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4"/>
  </si>
  <si>
    <t>床掘工</t>
    <rPh sb="0" eb="2">
      <t>トコボリ</t>
    </rPh>
    <rPh sb="2" eb="3">
      <t>コウ</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</si>
  <si>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4"/>
  </si>
  <si>
    <t>ＩＣＴ活用工事（小規模土工）計画書</t>
    <rPh sb="3" eb="5">
      <t>カツヨウ</t>
    </rPh>
    <rPh sb="5" eb="7">
      <t>コウジ</t>
    </rPh>
    <rPh sb="8" eb="11">
      <t>ショウキボ</t>
    </rPh>
    <rPh sb="11" eb="12">
      <t>ド</t>
    </rPh>
    <rPh sb="12" eb="13">
      <t>コウ</t>
    </rPh>
    <rPh sb="14" eb="16">
      <t>ケイカク</t>
    </rPh>
    <rPh sb="16" eb="17">
      <t>ショ</t>
    </rPh>
    <phoneticPr fontId="94"/>
  </si>
  <si>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4"/>
  </si>
  <si>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4"/>
  </si>
  <si>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4"/>
  </si>
  <si>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4"/>
  </si>
  <si>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4"/>
  </si>
  <si>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4"/>
  </si>
  <si>
    <t>床掘工</t>
    <rPh sb="0" eb="2">
      <t>トコボ</t>
    </rPh>
    <rPh sb="2" eb="3">
      <t>コウ</t>
    </rPh>
    <phoneticPr fontId="94"/>
  </si>
  <si>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4"/>
  </si>
  <si>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4"/>
  </si>
  <si>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4"/>
  </si>
  <si>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4"/>
  </si>
  <si>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4"/>
  </si>
  <si>
    <t>ＩＣＴ活用工事（基礎工）計画書</t>
    <rPh sb="3" eb="5">
      <t>カツヨウ</t>
    </rPh>
    <rPh sb="5" eb="7">
      <t>コウジ</t>
    </rPh>
    <rPh sb="8" eb="10">
      <t>キソ</t>
    </rPh>
    <rPh sb="10" eb="11">
      <t>コウ</t>
    </rPh>
    <rPh sb="12" eb="14">
      <t>ケイカク</t>
    </rPh>
    <rPh sb="14" eb="15">
      <t>ショ</t>
    </rPh>
    <phoneticPr fontId="94"/>
  </si>
  <si>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4"/>
  </si>
  <si>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4"/>
  </si>
  <si>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4"/>
  </si>
  <si>
    <t>ＩＣＴ活用工事（擁壁工）計画書</t>
    <rPh sb="3" eb="5">
      <t>カツヨウ</t>
    </rPh>
    <rPh sb="5" eb="7">
      <t>コウジ</t>
    </rPh>
    <rPh sb="8" eb="10">
      <t>ヨウヘキ</t>
    </rPh>
    <rPh sb="10" eb="11">
      <t>コウ</t>
    </rPh>
    <rPh sb="12" eb="14">
      <t>ケイカク</t>
    </rPh>
    <rPh sb="14" eb="15">
      <t>ショ</t>
    </rPh>
    <phoneticPr fontId="94"/>
  </si>
  <si>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4"/>
  </si>
  <si>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4"/>
  </si>
  <si>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4"/>
  </si>
  <si>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4"/>
  </si>
  <si>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4"/>
  </si>
  <si>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2"/>
  </si>
  <si>
    <t>各書類</t>
    <rPh sb="0" eb="3">
      <t>カクショルイ</t>
    </rPh>
    <phoneticPr fontId="12"/>
  </si>
  <si>
    <t>210，100，150</t>
    <phoneticPr fontId="12"/>
  </si>
  <si>
    <t>220</t>
    <phoneticPr fontId="12"/>
  </si>
  <si>
    <t>（2.01版）</t>
    <rPh sb="5" eb="6">
      <t>バン</t>
    </rPh>
    <phoneticPr fontId="12"/>
  </si>
  <si>
    <t>240</t>
    <phoneticPr fontId="12"/>
  </si>
  <si>
    <t>様式－５(1)</t>
    <rPh sb="0" eb="2">
      <t>ヨウシキ</t>
    </rPh>
    <phoneticPr fontId="82"/>
  </si>
  <si>
    <t>請求書</t>
    <rPh sb="0" eb="3">
      <t>セイキュウショ</t>
    </rPh>
    <phoneticPr fontId="82"/>
  </si>
  <si>
    <t>（</t>
    <phoneticPr fontId="82"/>
  </si>
  <si>
    <t>）</t>
    <phoneticPr fontId="82"/>
  </si>
  <si>
    <t>前払金</t>
    <rPh sb="0" eb="3">
      <t>マエバライキン</t>
    </rPh>
    <phoneticPr fontId="12"/>
  </si>
  <si>
    <t>中間前払金</t>
    <rPh sb="0" eb="2">
      <t>チュウカン</t>
    </rPh>
    <rPh sb="2" eb="4">
      <t>マエバラ</t>
    </rPh>
    <rPh sb="4" eb="5">
      <t>キン</t>
    </rPh>
    <phoneticPr fontId="12"/>
  </si>
  <si>
    <t>部分払金</t>
    <rPh sb="0" eb="2">
      <t>ブブン</t>
    </rPh>
    <rPh sb="2" eb="3">
      <t>ハラ</t>
    </rPh>
    <rPh sb="3" eb="4">
      <t>キン</t>
    </rPh>
    <phoneticPr fontId="12"/>
  </si>
  <si>
    <t>完成代金</t>
    <rPh sb="0" eb="2">
      <t>カンセイ</t>
    </rPh>
    <rPh sb="2" eb="4">
      <t>ダイキン</t>
    </rPh>
    <phoneticPr fontId="12"/>
  </si>
  <si>
    <t>請求者（住所）</t>
    <phoneticPr fontId="82"/>
  </si>
  <si>
    <t>（氏名）</t>
    <phoneticPr fontId="82"/>
  </si>
  <si>
    <t>（記名押印又は署名）</t>
    <rPh sb="1" eb="3">
      <t>キメイ</t>
    </rPh>
    <rPh sb="3" eb="5">
      <t>オウイン</t>
    </rPh>
    <rPh sb="4" eb="5">
      <t>イン</t>
    </rPh>
    <rPh sb="5" eb="6">
      <t>マタ</t>
    </rPh>
    <rPh sb="7" eb="9">
      <t>ショメイ</t>
    </rPh>
    <phoneticPr fontId="82"/>
  </si>
  <si>
    <t>下記のとおり請求します。</t>
    <phoneticPr fontId="82"/>
  </si>
  <si>
    <t>請求金額</t>
    <phoneticPr fontId="82"/>
  </si>
  <si>
    <t>ただし、次の工事の(</t>
    <phoneticPr fontId="82"/>
  </si>
  <si>
    <t>)として</t>
    <phoneticPr fontId="82"/>
  </si>
  <si>
    <t>契約日</t>
  </si>
  <si>
    <t>￥</t>
    <phoneticPr fontId="82"/>
  </si>
  <si>
    <t>債権者番号</t>
  </si>
  <si>
    <t>(注)1．</t>
    <phoneticPr fontId="12"/>
  </si>
  <si>
    <t>（　　　）には前払金、中間前払金、部分払金、完成代金の別を記入すること。</t>
  </si>
  <si>
    <t>2．</t>
    <phoneticPr fontId="16"/>
  </si>
  <si>
    <t>部分払金を請求する場合は、請求内訳書を添付すること。</t>
  </si>
  <si>
    <t>3．</t>
    <phoneticPr fontId="16"/>
  </si>
  <si>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2"/>
  </si>
  <si>
    <t>追加</t>
    <rPh sb="0" eb="2">
      <t>ツイカ</t>
    </rPh>
    <phoneticPr fontId="12"/>
  </si>
  <si>
    <t>「その他：受注者用」から移動</t>
    <rPh sb="3" eb="4">
      <t>タ</t>
    </rPh>
    <rPh sb="5" eb="9">
      <t>ジュチュウシャヨウ</t>
    </rPh>
    <rPh sb="12" eb="14">
      <t>イドウ</t>
    </rPh>
    <phoneticPr fontId="12"/>
  </si>
  <si>
    <t>1270</t>
    <phoneticPr fontId="12"/>
  </si>
  <si>
    <t>工事安全対策自己点検チェックリストの最下段部の「（提出）～最後」を削除</t>
    <rPh sb="18" eb="21">
      <t>サイゲダン</t>
    </rPh>
    <rPh sb="21" eb="22">
      <t>ブ</t>
    </rPh>
    <rPh sb="25" eb="27">
      <t>テイシュツ</t>
    </rPh>
    <rPh sb="29" eb="31">
      <t>サイゴ</t>
    </rPh>
    <rPh sb="33" eb="35">
      <t>サクジョ</t>
    </rPh>
    <phoneticPr fontId="12"/>
  </si>
  <si>
    <t>250</t>
    <phoneticPr fontId="12"/>
  </si>
  <si>
    <t>改定</t>
    <rPh sb="0" eb="2">
      <t>カイテイ</t>
    </rPh>
    <phoneticPr fontId="12"/>
  </si>
  <si>
    <t>提出書類一覧</t>
    <rPh sb="0" eb="2">
      <t>テイシュツ</t>
    </rPh>
    <rPh sb="2" eb="4">
      <t>ショルイ</t>
    </rPh>
    <rPh sb="4" eb="6">
      <t>イチラン</t>
    </rPh>
    <phoneticPr fontId="12"/>
  </si>
  <si>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2"/>
  </si>
  <si>
    <t>修正</t>
    <rPh sb="0" eb="2">
      <t>シュウセイ</t>
    </rPh>
    <phoneticPr fontId="12"/>
  </si>
  <si>
    <t>任意様式</t>
    <rPh sb="0" eb="2">
      <t>ニンイ</t>
    </rPh>
    <rPh sb="2" eb="4">
      <t>ヨウシキ</t>
    </rPh>
    <phoneticPr fontId="12"/>
  </si>
  <si>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2"/>
  </si>
  <si>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2"/>
  </si>
  <si>
    <t>追加</t>
    <rPh sb="0" eb="2">
      <t>ツイカ</t>
    </rPh>
    <phoneticPr fontId="12"/>
  </si>
  <si>
    <t>各様式</t>
    <rPh sb="0" eb="1">
      <t>カク</t>
    </rPh>
    <rPh sb="1" eb="3">
      <t>ヨウシキ</t>
    </rPh>
    <phoneticPr fontId="12"/>
  </si>
  <si>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2"/>
  </si>
  <si>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2"/>
  </si>
  <si>
    <t>技術提案履行報告書</t>
    <rPh sb="0" eb="2">
      <t>ギジュツ</t>
    </rPh>
    <rPh sb="2" eb="4">
      <t>テイアン</t>
    </rPh>
    <rPh sb="4" eb="6">
      <t>リコウ</t>
    </rPh>
    <rPh sb="6" eb="9">
      <t>ホウコクショ</t>
    </rPh>
    <phoneticPr fontId="12"/>
  </si>
  <si>
    <t>総合評価の場合</t>
    <rPh sb="0" eb="2">
      <t>ソウゴウ</t>
    </rPh>
    <rPh sb="2" eb="4">
      <t>ヒョウカ</t>
    </rPh>
    <rPh sb="5" eb="7">
      <t>バアイ</t>
    </rPh>
    <phoneticPr fontId="12"/>
  </si>
  <si>
    <t>各様式</t>
    <rPh sb="0" eb="1">
      <t>カク</t>
    </rPh>
    <rPh sb="1" eb="3">
      <t>ヨウシキ</t>
    </rPh>
    <phoneticPr fontId="12"/>
  </si>
  <si>
    <t>工事完成図・工事写真・工程管理表、施設台帳、技術提案履行報告書の追加</t>
    <rPh sb="17" eb="19">
      <t>シセツ</t>
    </rPh>
    <rPh sb="19" eb="21">
      <t>ダイチョウ</t>
    </rPh>
    <rPh sb="32" eb="34">
      <t>ツイカ</t>
    </rPh>
    <phoneticPr fontId="12"/>
  </si>
  <si>
    <t>表１：該当する発注方式のチェック欄に「☑」と記入する。</t>
    <rPh sb="0" eb="1">
      <t>ヒョウ</t>
    </rPh>
    <rPh sb="3" eb="5">
      <t>ガイトウ</t>
    </rPh>
    <rPh sb="7" eb="9">
      <t>ハッチュウ</t>
    </rPh>
    <rPh sb="9" eb="11">
      <t>ホウシキ</t>
    </rPh>
    <rPh sb="16" eb="17">
      <t>ラン</t>
    </rPh>
    <rPh sb="22" eb="24">
      <t>キニュウ</t>
    </rPh>
    <phoneticPr fontId="94"/>
  </si>
  <si>
    <t>出来形</t>
    <rPh sb="0" eb="2">
      <t>デキ</t>
    </rPh>
    <rPh sb="2" eb="3">
      <t>ガタ</t>
    </rPh>
    <phoneticPr fontId="106"/>
  </si>
  <si>
    <t>福岡　次郎</t>
    <rPh sb="0" eb="2">
      <t>ふくおか</t>
    </rPh>
    <rPh sb="3" eb="5">
      <t>じろう</t>
    </rPh>
    <phoneticPr fontId="33" type="Hiragana"/>
  </si>
  <si>
    <t>福岡　三郎</t>
    <rPh sb="0" eb="2">
      <t>ふくおか</t>
    </rPh>
    <rPh sb="3" eb="5">
      <t>さぶろう</t>
    </rPh>
    <phoneticPr fontId="33" type="Hiragana"/>
  </si>
  <si>
    <t>福岡　五郎</t>
    <rPh sb="0" eb="2">
      <t>ふくおか</t>
    </rPh>
    <rPh sb="3" eb="5">
      <t>ごろう</t>
    </rPh>
    <phoneticPr fontId="33" type="Hiragana"/>
  </si>
  <si>
    <t>　（福岡　四郎）</t>
    <rPh sb="2" eb="4">
      <t>ふくおか</t>
    </rPh>
    <rPh sb="5" eb="7">
      <t>しろう</t>
    </rPh>
    <phoneticPr fontId="33"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</si>
  <si>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2"/>
  </si>
  <si>
    <t>（工事価格のうち、現場労働者に関する健康保険、厚生年金保険及び雇用保険の法定の</t>
    <phoneticPr fontId="12"/>
  </si>
  <si>
    <t xml:space="preserve">事業主負担額 </t>
    <phoneticPr fontId="12"/>
  </si>
  <si>
    <t xml:space="preserve"> 円）</t>
  </si>
  <si>
    <t>〇〇〇〇〇</t>
  </si>
  <si>
    <t>□□□□□</t>
  </si>
  <si>
    <t>△△△△△△</t>
  </si>
  <si>
    <t>Ｌ型擁壁</t>
    <rPh sb="1" eb="2">
      <t>ガタ</t>
    </rPh>
    <rPh sb="2" eb="4">
      <t>ヨウヘキ</t>
    </rPh>
    <phoneticPr fontId="5"/>
  </si>
  <si>
    <t>1200×1500</t>
  </si>
  <si>
    <t>1400×1500</t>
  </si>
  <si>
    <t>1800×1500</t>
  </si>
  <si>
    <t>2000×1500</t>
  </si>
  <si>
    <t>本</t>
    <rPh sb="0" eb="1">
      <t>ホン</t>
    </rPh>
    <phoneticPr fontId="12"/>
  </si>
  <si>
    <t>令和〇年〇月〇日</t>
    <rPh sb="0" eb="2">
      <t>レイワ</t>
    </rPh>
    <rPh sb="3" eb="4">
      <t>ネン</t>
    </rPh>
    <rPh sb="5" eb="6">
      <t>ガツ</t>
    </rPh>
    <rPh sb="7" eb="8">
      <t>ニチ</t>
    </rPh>
    <phoneticPr fontId="5"/>
  </si>
  <si>
    <t>路盤工</t>
    <rPh sb="0" eb="3">
      <t>ロバンコウ</t>
    </rPh>
    <phoneticPr fontId="5"/>
  </si>
  <si>
    <t>上層路盤工
下層路盤工</t>
    <rPh sb="0" eb="2">
      <t>ジョウソウ</t>
    </rPh>
    <rPh sb="2" eb="4">
      <t>ロバン</t>
    </rPh>
    <rPh sb="4" eb="5">
      <t>コウ</t>
    </rPh>
    <rPh sb="6" eb="8">
      <t>カソウ</t>
    </rPh>
    <rPh sb="8" eb="11">
      <t>ロバンコウ</t>
    </rPh>
    <phoneticPr fontId="12"/>
  </si>
  <si>
    <t>施工完了時
施工幅、施工厚さ</t>
    <rPh sb="0" eb="2">
      <t>セコウ</t>
    </rPh>
    <rPh sb="2" eb="4">
      <t>カンリョウ</t>
    </rPh>
    <rPh sb="4" eb="5">
      <t>ジ</t>
    </rPh>
    <rPh sb="6" eb="8">
      <t>セコウ</t>
    </rPh>
    <rPh sb="8" eb="9">
      <t>ハバ</t>
    </rPh>
    <rPh sb="10" eb="12">
      <t>セコウ</t>
    </rPh>
    <rPh sb="12" eb="13">
      <t>アツ</t>
    </rPh>
    <phoneticPr fontId="5"/>
  </si>
  <si>
    <t>曇り（10℃）</t>
    <rPh sb="0" eb="1">
      <t>クモ</t>
    </rPh>
    <phoneticPr fontId="12"/>
  </si>
  <si>
    <t>(株）福岡企画技調　現場代理人　福岡次郎</t>
    <rPh sb="10" eb="12">
      <t>ゲンバ</t>
    </rPh>
    <rPh sb="12" eb="15">
      <t>ダイリニン</t>
    </rPh>
    <rPh sb="16" eb="18">
      <t>フクオカ</t>
    </rPh>
    <rPh sb="18" eb="20">
      <t>ジロウ</t>
    </rPh>
    <phoneticPr fontId="12"/>
  </si>
  <si>
    <t>（木）</t>
    <rPh sb="1" eb="2">
      <t>モク</t>
    </rPh>
    <phoneticPr fontId="12"/>
  </si>
  <si>
    <t>福岡県○○市○○○地内（県道○○○線　○○○交差点）</t>
    <rPh sb="0" eb="3">
      <t>フクオカケン</t>
    </rPh>
    <rPh sb="5" eb="6">
      <t>シ</t>
    </rPh>
    <rPh sb="9" eb="10">
      <t>チ</t>
    </rPh>
    <rPh sb="10" eb="11">
      <t>ナイ</t>
    </rPh>
    <rPh sb="12" eb="14">
      <t>ケンドウ</t>
    </rPh>
    <rPh sb="17" eb="18">
      <t>セン</t>
    </rPh>
    <rPh sb="22" eb="25">
      <t>コウサテン</t>
    </rPh>
    <phoneticPr fontId="12"/>
  </si>
  <si>
    <t>○○　○○</t>
    <phoneticPr fontId="12"/>
  </si>
  <si>
    <t>○○歳</t>
    <rPh sb="2" eb="3">
      <t>サイ</t>
    </rPh>
    <phoneticPr fontId="12"/>
  </si>
  <si>
    <t>男性</t>
    <rPh sb="0" eb="2">
      <t>ダンセイ</t>
    </rPh>
    <phoneticPr fontId="12"/>
  </si>
  <si>
    <t>交通誘導員</t>
    <rPh sb="0" eb="2">
      <t>コウツウ</t>
    </rPh>
    <rPh sb="2" eb="5">
      <t>ユウドウイン</t>
    </rPh>
    <phoneticPr fontId="12"/>
  </si>
  <si>
    <t>右足骨折</t>
    <rPh sb="0" eb="2">
      <t>ミギアシ</t>
    </rPh>
    <rPh sb="2" eb="4">
      <t>コッセツ</t>
    </rPh>
    <phoneticPr fontId="12"/>
  </si>
  <si>
    <t>○○○病院</t>
    <rPh sb="3" eb="5">
      <t>ビョウイン</t>
    </rPh>
    <phoneticPr fontId="12"/>
  </si>
  <si>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2"/>
  </si>
  <si>
    <t>　　　　　　１０月</t>
    <rPh sb="8" eb="9">
      <t>ガツ</t>
    </rPh>
    <phoneticPr fontId="12"/>
  </si>
  <si>
    <t>　　　　　　１１月</t>
    <rPh sb="8" eb="9">
      <t>ガツ</t>
    </rPh>
    <phoneticPr fontId="12"/>
  </si>
  <si>
    <t>　　　　　　１２月</t>
    <rPh sb="8" eb="9">
      <t>ガツ</t>
    </rPh>
    <phoneticPr fontId="12"/>
  </si>
  <si>
    <t>　　　　　　　９月</t>
    <rPh sb="8" eb="9">
      <t>ガツ</t>
    </rPh>
    <phoneticPr fontId="12"/>
  </si>
  <si>
    <t>　　　　　　　８月</t>
    <rPh sb="8" eb="9">
      <t>ガツ</t>
    </rPh>
    <phoneticPr fontId="12"/>
  </si>
  <si>
    <t>令和〇年　　　７月</t>
    <rPh sb="0" eb="2">
      <t>レイワ</t>
    </rPh>
    <rPh sb="3" eb="4">
      <t>ネン</t>
    </rPh>
    <rPh sb="8" eb="9">
      <t>ガツ</t>
    </rPh>
    <phoneticPr fontId="12"/>
  </si>
  <si>
    <t>令和〇　　　　１月</t>
    <rPh sb="0" eb="2">
      <t>レイワ</t>
    </rPh>
    <rPh sb="8" eb="9">
      <t>ガツ</t>
    </rPh>
    <phoneticPr fontId="12"/>
  </si>
  <si>
    <t>10月〇日第１回変更契約</t>
    <rPh sb="2" eb="3">
      <t>ガツ</t>
    </rPh>
    <rPh sb="4" eb="5">
      <t>ニチ</t>
    </rPh>
    <rPh sb="5" eb="6">
      <t>ダイ</t>
    </rPh>
    <rPh sb="7" eb="8">
      <t>カイ</t>
    </rPh>
    <rPh sb="8" eb="10">
      <t>ヘンコウ</t>
    </rPh>
    <rPh sb="10" eb="12">
      <t>ケイヤク</t>
    </rPh>
    <phoneticPr fontId="12"/>
  </si>
  <si>
    <t>70（50）</t>
    <phoneticPr fontId="12"/>
  </si>
  <si>
    <t>100（70）</t>
    <phoneticPr fontId="12"/>
  </si>
  <si>
    <t>　　（80）</t>
    <phoneticPr fontId="12"/>
  </si>
  <si>
    <t>　　（100）</t>
    <phoneticPr fontId="12"/>
  </si>
  <si>
    <t>高密度ポリエチレン管</t>
    <rPh sb="0" eb="3">
      <t>コウミツド</t>
    </rPh>
    <rPh sb="9" eb="10">
      <t>カン</t>
    </rPh>
    <phoneticPr fontId="12"/>
  </si>
  <si>
    <t>φ600</t>
    <phoneticPr fontId="12"/>
  </si>
  <si>
    <t>ｍ</t>
    <phoneticPr fontId="12"/>
  </si>
  <si>
    <t>φ600</t>
    <phoneticPr fontId="12"/>
  </si>
  <si>
    <t>ｍ</t>
    <phoneticPr fontId="12"/>
  </si>
  <si>
    <t>鋼矢板</t>
    <rPh sb="0" eb="3">
      <t>コウヤイタ</t>
    </rPh>
    <phoneticPr fontId="12"/>
  </si>
  <si>
    <t>〇型〇ｍ</t>
    <rPh sb="1" eb="2">
      <t>ガタ</t>
    </rPh>
    <phoneticPr fontId="12"/>
  </si>
  <si>
    <t>枚</t>
    <rPh sb="0" eb="1">
      <t>マイ</t>
    </rPh>
    <phoneticPr fontId="12"/>
  </si>
  <si>
    <t>　　地域への貢献等</t>
    <phoneticPr fontId="12"/>
  </si>
  <si>
    <t>　　安全衛生</t>
    <phoneticPr fontId="12"/>
  </si>
  <si>
    <t>　　品質</t>
    <phoneticPr fontId="12"/>
  </si>
  <si>
    <t>　　新技術活用</t>
    <phoneticPr fontId="12"/>
  </si>
  <si>
    <t>　　施工</t>
    <phoneticPr fontId="12"/>
  </si>
  <si>
    <t xml:space="preserve"> 　　創意工夫</t>
    <phoneticPr fontId="12"/>
  </si>
  <si>
    <t>　　社会性等</t>
    <phoneticPr fontId="12"/>
  </si>
  <si>
    <t>福岡県新技術・新工法ライブラリーの活用</t>
    <rPh sb="0" eb="3">
      <t>フクオカケン</t>
    </rPh>
    <rPh sb="3" eb="6">
      <t>シンギジュツ</t>
    </rPh>
    <rPh sb="7" eb="10">
      <t>シンコウホウ</t>
    </rPh>
    <rPh sb="17" eb="19">
      <t>カツヨウ</t>
    </rPh>
    <phoneticPr fontId="12"/>
  </si>
  <si>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2"/>
  </si>
  <si>
    <t>統一様式</t>
    <rPh sb="0" eb="2">
      <t>トウイツ</t>
    </rPh>
    <rPh sb="2" eb="4">
      <t>ヨウシキ</t>
    </rPh>
    <phoneticPr fontId="12"/>
  </si>
  <si>
    <t>参考記入例の記載</t>
    <rPh sb="0" eb="2">
      <t>サンコウ</t>
    </rPh>
    <rPh sb="2" eb="4">
      <t>キニュウ</t>
    </rPh>
    <rPh sb="4" eb="5">
      <t>レイ</t>
    </rPh>
    <rPh sb="6" eb="8">
      <t>キサイ</t>
    </rPh>
    <phoneticPr fontId="12"/>
  </si>
  <si>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</si>
  <si>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</si>
  <si>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</si>
  <si>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</si>
  <si>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</si>
  <si>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</si>
  <si>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</si>
  <si>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</si>
  <si>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</si>
  <si>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</si>
  <si>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</si>
  <si>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</si>
  <si>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</si>
  <si>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</si>
  <si>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</si>
  <si>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</si>
  <si>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</si>
  <si>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</si>
  <si>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</si>
  <si>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</si>
  <si>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</si>
  <si>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</si>
  <si>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</si>
  <si>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</si>
  <si>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</si>
  <si>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</si>
  <si>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</si>
  <si>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</si>
  <si>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</si>
  <si>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</si>
  <si>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</si>
  <si>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</si>
  <si>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</si>
  <si>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</si>
  <si>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</si>
  <si>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</si>
  <si>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</si>
  <si>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</si>
  <si>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</si>
  <si>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</si>
  <si>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</si>
  <si>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</si>
  <si>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</si>
  <si>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</si>
  <si>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</si>
  <si>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</si>
  <si>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</si>
  <si>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</si>
  <si>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</si>
  <si>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</si>
  <si>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</si>
  <si>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</si>
  <si>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</si>
  <si>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</si>
  <si>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</si>
  <si>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</si>
  <si>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</si>
  <si>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</si>
  <si>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</si>
  <si>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</si>
  <si>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</si>
  <si>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</si>
  <si>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</si>
  <si>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</si>
  <si>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</si>
  <si>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</si>
  <si>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</si>
  <si>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</si>
  <si>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</si>
  <si>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</si>
  <si>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</si>
  <si>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</si>
  <si>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</si>
  <si>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2"/>
  </si>
  <si>
    <t>レ</t>
  </si>
  <si>
    <t>追加</t>
    <rPh sb="0" eb="2">
      <t>ツイカ</t>
    </rPh>
    <phoneticPr fontId="12"/>
  </si>
  <si>
    <t>390、390-1</t>
    <phoneticPr fontId="12"/>
  </si>
  <si>
    <t>総括
監督員</t>
    <phoneticPr fontId="12"/>
  </si>
  <si>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2"/>
  </si>
  <si>
    <t>適マーク使用承諾工場</t>
    <rPh sb="0" eb="1">
      <t>テキ</t>
    </rPh>
    <rPh sb="4" eb="6">
      <t>シヨウ</t>
    </rPh>
    <rPh sb="6" eb="8">
      <t>ショウダク</t>
    </rPh>
    <rPh sb="8" eb="10">
      <t>コウジョウ</t>
    </rPh>
    <phoneticPr fontId="12"/>
  </si>
  <si>
    <t>（3.0版）</t>
    <rPh sb="4" eb="5">
      <t>バン</t>
    </rPh>
    <phoneticPr fontId="12"/>
  </si>
  <si>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2"/>
  </si>
  <si>
    <t>様式第031号</t>
    <rPh sb="0" eb="2">
      <t>ヨウシキ</t>
    </rPh>
    <rPh sb="2" eb="3">
      <t>ダイ</t>
    </rPh>
    <rPh sb="6" eb="7">
      <t>ゴウ</t>
    </rPh>
    <phoneticPr fontId="12"/>
  </si>
  <si>
    <t>様式第033号</t>
    <rPh sb="0" eb="2">
      <t>ヨウシキ</t>
    </rPh>
    <rPh sb="2" eb="3">
      <t>ダイ</t>
    </rPh>
    <rPh sb="6" eb="7">
      <t>ゴウ</t>
    </rPh>
    <phoneticPr fontId="12"/>
  </si>
  <si>
    <t>390-1</t>
    <phoneticPr fontId="12"/>
  </si>
  <si>
    <t>掛金充当実績総括表・工事別共済証紙台紙等の様式追加</t>
    <rPh sb="17" eb="19">
      <t>ダイシ</t>
    </rPh>
    <rPh sb="21" eb="23">
      <t>ヨウシキ</t>
    </rPh>
    <rPh sb="23" eb="25">
      <t>ツイカ</t>
    </rPh>
    <phoneticPr fontId="12"/>
  </si>
  <si>
    <t>廃止</t>
    <rPh sb="0" eb="2">
      <t>ハイシ</t>
    </rPh>
    <phoneticPr fontId="12"/>
  </si>
  <si>
    <t>070</t>
    <phoneticPr fontId="12"/>
  </si>
  <si>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2"/>
  </si>
  <si>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2"/>
  </si>
  <si>
    <t>（3.1版）</t>
    <rPh sb="4" eb="5">
      <t>バン</t>
    </rPh>
    <phoneticPr fontId="12"/>
  </si>
  <si>
    <t>改定</t>
    <rPh sb="0" eb="2">
      <t>カイテイ</t>
    </rPh>
    <phoneticPr fontId="12"/>
  </si>
  <si>
    <t>再生資源利用（促進）計画書（実施書）　土砂1000m3→土砂500ｍ３</t>
    <rPh sb="19" eb="21">
      <t>ドシャ</t>
    </rPh>
    <rPh sb="28" eb="30">
      <t>ドシャ</t>
    </rPh>
    <phoneticPr fontId="12"/>
  </si>
  <si>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2"/>
  </si>
  <si>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2"/>
  </si>
  <si>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2"/>
  </si>
  <si>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2"/>
  </si>
  <si>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2"/>
  </si>
  <si>
    <t>◇確認結果票</t>
    <rPh sb="1" eb="3">
      <t>カクニン</t>
    </rPh>
    <rPh sb="3" eb="5">
      <t>ケッカ</t>
    </rPh>
    <rPh sb="5" eb="6">
      <t>ヒョウ</t>
    </rPh>
    <phoneticPr fontId="12"/>
  </si>
  <si>
    <t>5企画第207号</t>
    <rPh sb="1" eb="3">
      <t>キカク</t>
    </rPh>
    <rPh sb="3" eb="4">
      <t>ダイ</t>
    </rPh>
    <rPh sb="7" eb="8">
      <t>ゴウ</t>
    </rPh>
    <phoneticPr fontId="12"/>
  </si>
  <si>
    <t>再生資源利用促進計画の作成に伴う確認結果票</t>
    <rPh sb="16" eb="18">
      <t>カクニン</t>
    </rPh>
    <rPh sb="18" eb="20">
      <t>ケッカ</t>
    </rPh>
    <rPh sb="20" eb="21">
      <t>ヒョウ</t>
    </rPh>
    <phoneticPr fontId="12"/>
  </si>
  <si>
    <t>元請建設工事事業者等</t>
  </si>
  <si>
    <t>作成・更新年月日</t>
  </si>
  <si>
    <t>工事責任者</t>
    <rPh sb="0" eb="2">
      <t>コウジ</t>
    </rPh>
    <rPh sb="2" eb="5">
      <t>セキニンシャ</t>
    </rPh>
    <phoneticPr fontId="12"/>
  </si>
  <si>
    <t>土砂の搬出に係わる土壌汚染対策法等の手続確認結果</t>
    <rPh sb="22" eb="24">
      <t>ケッカ</t>
    </rPh>
    <phoneticPr fontId="12"/>
  </si>
  <si>
    <t>工区等</t>
    <rPh sb="0" eb="2">
      <t>コウク</t>
    </rPh>
    <rPh sb="2" eb="3">
      <t>トウ</t>
    </rPh>
    <phoneticPr fontId="12"/>
  </si>
  <si>
    <t>結果
区分</t>
    <phoneticPr fontId="12"/>
  </si>
  <si>
    <t>確認結果</t>
    <rPh sb="0" eb="2">
      <t>カクニン</t>
    </rPh>
    <rPh sb="2" eb="4">
      <t>ケッカ</t>
    </rPh>
    <phoneticPr fontId="12"/>
  </si>
  <si>
    <t>注）　結果区分が①の場合には、建設発生土ではなく汚染土としての取扱いとなる</t>
    <rPh sb="0" eb="1">
      <t>チュウ</t>
    </rPh>
    <rPh sb="3" eb="5">
      <t>ケッカ</t>
    </rPh>
    <rPh sb="5" eb="7">
      <t>クブン</t>
    </rPh>
    <phoneticPr fontId="12"/>
  </si>
  <si>
    <t>建設発生土の搬出先確認結果</t>
    <rPh sb="11" eb="13">
      <t>ケッカ</t>
    </rPh>
    <phoneticPr fontId="12"/>
  </si>
  <si>
    <t>Ｎｏ</t>
    <phoneticPr fontId="12"/>
  </si>
  <si>
    <t>搬出先名称</t>
    <phoneticPr fontId="12"/>
  </si>
  <si>
    <t>確認結果</t>
    <phoneticPr fontId="12"/>
  </si>
  <si>
    <t>詳細</t>
    <phoneticPr fontId="12"/>
  </si>
  <si>
    <t>●●●●●●工事</t>
    <rPh sb="6" eb="8">
      <t>コウジ</t>
    </rPh>
    <phoneticPr fontId="12"/>
  </si>
  <si>
    <t>（株）○○建設</t>
    <rPh sb="0" eb="3">
      <t>カブ</t>
    </rPh>
    <rPh sb="5" eb="7">
      <t>ケンセツ</t>
    </rPh>
    <phoneticPr fontId="12"/>
  </si>
  <si>
    <t>○○　○○</t>
  </si>
  <si>
    <t>工事区域</t>
    <rPh sb="0" eb="2">
      <t>コウジ</t>
    </rPh>
    <rPh sb="2" eb="4">
      <t>クイキ</t>
    </rPh>
    <phoneticPr fontId="12"/>
  </si>
  <si>
    <t>②</t>
  </si>
  <si>
    <t>▲▲工区</t>
    <rPh sb="2" eb="4">
      <t>コウク</t>
    </rPh>
    <phoneticPr fontId="12"/>
  </si>
  <si>
    <t>①</t>
  </si>
  <si>
    <t>●●●●●●道路改良工事</t>
    <rPh sb="6" eb="8">
      <t>ドウロ</t>
    </rPh>
    <rPh sb="8" eb="10">
      <t>カイリョウ</t>
    </rPh>
    <phoneticPr fontId="12"/>
  </si>
  <si>
    <t>規制未指定</t>
    <phoneticPr fontId="178"/>
  </si>
  <si>
    <t>事業名：一般国道●●号●●●道路
事業機関名：九州地方整備局●●国道事務所</t>
    <phoneticPr fontId="12"/>
  </si>
  <si>
    <t>■■建材株式会社</t>
    <rPh sb="2" eb="4">
      <t>ケンザイ</t>
    </rPh>
    <rPh sb="4" eb="8">
      <t>カブシキガイシャ</t>
    </rPh>
    <phoneticPr fontId="12"/>
  </si>
  <si>
    <t>規制未指定</t>
  </si>
  <si>
    <t>岩石採取計画認可●●法
登録番号●●県第0000000号</t>
    <rPh sb="0" eb="2">
      <t>ガンセキ</t>
    </rPh>
    <rPh sb="10" eb="11">
      <t>ホウ</t>
    </rPh>
    <phoneticPr fontId="12"/>
  </si>
  <si>
    <t>●●●●リサイクルプラント</t>
    <phoneticPr fontId="12"/>
  </si>
  <si>
    <t>盛土許可等</t>
    <phoneticPr fontId="178"/>
  </si>
  <si>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</si>
  <si>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</si>
  <si>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</si>
  <si>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</si>
  <si>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</si>
  <si>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</si>
  <si>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</si>
  <si>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12"/>
  </si>
  <si>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</si>
  <si>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</si>
  <si>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</si>
  <si>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400</t>
    <phoneticPr fontId="12"/>
  </si>
  <si>
    <t>受領書</t>
    <rPh sb="0" eb="3">
      <t>ジュリョウショ</t>
    </rPh>
    <phoneticPr fontId="12"/>
  </si>
  <si>
    <t>令和</t>
    <rPh sb="0" eb="2">
      <t>レイワ</t>
    </rPh>
    <phoneticPr fontId="12"/>
  </si>
  <si>
    <t>（搬出元）</t>
    <rPh sb="1" eb="3">
      <t>ハンシュツ</t>
    </rPh>
    <rPh sb="3" eb="4">
      <t>モト</t>
    </rPh>
    <phoneticPr fontId="12"/>
  </si>
  <si>
    <t>責任者　</t>
    <rPh sb="0" eb="3">
      <t>セキニンシャ</t>
    </rPh>
    <phoneticPr fontId="12"/>
  </si>
  <si>
    <t>　殿</t>
    <rPh sb="1" eb="2">
      <t>ドノ</t>
    </rPh>
    <phoneticPr fontId="12"/>
  </si>
  <si>
    <t>（受領先）</t>
    <rPh sb="1" eb="3">
      <t>ジュリョウ</t>
    </rPh>
    <rPh sb="3" eb="4">
      <t>サキ</t>
    </rPh>
    <phoneticPr fontId="12"/>
  </si>
  <si>
    <t>責任者</t>
    <rPh sb="0" eb="3">
      <t>セキニンシャ</t>
    </rPh>
    <phoneticPr fontId="12"/>
  </si>
  <si>
    <t>土砂受領書</t>
    <rPh sb="0" eb="2">
      <t>ドシャ</t>
    </rPh>
    <rPh sb="2" eb="5">
      <t>ジュリョウショ</t>
    </rPh>
    <phoneticPr fontId="12"/>
  </si>
  <si>
    <t>受領先の名称及び所在地</t>
    <rPh sb="0" eb="2">
      <t>ジュリョウ</t>
    </rPh>
    <rPh sb="2" eb="3">
      <t>サキ</t>
    </rPh>
    <rPh sb="4" eb="6">
      <t>メイショウ</t>
    </rPh>
    <rPh sb="6" eb="7">
      <t>オヨ</t>
    </rPh>
    <rPh sb="8" eb="11">
      <t>ショザイチ</t>
    </rPh>
    <phoneticPr fontId="12"/>
  </si>
  <si>
    <t>：</t>
    <phoneticPr fontId="12"/>
  </si>
  <si>
    <t>受領した管理者の商号</t>
    <rPh sb="0" eb="2">
      <t>ジュリョウ</t>
    </rPh>
    <rPh sb="4" eb="7">
      <t>カンリシャ</t>
    </rPh>
    <rPh sb="8" eb="10">
      <t>ショウゴウ</t>
    </rPh>
    <phoneticPr fontId="12"/>
  </si>
  <si>
    <t>搬出元の名称及び所在地</t>
    <rPh sb="0" eb="2">
      <t>ハンシュツ</t>
    </rPh>
    <rPh sb="2" eb="3">
      <t>モト</t>
    </rPh>
    <rPh sb="4" eb="6">
      <t>メイショウ</t>
    </rPh>
    <rPh sb="6" eb="7">
      <t>オヨ</t>
    </rPh>
    <rPh sb="8" eb="11">
      <t>ショザイチ</t>
    </rPh>
    <phoneticPr fontId="12"/>
  </si>
  <si>
    <t>：</t>
    <phoneticPr fontId="12"/>
  </si>
  <si>
    <t>土砂の搬出量</t>
    <rPh sb="0" eb="2">
      <t>ドシャ</t>
    </rPh>
    <rPh sb="3" eb="5">
      <t>ハンシュツ</t>
    </rPh>
    <rPh sb="5" eb="6">
      <t>リョウ</t>
    </rPh>
    <phoneticPr fontId="12"/>
  </si>
  <si>
    <t>m3</t>
    <phoneticPr fontId="12"/>
  </si>
  <si>
    <t>盛土利用等</t>
    <rPh sb="0" eb="2">
      <t>モリド</t>
    </rPh>
    <rPh sb="2" eb="4">
      <t>リヨウ</t>
    </rPh>
    <rPh sb="4" eb="5">
      <t>トウ</t>
    </rPh>
    <phoneticPr fontId="12"/>
  </si>
  <si>
    <t>第１種建設発生土</t>
    <rPh sb="0" eb="1">
      <t>ダイ</t>
    </rPh>
    <rPh sb="2" eb="3">
      <t>シュ</t>
    </rPh>
    <rPh sb="3" eb="5">
      <t>ケンセツ</t>
    </rPh>
    <rPh sb="5" eb="8">
      <t>ハッセイド</t>
    </rPh>
    <phoneticPr fontId="12"/>
  </si>
  <si>
    <t>（地山量）</t>
    <rPh sb="1" eb="3">
      <t>ジヤマ</t>
    </rPh>
    <rPh sb="3" eb="4">
      <t>リョウ</t>
    </rPh>
    <phoneticPr fontId="12"/>
  </si>
  <si>
    <t>一時堆積</t>
    <rPh sb="0" eb="2">
      <t>イチジ</t>
    </rPh>
    <rPh sb="2" eb="4">
      <t>タイセキ</t>
    </rPh>
    <phoneticPr fontId="12"/>
  </si>
  <si>
    <t>第２種建設発生土</t>
    <rPh sb="0" eb="1">
      <t>ダイ</t>
    </rPh>
    <rPh sb="2" eb="3">
      <t>シュ</t>
    </rPh>
    <rPh sb="3" eb="5">
      <t>ケンセツ</t>
    </rPh>
    <rPh sb="5" eb="8">
      <t>ハッセイド</t>
    </rPh>
    <phoneticPr fontId="12"/>
  </si>
  <si>
    <t>（締固め量）</t>
    <rPh sb="1" eb="3">
      <t>シメカタ</t>
    </rPh>
    <rPh sb="4" eb="5">
      <t>リョウ</t>
    </rPh>
    <phoneticPr fontId="12"/>
  </si>
  <si>
    <t>m3</t>
    <phoneticPr fontId="12"/>
  </si>
  <si>
    <t>第３種建設発生土</t>
    <rPh sb="0" eb="1">
      <t>ダイ</t>
    </rPh>
    <rPh sb="2" eb="3">
      <t>シュ</t>
    </rPh>
    <rPh sb="3" eb="5">
      <t>ケンセツ</t>
    </rPh>
    <rPh sb="5" eb="8">
      <t>ハッセイド</t>
    </rPh>
    <phoneticPr fontId="12"/>
  </si>
  <si>
    <t>（ほぐし土量）</t>
    <rPh sb="4" eb="6">
      <t>ドリョウ</t>
    </rPh>
    <phoneticPr fontId="12"/>
  </si>
  <si>
    <t>第４種建設発生土</t>
    <rPh sb="0" eb="1">
      <t>ダイ</t>
    </rPh>
    <rPh sb="2" eb="3">
      <t>シュ</t>
    </rPh>
    <rPh sb="3" eb="5">
      <t>ケンセツ</t>
    </rPh>
    <rPh sb="5" eb="8">
      <t>ハッセイド</t>
    </rPh>
    <phoneticPr fontId="12"/>
  </si>
  <si>
    <t>搬入が完了した日</t>
    <rPh sb="0" eb="2">
      <t>ハンニュウ</t>
    </rPh>
    <rPh sb="3" eb="5">
      <t>カンリョウ</t>
    </rPh>
    <rPh sb="7" eb="8">
      <t>ヒ</t>
    </rPh>
    <phoneticPr fontId="12"/>
  </si>
  <si>
    <t>泥土</t>
    <rPh sb="0" eb="2">
      <t>デイド</t>
    </rPh>
    <phoneticPr fontId="12"/>
  </si>
  <si>
    <t>●</t>
    <phoneticPr fontId="12"/>
  </si>
  <si>
    <t>●</t>
    <phoneticPr fontId="12"/>
  </si>
  <si>
    <t>●●●●●建設工事</t>
    <rPh sb="5" eb="7">
      <t>ケンセツ</t>
    </rPh>
    <rPh sb="7" eb="9">
      <t>コウジ</t>
    </rPh>
    <phoneticPr fontId="12"/>
  </si>
  <si>
    <t>　●●●●</t>
    <phoneticPr fontId="12"/>
  </si>
  <si>
    <t>■■■■■建設工事</t>
    <rPh sb="5" eb="7">
      <t>ケンセツ</t>
    </rPh>
    <rPh sb="7" eb="9">
      <t>コウジ</t>
    </rPh>
    <phoneticPr fontId="12"/>
  </si>
  <si>
    <t>■■■■</t>
    <phoneticPr fontId="12"/>
  </si>
  <si>
    <t>■■県■■市■■町■丁目■番地■地内</t>
    <rPh sb="2" eb="3">
      <t>ケン</t>
    </rPh>
    <rPh sb="5" eb="6">
      <t>シ</t>
    </rPh>
    <rPh sb="8" eb="9">
      <t>マチ</t>
    </rPh>
    <rPh sb="10" eb="12">
      <t>チョウメ</t>
    </rPh>
    <rPh sb="13" eb="15">
      <t>バンチ</t>
    </rPh>
    <rPh sb="16" eb="17">
      <t>チ</t>
    </rPh>
    <rPh sb="17" eb="18">
      <t>ナイ</t>
    </rPh>
    <phoneticPr fontId="12"/>
  </si>
  <si>
    <t>■■■■建設（株）</t>
    <rPh sb="4" eb="6">
      <t>ケンセツ</t>
    </rPh>
    <rPh sb="6" eb="9">
      <t>カブ</t>
    </rPh>
    <phoneticPr fontId="12"/>
  </si>
  <si>
    <t>●●県●●市●●町●丁目●番地●地内</t>
    <rPh sb="2" eb="3">
      <t>ケン</t>
    </rPh>
    <rPh sb="5" eb="6">
      <t>シ</t>
    </rPh>
    <rPh sb="8" eb="9">
      <t>マチ</t>
    </rPh>
    <rPh sb="10" eb="12">
      <t>チョウメ</t>
    </rPh>
    <rPh sb="13" eb="15">
      <t>バンチ</t>
    </rPh>
    <rPh sb="16" eb="17">
      <t>チ</t>
    </rPh>
    <rPh sb="17" eb="18">
      <t>ナイ</t>
    </rPh>
    <phoneticPr fontId="12"/>
  </si>
  <si>
    <t>●●●●</t>
    <phoneticPr fontId="12"/>
  </si>
  <si>
    <t>●●●</t>
    <phoneticPr fontId="12"/>
  </si>
  <si>
    <t>●</t>
    <phoneticPr fontId="12"/>
  </si>
  <si>
    <t>●</t>
    <phoneticPr fontId="12"/>
  </si>
  <si>
    <t>土砂搬出及び受領証明書</t>
    <rPh sb="0" eb="2">
      <t>ドシャ</t>
    </rPh>
    <rPh sb="2" eb="4">
      <t>ハンシュツ</t>
    </rPh>
    <rPh sb="4" eb="5">
      <t>オヨ</t>
    </rPh>
    <rPh sb="6" eb="8">
      <t>ジュリョウ</t>
    </rPh>
    <rPh sb="8" eb="11">
      <t>ショウメイショ</t>
    </rPh>
    <phoneticPr fontId="12"/>
  </si>
  <si>
    <t>：</t>
    <phoneticPr fontId="12"/>
  </si>
  <si>
    <t>m3</t>
    <phoneticPr fontId="12"/>
  </si>
  <si>
    <t>●●●●●建設工事</t>
    <phoneticPr fontId="12"/>
  </si>
  <si>
    <t>●●●●</t>
    <phoneticPr fontId="12"/>
  </si>
  <si>
    <t>■■■■資材置場</t>
    <rPh sb="4" eb="6">
      <t>シザイ</t>
    </rPh>
    <rPh sb="6" eb="8">
      <t>オキバ</t>
    </rPh>
    <phoneticPr fontId="12"/>
  </si>
  <si>
    <t>●●●●●(株)</t>
    <rPh sb="5" eb="8">
      <t>カブ</t>
    </rPh>
    <phoneticPr fontId="12"/>
  </si>
  <si>
    <t>●●●</t>
    <phoneticPr fontId="12"/>
  </si>
  <si>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2"/>
  </si>
  <si>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2"/>
  </si>
  <si>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2"/>
  </si>
  <si>
    <t>2企画第2482号</t>
    <rPh sb="1" eb="3">
      <t>キカク</t>
    </rPh>
    <rPh sb="3" eb="4">
      <t>ダイ</t>
    </rPh>
    <rPh sb="8" eb="9">
      <t>ゴウ</t>
    </rPh>
    <phoneticPr fontId="12"/>
  </si>
  <si>
    <t>県様式</t>
    <rPh sb="0" eb="1">
      <t>ケン</t>
    </rPh>
    <rPh sb="1" eb="3">
      <t>ヨウシキ</t>
    </rPh>
    <phoneticPr fontId="12"/>
  </si>
  <si>
    <t>受注者</t>
    <phoneticPr fontId="12"/>
  </si>
  <si>
    <t>受注者</t>
    <rPh sb="0" eb="3">
      <t>ジュチュウシャ</t>
    </rPh>
    <phoneticPr fontId="12"/>
  </si>
  <si>
    <t>受注者</t>
    <rPh sb="0" eb="2">
      <t>ジュチュウ</t>
    </rPh>
    <rPh sb="2" eb="3">
      <t>シャ</t>
    </rPh>
    <phoneticPr fontId="12"/>
  </si>
  <si>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2"/>
  </si>
  <si>
    <t>（4.0版）</t>
    <rPh sb="4" eb="5">
      <t>バン</t>
    </rPh>
    <phoneticPr fontId="12"/>
  </si>
  <si>
    <t>請負者→受注者</t>
    <rPh sb="0" eb="2">
      <t>ウケオイ</t>
    </rPh>
    <rPh sb="2" eb="3">
      <t>シャ</t>
    </rPh>
    <rPh sb="4" eb="7">
      <t>ジュチュウシャ</t>
    </rPh>
    <phoneticPr fontId="12"/>
  </si>
  <si>
    <t>別途様式と重複するため削除</t>
    <rPh sb="5" eb="7">
      <t>ジュウフク</t>
    </rPh>
    <rPh sb="11" eb="13">
      <t>サクジョ</t>
    </rPh>
    <phoneticPr fontId="12"/>
  </si>
  <si>
    <t>「※受領書がある場合は添付し、下記の記載は不要」を追加</t>
    <rPh sb="25" eb="27">
      <t>ツイカ</t>
    </rPh>
    <phoneticPr fontId="12"/>
  </si>
  <si>
    <r>
      <t>２つの地域にまたがる場合</t>
    </r>
    <r>
      <rPr>
        <sz val="8"/>
        <rFont val="ＭＳ Ｐ明朝"/>
        <family val="1"/>
        <charset val="128"/>
      </rPr>
      <t>※２</t>
    </r>
    <phoneticPr fontId="12"/>
  </si>
  <si>
    <t>「２つの地域にまたがる場合」について、記載修正</t>
    <rPh sb="19" eb="21">
      <t>キサイ</t>
    </rPh>
    <rPh sb="21" eb="23">
      <t>シュウセイ</t>
    </rPh>
    <phoneticPr fontId="12"/>
  </si>
  <si>
    <t>COBRIS対象工事は、受領書を提出</t>
    <rPh sb="6" eb="8">
      <t>タイショウ</t>
    </rPh>
    <rPh sb="8" eb="10">
      <t>コウジ</t>
    </rPh>
    <rPh sb="12" eb="15">
      <t>ジュリョウショ</t>
    </rPh>
    <rPh sb="16" eb="18">
      <t>テイシュツ</t>
    </rPh>
    <phoneticPr fontId="12"/>
  </si>
  <si>
    <t>令和５年６月現在</t>
    <rPh sb="0" eb="2">
      <t>レイワ</t>
    </rPh>
    <rPh sb="3" eb="4">
      <t>ネン</t>
    </rPh>
    <rPh sb="5" eb="6">
      <t>ガツ</t>
    </rPh>
    <rPh sb="6" eb="8">
      <t>ゲンザイ</t>
    </rPh>
    <phoneticPr fontId="12"/>
  </si>
  <si>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</si>
  <si>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2"/>
  </si>
  <si>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2"/>
  </si>
  <si>
    <t>令和5年9月27日であれば「2023/9/27」と記入して下さい</t>
    <rPh sb="0" eb="2">
      <t>レイワ</t>
    </rPh>
    <rPh sb="3" eb="4">
      <t>ネン</t>
    </rPh>
    <rPh sb="5" eb="6">
      <t>ガツ</t>
    </rPh>
    <rPh sb="8" eb="9">
      <t>ニチ</t>
    </rPh>
    <rPh sb="25" eb="27">
      <t>キニュウ</t>
    </rPh>
    <rPh sb="29" eb="30">
      <t>クダ</t>
    </rPh>
    <phoneticPr fontId="12"/>
  </si>
  <si>
    <t>令和5年7月2日であれば「2023/7/2」と記入して下さい</t>
    <rPh sb="0" eb="2">
      <t>レイワ</t>
    </rPh>
    <rPh sb="3" eb="4">
      <t>ネン</t>
    </rPh>
    <rPh sb="5" eb="6">
      <t>ガツ</t>
    </rPh>
    <rPh sb="7" eb="8">
      <t>ニチ</t>
    </rPh>
    <rPh sb="23" eb="25">
      <t>キニュウ</t>
    </rPh>
    <rPh sb="27" eb="28">
      <t>クダ</t>
    </rPh>
    <phoneticPr fontId="12"/>
  </si>
  <si>
    <t>令和5年7月1日であれば「2023/7/1」と記入して下さい</t>
    <rPh sb="0" eb="2">
      <t>レイワ</t>
    </rPh>
    <rPh sb="3" eb="4">
      <t>ネン</t>
    </rPh>
    <rPh sb="5" eb="6">
      <t>ガツ</t>
    </rPh>
    <rPh sb="7" eb="8">
      <t>ニチ</t>
    </rPh>
    <rPh sb="23" eb="25">
      <t>キニュウ</t>
    </rPh>
    <rPh sb="27" eb="28">
      <t>クダ</t>
    </rPh>
    <phoneticPr fontId="12"/>
  </si>
  <si>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2"/>
  </si>
  <si>
    <t>提出書類一覧、共通項目入力シート、090、140、170、190、330、350</t>
    <phoneticPr fontId="12"/>
  </si>
  <si>
    <t>2023/6</t>
    <phoneticPr fontId="12"/>
  </si>
  <si>
    <t>確認結果票の様式追加</t>
    <phoneticPr fontId="12"/>
  </si>
  <si>
    <t>受領書の様式追加</t>
    <phoneticPr fontId="12"/>
  </si>
  <si>
    <t>21企交第3655号</t>
    <phoneticPr fontId="12"/>
  </si>
  <si>
    <t>様式３</t>
    <rPh sb="0" eb="2">
      <t>ヨウシキ</t>
    </rPh>
    <phoneticPr fontId="12"/>
  </si>
  <si>
    <t>施工体系図（福岡県発注工事用様式）</t>
    <rPh sb="6" eb="9">
      <t>フクオカケン</t>
    </rPh>
    <rPh sb="9" eb="11">
      <t>ハッチュウ</t>
    </rPh>
    <rPh sb="11" eb="13">
      <t>コウジ</t>
    </rPh>
    <rPh sb="13" eb="14">
      <t>ヨウ</t>
    </rPh>
    <rPh sb="14" eb="16">
      <t>ヨウシキ</t>
    </rPh>
    <phoneticPr fontId="12"/>
  </si>
  <si>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</si>
  <si>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</si>
  <si>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監理技術者名
主任技術者名</t>
    <rPh sb="0" eb="2">
      <t>カンリ</t>
    </rPh>
    <rPh sb="2" eb="5">
      <t>ギジュツシャ</t>
    </rPh>
    <rPh sb="5" eb="6">
      <t>メイ</t>
    </rPh>
    <rPh sb="7" eb="9">
      <t>シュニン</t>
    </rPh>
    <rPh sb="9" eb="12">
      <t>ギジュツシャ</t>
    </rPh>
    <rPh sb="12" eb="13">
      <t>ナ</t>
    </rPh>
    <phoneticPr fontId="12"/>
  </si>
  <si>
    <t>一般 / 特定の別</t>
    <rPh sb="0" eb="2">
      <t>イッパン</t>
    </rPh>
    <rPh sb="5" eb="7">
      <t>トクテイ</t>
    </rPh>
    <rPh sb="8" eb="9">
      <t>ベツ</t>
    </rPh>
    <phoneticPr fontId="11"/>
  </si>
  <si>
    <t>安全衛生責任者</t>
    <rPh sb="0" eb="2">
      <t>アンゼン</t>
    </rPh>
    <rPh sb="2" eb="4">
      <t>エイセイ</t>
    </rPh>
    <rPh sb="4" eb="7">
      <t>セキニンシャ</t>
    </rPh>
    <phoneticPr fontId="12"/>
  </si>
  <si>
    <t>特定専門工事の該当</t>
    <rPh sb="0" eb="2">
      <t>トクテイ</t>
    </rPh>
    <rPh sb="2" eb="4">
      <t>センモン</t>
    </rPh>
    <rPh sb="4" eb="6">
      <t>コウジ</t>
    </rPh>
    <rPh sb="7" eb="9">
      <t>ガイトウ</t>
    </rPh>
    <phoneticPr fontId="12"/>
  </si>
  <si>
    <t>有　　　・　　　無</t>
    <rPh sb="0" eb="1">
      <t>ア</t>
    </rPh>
    <rPh sb="8" eb="9">
      <t>ナ</t>
    </rPh>
    <phoneticPr fontId="12"/>
  </si>
  <si>
    <t>担当工事　　　　　　　　　　　　　　　　　　　　　　　　　　　　　　　　　　　　　　　　　　　　　　　　　　　　　　　　　　　　　　　　　　　　　　　　　　　　　　内　　　容</t>
    <phoneticPr fontId="12"/>
  </si>
  <si>
    <t>担当工事　　　　　　　　　　　　　　　　　　　　　　　　　　　　　　　　　　　　　　　　　　　　　　　　　　　　　　　　　　　　　　　　　　　　　　　　　　　　　　内　　　容</t>
    <phoneticPr fontId="12"/>
  </si>
  <si>
    <t>　　年 月 日 ～ 年 月 日</t>
    <rPh sb="2" eb="3">
      <t>ネン</t>
    </rPh>
    <rPh sb="4" eb="5">
      <t>ツキ</t>
    </rPh>
    <rPh sb="6" eb="7">
      <t>ヒ</t>
    </rPh>
    <rPh sb="10" eb="11">
      <t>ネン</t>
    </rPh>
    <rPh sb="12" eb="13">
      <t>ツキ</t>
    </rPh>
    <rPh sb="14" eb="15">
      <t>ヒ</t>
    </rPh>
    <phoneticPr fontId="12"/>
  </si>
  <si>
    <t>自</t>
    <phoneticPr fontId="12"/>
  </si>
  <si>
    <t>至</t>
    <rPh sb="0" eb="1">
      <t>イタ</t>
    </rPh>
    <phoneticPr fontId="94"/>
  </si>
  <si>
    <t>4企画第2355号</t>
    <phoneticPr fontId="12"/>
  </si>
  <si>
    <t>適正な労働条件に係る「誓約書」の日付を追記</t>
    <rPh sb="19" eb="21">
      <t>ツイキ</t>
    </rPh>
    <phoneticPr fontId="12"/>
  </si>
  <si>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2"/>
  </si>
  <si>
    <t>2023/10</t>
    <phoneticPr fontId="12"/>
  </si>
  <si>
    <t>（5.0版）</t>
    <rPh sb="4" eb="5">
      <t>バン</t>
    </rPh>
    <phoneticPr fontId="12"/>
  </si>
  <si>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2"/>
  </si>
  <si>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2"/>
  </si>
  <si>
    <r>
      <rPr>
        <sz val="11"/>
        <rFont val="ＭＳ Ｐゴシック"/>
        <family val="3"/>
        <charset val="128"/>
      </rPr>
      <t>受注者からの要求</t>
    </r>
    <rPh sb="6" eb="8">
      <t>ヨウキュウ</t>
    </rPh>
    <phoneticPr fontId="12"/>
  </si>
  <si>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2"/>
  </si>
  <si>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2"/>
  </si>
  <si>
    <t>※④に必要となる３次元設計データの作成を実施しなければならない。</t>
    <phoneticPr fontId="94"/>
  </si>
  <si>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2"/>
  </si>
  <si>
    <t>材料承認願：（注）２の削除</t>
    <rPh sb="0" eb="4">
      <t>ザイリョウショウニン</t>
    </rPh>
    <rPh sb="4" eb="5">
      <t>ネガ</t>
    </rPh>
    <rPh sb="7" eb="8">
      <t>チュウ</t>
    </rPh>
    <rPh sb="11" eb="13">
      <t>サクジョ</t>
    </rPh>
    <phoneticPr fontId="12"/>
  </si>
  <si>
    <t>契約書第3条「発注者に提出」</t>
    <rPh sb="0" eb="3">
      <t>ケイヤクショ</t>
    </rPh>
    <rPh sb="3" eb="4">
      <t>ダイ</t>
    </rPh>
    <rPh sb="5" eb="6">
      <t>ジョウ</t>
    </rPh>
    <rPh sb="7" eb="10">
      <t>ハッチュウシャ</t>
    </rPh>
    <rPh sb="11" eb="13">
      <t>テイシュツ</t>
    </rPh>
    <phoneticPr fontId="12"/>
  </si>
  <si>
    <t>宛名修正の有無</t>
    <rPh sb="0" eb="2">
      <t>アテナ</t>
    </rPh>
    <rPh sb="2" eb="4">
      <t>シュウセイ</t>
    </rPh>
    <rPh sb="5" eb="7">
      <t>ウム</t>
    </rPh>
    <phoneticPr fontId="12"/>
  </si>
  <si>
    <t>備考</t>
    <rPh sb="0" eb="2">
      <t>ビコウ</t>
    </rPh>
    <phoneticPr fontId="12"/>
  </si>
  <si>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2"/>
  </si>
  <si>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2"/>
  </si>
  <si>
    <t>　受　注　者　　殿</t>
    <rPh sb="1" eb="2">
      <t>ウケ</t>
    </rPh>
    <rPh sb="3" eb="4">
      <t>チュウ</t>
    </rPh>
    <rPh sb="5" eb="6">
      <t>シャ</t>
    </rPh>
    <phoneticPr fontId="12"/>
  </si>
  <si>
    <t>020</t>
    <phoneticPr fontId="12"/>
  </si>
  <si>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2"/>
  </si>
  <si>
    <t>〔受注者〕</t>
    <rPh sb="1" eb="3">
      <t>ジュチュウ</t>
    </rPh>
    <phoneticPr fontId="12"/>
  </si>
  <si>
    <t>〔工事の受注者、生産者団体・市場・卸売業等〕</t>
    <rPh sb="4" eb="6">
      <t>ジュチュウ</t>
    </rPh>
    <phoneticPr fontId="12"/>
  </si>
  <si>
    <t>2024/4/1</t>
    <phoneticPr fontId="12"/>
  </si>
  <si>
    <t>（6.0版）</t>
    <rPh sb="4" eb="5">
      <t>バン</t>
    </rPh>
    <phoneticPr fontId="12"/>
  </si>
  <si>
    <t>※③に必要となる３次元設計データの作成を実施しなければならない。</t>
    <phoneticPr fontId="94"/>
  </si>
  <si>
    <t>⑤３次元データの納品の追加</t>
    <rPh sb="11" eb="13">
      <t>ツイカ</t>
    </rPh>
    <phoneticPr fontId="12"/>
  </si>
  <si>
    <r>
      <t>令和６年</t>
    </r>
    <r>
      <rPr>
        <sz val="11"/>
        <color theme="1"/>
        <rFont val="ＭＳ Ｐゴシック"/>
        <family val="3"/>
        <charset val="128"/>
        <scheme val="minor"/>
      </rPr>
      <t>４月改定</t>
    </r>
    <rPh sb="0" eb="2">
      <t>レイワ</t>
    </rPh>
    <rPh sb="3" eb="4">
      <t>ネン</t>
    </rPh>
    <rPh sb="5" eb="6">
      <t>ガツ</t>
    </rPh>
    <rPh sb="6" eb="8">
      <t>カイテイ</t>
    </rPh>
    <phoneticPr fontId="94"/>
  </si>
  <si>
    <t>④３次元出来形管理等の施工管理の削除</t>
    <rPh sb="16" eb="18">
      <t>サクジョ</t>
    </rPh>
    <phoneticPr fontId="12"/>
  </si>
  <si>
    <t>ICT小規模土工</t>
    <phoneticPr fontId="12"/>
  </si>
  <si>
    <t>※②３次元設計データを、工事完成図書として納品する。</t>
    <rPh sb="12" eb="14">
      <t>コウジ</t>
    </rPh>
    <rPh sb="14" eb="16">
      <t>カンセイ</t>
    </rPh>
    <rPh sb="16" eb="18">
      <t>トショ</t>
    </rPh>
    <rPh sb="21" eb="23">
      <t>ノウヒン</t>
    </rPh>
    <phoneticPr fontId="94"/>
  </si>
  <si>
    <t>③ＩＣＴ建設機械による施工の削除</t>
    <phoneticPr fontId="12"/>
  </si>
  <si>
    <t>ＩＣＴ法面工</t>
    <phoneticPr fontId="12"/>
  </si>
  <si>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2"/>
  </si>
  <si>
    <t>発注方式の削除</t>
    <rPh sb="5" eb="7">
      <t>サクジョ</t>
    </rPh>
    <phoneticPr fontId="12"/>
  </si>
  <si>
    <t>ＩＣＴ付帯構造物設置工</t>
    <phoneticPr fontId="12"/>
  </si>
  <si>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4"/>
  </si>
  <si>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4"/>
  </si>
  <si>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4"/>
  </si>
  <si>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4"/>
  </si>
  <si>
    <t>ＩＣＴ活用工事（土工 1000m3未満）計画書</t>
    <rPh sb="3" eb="5">
      <t>カツヨウ</t>
    </rPh>
    <rPh sb="5" eb="7">
      <t>コウジ</t>
    </rPh>
    <rPh sb="8" eb="9">
      <t>ド</t>
    </rPh>
    <rPh sb="9" eb="10">
      <t>コウ</t>
    </rPh>
    <rPh sb="20" eb="22">
      <t>ケイカク</t>
    </rPh>
    <rPh sb="22" eb="23">
      <t>ショ</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</si>
  <si>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</si>
  <si>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</si>
  <si>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4"/>
  </si>
  <si>
    <r>
      <rPr>
        <sz val="9"/>
        <color rgb="FFFF0000"/>
        <rFont val="ＭＳ Ｐゴシック"/>
        <family val="3"/>
        <charset val="128"/>
        <scheme val="minor"/>
      </rPr>
      <t>１１</t>
    </r>
    <r>
      <rPr>
        <sz val="9"/>
        <rFont val="ＭＳ Ｐゴシック"/>
        <family val="3"/>
        <charset val="128"/>
        <scheme val="minor"/>
      </rPr>
      <t>．ＴＳ・ＧＮＳＳによる締固め回数管理技術（土工）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4"/>
  </si>
  <si>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4"/>
  </si>
  <si>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4"/>
  </si>
  <si>
    <t>追加</t>
    <rPh sb="0" eb="2">
      <t>ツイカ</t>
    </rPh>
    <phoneticPr fontId="12"/>
  </si>
  <si>
    <t>④３次元出来形管理等の施工管理の技術名修正</t>
    <rPh sb="19" eb="21">
      <t>シュウセイ</t>
    </rPh>
    <phoneticPr fontId="12"/>
  </si>
  <si>
    <t>ＩＣＴ土工</t>
    <phoneticPr fontId="12"/>
  </si>
  <si>
    <t>②３次元設計データ作成および⑤３次元データの納品の技術名修正</t>
    <rPh sb="25" eb="27">
      <t>ギジュツ</t>
    </rPh>
    <rPh sb="27" eb="28">
      <t>ナ</t>
    </rPh>
    <rPh sb="28" eb="30">
      <t>シュウセイ</t>
    </rPh>
    <phoneticPr fontId="12"/>
  </si>
  <si>
    <t>ICT活用工事関連書類</t>
    <phoneticPr fontId="12"/>
  </si>
  <si>
    <t>ＩＣＴ土工 1000m3未満、ＩＣＴ構造物工（橋梁上部）、ＩＣＴ構造物工（橋脚・橋台）の計画書追加</t>
    <rPh sb="47" eb="49">
      <t>ツイカ</t>
    </rPh>
    <phoneticPr fontId="12"/>
  </si>
  <si>
    <r>
      <t>事前協議チェックシート【工事】</t>
    </r>
    <r>
      <rPr>
        <sz val="16"/>
        <color rgb="FFFF0000"/>
        <rFont val="ＭＳ ゴシック"/>
        <family val="3"/>
        <charset val="128"/>
      </rPr>
      <t>R6.4</t>
    </r>
    <r>
      <rPr>
        <sz val="16"/>
        <rFont val="ＭＳ ゴシック"/>
        <family val="3"/>
        <charset val="128"/>
      </rPr>
      <t>版</t>
    </r>
    <rPh sb="0" eb="2">
      <t>ジゼン</t>
    </rPh>
    <rPh sb="2" eb="4">
      <t>キョウギ</t>
    </rPh>
    <rPh sb="19" eb="20">
      <t>バン</t>
    </rPh>
    <phoneticPr fontId="12"/>
  </si>
  <si>
    <t>令和5年10月</t>
    <rPh sb="0" eb="2">
      <t>レイワ</t>
    </rPh>
    <rPh sb="3" eb="4">
      <t>ネン</t>
    </rPh>
    <rPh sb="6" eb="7">
      <t>ガツ</t>
    </rPh>
    <phoneticPr fontId="12"/>
  </si>
  <si>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2"/>
  </si>
  <si>
    <t>■R5.10</t>
    <phoneticPr fontId="12"/>
  </si>
  <si>
    <t>■R5.03</t>
    <phoneticPr fontId="12"/>
  </si>
  <si>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2"/>
  </si>
  <si>
    <t>ＩＣＴ作業土工（床掘）</t>
    <phoneticPr fontId="12"/>
  </si>
  <si>
    <r>
      <t>表２：当該工事の</t>
    </r>
    <r>
      <rPr>
        <sz val="11"/>
        <color rgb="FFFF0000"/>
        <rFont val="ＭＳ Ｐゴシック"/>
        <family val="3"/>
        <charset val="128"/>
        <scheme val="minor"/>
      </rPr>
      <t>作業土工（床掘）</t>
    </r>
    <r>
      <rPr>
        <sz val="11"/>
        <rFont val="ＭＳ Ｐゴシック"/>
        <family val="3"/>
        <charset val="128"/>
        <scheme val="minor"/>
      </rPr>
      <t>において活用する施工プロセスのチェック欄および実施する作業内容に「■」と記入する。</t>
    </r>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4"/>
  </si>
  <si>
    <r>
      <t>ＩＣＴ活用工事（</t>
    </r>
    <r>
      <rPr>
        <sz val="18"/>
        <color rgb="FFFF0000"/>
        <rFont val="ＭＳ Ｐゴシック"/>
        <family val="3"/>
        <charset val="128"/>
        <scheme val="minor"/>
      </rPr>
      <t>作業土工（床掘）</t>
    </r>
    <r>
      <rPr>
        <sz val="18"/>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94"/>
  </si>
  <si>
    <t>ＩＣＴ作業土工（床掘）</t>
    <phoneticPr fontId="12"/>
  </si>
  <si>
    <t>床掘工から作業土工（床掘）に名称変更</t>
    <rPh sb="0" eb="2">
      <t>トコホ</t>
    </rPh>
    <rPh sb="2" eb="3">
      <t>コウ</t>
    </rPh>
    <rPh sb="14" eb="16">
      <t>メイショウ</t>
    </rPh>
    <rPh sb="16" eb="18">
      <t>ヘンコウ</t>
    </rPh>
    <phoneticPr fontId="12"/>
  </si>
  <si>
    <t>2024/03</t>
    <phoneticPr fontId="12"/>
  </si>
  <si>
    <t>発注者名を表示する様式（020を除く）</t>
    <rPh sb="0" eb="3">
      <t>ハッチュウシャ</t>
    </rPh>
    <rPh sb="3" eb="4">
      <t>メイ</t>
    </rPh>
    <rPh sb="5" eb="7">
      <t>ヒョウジ</t>
    </rPh>
    <rPh sb="9" eb="11">
      <t>ヨウシキ</t>
    </rPh>
    <rPh sb="16" eb="17">
      <t>ノゾ</t>
    </rPh>
    <phoneticPr fontId="12"/>
  </si>
  <si>
    <t>（5.1版）</t>
    <rPh sb="4" eb="5">
      <t>バン</t>
    </rPh>
    <phoneticPr fontId="12"/>
  </si>
  <si>
    <r>
      <t>※③</t>
    </r>
    <r>
      <rPr>
        <sz val="9"/>
        <color rgb="FFFF0000"/>
        <rFont val="ＭＳ Ｐゴシック"/>
        <family val="3"/>
        <charset val="128"/>
        <scheme val="minor"/>
      </rPr>
      <t>または</t>
    </r>
    <r>
      <rPr>
        <sz val="9"/>
        <rFont val="ＭＳ Ｐゴシック"/>
        <family val="3"/>
        <charset val="128"/>
        <scheme val="minor"/>
      </rPr>
      <t>④に必要となる３次元設計データの作成を実施しなければならない。</t>
    </r>
    <phoneticPr fontId="94"/>
  </si>
  <si>
    <t>※③または④に必要となる３次元設計データの作成を実施しなければならない。</t>
    <phoneticPr fontId="94"/>
  </si>
  <si>
    <r>
      <t>※③</t>
    </r>
    <r>
      <rPr>
        <sz val="9"/>
        <color rgb="FFFF0000"/>
        <rFont val="ＭＳ Ｐゴシック"/>
        <family val="3"/>
        <charset val="128"/>
        <scheme val="minor"/>
      </rPr>
      <t>または</t>
    </r>
    <r>
      <rPr>
        <sz val="9"/>
        <rFont val="ＭＳ Ｐゴシック"/>
        <family val="3"/>
        <charset val="128"/>
        <scheme val="minor"/>
      </rPr>
      <t>④に必要となる３次元設計データの作成を実施しなければならない。</t>
    </r>
    <phoneticPr fontId="94"/>
  </si>
  <si>
    <t>①３次元起工測量、②３次元設計データ作成および④３次元出来形管理等の施工管理の技術名修正</t>
    <phoneticPr fontId="12"/>
  </si>
  <si>
    <t>ICT舗装工</t>
    <rPh sb="3" eb="5">
      <t>ホソウ</t>
    </rPh>
    <phoneticPr fontId="12"/>
  </si>
  <si>
    <t>②３次元設計データ作成の技術名修正</t>
    <phoneticPr fontId="12"/>
  </si>
  <si>
    <t>ＩＣＴ河川浚渫工</t>
    <phoneticPr fontId="12"/>
  </si>
  <si>
    <t>ＩＣＴ地盤改良工</t>
    <phoneticPr fontId="12"/>
  </si>
  <si>
    <t>ＩＣＴ舗装工（修繕工）</t>
    <phoneticPr fontId="12"/>
  </si>
  <si>
    <t>完成時に監督員へ納品</t>
    <phoneticPr fontId="12"/>
  </si>
  <si>
    <t>完成時に監督員へ納品</t>
    <rPh sb="8" eb="10">
      <t>ノウヒン</t>
    </rPh>
    <phoneticPr fontId="12"/>
  </si>
  <si>
    <t>：</t>
    <phoneticPr fontId="94"/>
  </si>
  <si>
    <t>統一現場閉所</t>
    <phoneticPr fontId="94"/>
  </si>
  <si>
    <t>統一現場閉所日数</t>
    <rPh sb="0" eb="6">
      <t>トウイツゲンバヘイショ</t>
    </rPh>
    <rPh sb="6" eb="8">
      <t>ニッスウ</t>
    </rPh>
    <phoneticPr fontId="94"/>
  </si>
  <si>
    <t>：</t>
    <phoneticPr fontId="94"/>
  </si>
  <si>
    <t>：</t>
    <phoneticPr fontId="94"/>
  </si>
  <si>
    <t>：</t>
    <phoneticPr fontId="94"/>
  </si>
  <si>
    <t>統一現場閉所</t>
    <phoneticPr fontId="94"/>
  </si>
  <si>
    <t>：</t>
    <phoneticPr fontId="94"/>
  </si>
  <si>
    <t>:</t>
    <phoneticPr fontId="94"/>
  </si>
  <si>
    <t>2024/6/1</t>
    <phoneticPr fontId="12"/>
  </si>
  <si>
    <t>（6.1版）</t>
    <rPh sb="4" eb="5">
      <t>バン</t>
    </rPh>
    <phoneticPr fontId="12"/>
  </si>
  <si>
    <t>230-2</t>
    <phoneticPr fontId="12"/>
  </si>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</sst>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m/d"/>
    <numFmt numFmtId="184" formatCode="d"/>
    <numFmt numFmtId="185" formatCode="\500\-"/>
    <numFmt numFmtId="186" formatCode="&quot;請&quot;&quot;負&quot;&quot;者&quot;\ \ \ \ \ @"/>
    <numFmt numFmtId="187" formatCode="[$-F800]dddd\,\ mmmm\ dd\,\ yyyy"/>
    <numFmt numFmtId="188" formatCode="m/d;@"/>
    <numFmt numFmtId="189" formatCode="#,##0_ "/>
    <numFmt numFmtId="190" formatCode="[DBNum3]#,##0&quot;―&quot;"/>
    <numFmt numFmtId="191" formatCode="h&quot;時&quot;mm&quot;分&quot;;@"/>
    <numFmt numFmtId="192" formatCode="0_ "/>
    <numFmt numFmtId="193" formatCode="[DBNum3][$-411]0"/>
  </numFmts>
  <fonts count="20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rgb="FFFF0000"/>
      <name val="ＭＳ Ｐゴシック"/>
      <family val="3"/>
      <charset val="128"/>
      <scheme val="minor"/>
    </font>
    <font>
      <strike/>
      <sz val="10"/>
      <color rgb="FFFF0000"/>
      <name val="ＭＳ Ｐゴシック"/>
      <family val="3"/>
      <charset val="128"/>
      <scheme val="minor"/>
    </font>
    <font>
      <strike/>
      <sz val="9"/>
      <color rgb="FFFF0000"/>
      <name val="ＭＳ Ｐゴシック"/>
      <family val="3"/>
      <charset val="128"/>
      <scheme val="minor"/>
    </font>
    <font>
      <strike/>
      <sz val="11"/>
      <color rgb="FFFF0000"/>
      <name val="ＭＳ Ｐゴシック"/>
      <family val="3"/>
      <charset val="128"/>
      <scheme val="minor"/>
    </font>
    <font>
      <sz val="10"/>
      <color theme="1"/>
      <name val="ＪＳ明朝"/>
      <family val="1"/>
      <charset val="128"/>
    </font>
    <font>
      <sz val="9"/>
      <color rgb="FFFF0000"/>
      <name val="ＭＳ Ｐゴシック"/>
      <family val="3"/>
      <charset val="128"/>
      <scheme val="minor"/>
    </font>
    <font>
      <sz val="9"/>
      <color theme="1"/>
      <name val="ＭＳ Ｐゴシック"/>
      <family val="3"/>
      <charset val="128"/>
      <scheme val="minor"/>
    </font>
    <font>
      <sz val="16"/>
      <color rgb="FFFF0000"/>
      <name val="ＭＳ ゴシック"/>
      <family val="3"/>
      <charset val="128"/>
    </font>
    <font>
      <sz val="10"/>
      <color rgb="FFFF0000"/>
      <name val="ＭＳ ゴシック"/>
      <family val="3"/>
      <charset val="128"/>
    </font>
    <font>
      <sz val="18"/>
      <color rgb="FFFF0000"/>
      <name val="ＭＳ Ｐゴシック"/>
      <family val="3"/>
      <charset val="128"/>
      <scheme val="minor"/>
    </font>
    <font>
      <sz val="11"/>
      <name val="HGｺﾞｼｯｸM"/>
      <family val="3"/>
      <charset val="12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FFFF00"/>
        <bgColor indexed="64"/>
      </patternFill>
    </fill>
  </fills>
  <borders count="35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s>
  <cellStyleXfs count="88">
    <xf numFmtId="0" fontId="0" fillId="0" borderId="0"/>
    <xf numFmtId="0" fontId="39" fillId="2" borderId="0" applyNumberFormat="0" applyBorder="0" applyAlignment="0" applyProtection="0">
      <alignment vertical="center"/>
    </xf>
    <xf numFmtId="0" fontId="39" fillId="3" borderId="0" applyNumberFormat="0" applyBorder="0" applyAlignment="0" applyProtection="0">
      <alignment vertical="center"/>
    </xf>
    <xf numFmtId="0" fontId="39" fillId="4" borderId="0" applyNumberFormat="0" applyBorder="0" applyAlignment="0" applyProtection="0">
      <alignment vertical="center"/>
    </xf>
    <xf numFmtId="0" fontId="39" fillId="5" borderId="0" applyNumberFormat="0" applyBorder="0" applyAlignment="0" applyProtection="0">
      <alignment vertical="center"/>
    </xf>
    <xf numFmtId="0" fontId="39" fillId="6"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5" borderId="0" applyNumberFormat="0" applyBorder="0" applyAlignment="0" applyProtection="0">
      <alignment vertical="center"/>
    </xf>
    <xf numFmtId="0" fontId="39" fillId="8"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0" fillId="9" borderId="0" applyNumberFormat="0" applyBorder="0" applyAlignment="0" applyProtection="0">
      <alignment vertical="center"/>
    </xf>
    <xf numFmtId="0" fontId="40" fillId="10"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9" borderId="0" applyNumberFormat="0" applyBorder="0" applyAlignment="0" applyProtection="0">
      <alignment vertical="center"/>
    </xf>
    <xf numFmtId="0" fontId="41" fillId="0" borderId="0" applyNumberFormat="0" applyFill="0" applyBorder="0" applyAlignment="0" applyProtection="0">
      <alignment vertical="center"/>
    </xf>
    <xf numFmtId="0" fontId="42" fillId="20" borderId="1" applyNumberFormat="0" applyAlignment="0" applyProtection="0">
      <alignment vertical="center"/>
    </xf>
    <xf numFmtId="0" fontId="43" fillId="21" borderId="0" applyNumberFormat="0" applyBorder="0" applyAlignment="0" applyProtection="0">
      <alignment vertical="center"/>
    </xf>
    <xf numFmtId="0" fontId="15" fillId="22" borderId="2" applyNumberFormat="0" applyFont="0" applyAlignment="0" applyProtection="0">
      <alignment vertical="center"/>
    </xf>
    <xf numFmtId="0" fontId="44" fillId="0" borderId="3" applyNumberFormat="0" applyFill="0" applyAlignment="0" applyProtection="0">
      <alignment vertical="center"/>
    </xf>
    <xf numFmtId="0" fontId="45" fillId="3" borderId="0" applyNumberFormat="0" applyBorder="0" applyAlignment="0" applyProtection="0">
      <alignment vertical="center"/>
    </xf>
    <xf numFmtId="0" fontId="46" fillId="23" borderId="4" applyNumberFormat="0" applyAlignment="0" applyProtection="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xf numFmtId="38" fontId="15" fillId="0" borderId="0" applyFont="0" applyFill="0" applyBorder="0" applyAlignment="0" applyProtection="0">
      <alignment vertical="center"/>
    </xf>
    <xf numFmtId="0" fontId="47" fillId="0" borderId="5" applyNumberFormat="0" applyFill="0" applyAlignment="0" applyProtection="0">
      <alignment vertical="center"/>
    </xf>
    <xf numFmtId="0" fontId="48" fillId="0" borderId="6" applyNumberFormat="0" applyFill="0" applyAlignment="0" applyProtection="0">
      <alignment vertical="center"/>
    </xf>
    <xf numFmtId="0" fontId="49" fillId="0" borderId="7" applyNumberFormat="0" applyFill="0" applyAlignment="0" applyProtection="0">
      <alignment vertical="center"/>
    </xf>
    <xf numFmtId="0" fontId="49" fillId="0" borderId="0" applyNumberFormat="0" applyFill="0" applyBorder="0" applyAlignment="0" applyProtection="0">
      <alignment vertical="center"/>
    </xf>
    <xf numFmtId="0" fontId="50" fillId="0" borderId="8" applyNumberFormat="0" applyFill="0" applyAlignment="0" applyProtection="0">
      <alignment vertical="center"/>
    </xf>
    <xf numFmtId="0" fontId="51" fillId="23" borderId="9" applyNumberFormat="0" applyAlignment="0" applyProtection="0">
      <alignment vertical="center"/>
    </xf>
    <xf numFmtId="0" fontId="52" fillId="0" borderId="0" applyNumberFormat="0" applyFill="0" applyBorder="0" applyAlignment="0" applyProtection="0">
      <alignment vertical="center"/>
    </xf>
    <xf numFmtId="0" fontId="53" fillId="7" borderId="4" applyNumberFormat="0" applyAlignment="0" applyProtection="0">
      <alignment vertical="center"/>
    </xf>
    <xf numFmtId="0" fontId="15" fillId="0" borderId="0">
      <alignment vertical="center"/>
    </xf>
    <xf numFmtId="0" fontId="73" fillId="0" borderId="0">
      <alignment vertical="center"/>
    </xf>
    <xf numFmtId="0" fontId="15" fillId="0" borderId="0">
      <alignment vertical="center"/>
    </xf>
    <xf numFmtId="0" fontId="15" fillId="0" borderId="0">
      <alignment vertical="center"/>
    </xf>
    <xf numFmtId="0" fontId="15" fillId="0" borderId="0">
      <alignment vertical="center"/>
    </xf>
    <xf numFmtId="0" fontId="54" fillId="4" borderId="0" applyNumberFormat="0" applyBorder="0" applyAlignment="0" applyProtection="0">
      <alignment vertical="center"/>
    </xf>
    <xf numFmtId="0" fontId="85" fillId="0" borderId="0"/>
    <xf numFmtId="0" fontId="85" fillId="0" borderId="0"/>
    <xf numFmtId="0" fontId="85" fillId="0" borderId="0"/>
    <xf numFmtId="180" fontId="73" fillId="0" borderId="0" applyFont="0" applyFill="0" applyBorder="0" applyAlignment="0" applyProtection="0">
      <alignment vertical="center"/>
    </xf>
    <xf numFmtId="38" fontId="73" fillId="0" borderId="0" applyFont="0" applyFill="0" applyBorder="0" applyAlignment="0" applyProtection="0">
      <alignment vertical="center"/>
    </xf>
    <xf numFmtId="38" fontId="19" fillId="0" borderId="0" applyFont="0" applyFill="0" applyBorder="0" applyAlignment="0" applyProtection="0">
      <alignment vertical="center"/>
    </xf>
    <xf numFmtId="0" fontId="73" fillId="0" borderId="0">
      <alignment vertical="center"/>
    </xf>
    <xf numFmtId="0" fontId="11" fillId="0" borderId="0"/>
    <xf numFmtId="38" fontId="11" fillId="0" borderId="0" applyFont="0" applyFill="0" applyBorder="0" applyAlignment="0" applyProtection="0"/>
    <xf numFmtId="0" fontId="19" fillId="0" borderId="0">
      <alignment vertical="center"/>
    </xf>
    <xf numFmtId="0" fontId="85" fillId="0" borderId="0"/>
    <xf numFmtId="0" fontId="85" fillId="0" borderId="0"/>
    <xf numFmtId="180" fontId="11" fillId="0" borderId="0" applyFont="0" applyFill="0" applyBorder="0" applyAlignment="0" applyProtection="0"/>
    <xf numFmtId="0" fontId="85" fillId="0" borderId="0"/>
    <xf numFmtId="0" fontId="85" fillId="0" borderId="0"/>
    <xf numFmtId="0" fontId="85" fillId="0" borderId="0"/>
    <xf numFmtId="0" fontId="100" fillId="0" borderId="0">
      <alignment vertical="center"/>
    </xf>
    <xf numFmtId="0" fontId="106" fillId="0" borderId="0" applyNumberFormat="0" applyFill="0" applyBorder="0" applyAlignment="0" applyProtection="0"/>
    <xf numFmtId="0" fontId="10" fillId="0" borderId="0">
      <alignment vertical="center"/>
    </xf>
    <xf numFmtId="0" fontId="11" fillId="0" borderId="0">
      <alignment vertical="center"/>
    </xf>
    <xf numFmtId="0" fontId="11" fillId="0" borderId="0">
      <alignment vertical="center"/>
    </xf>
    <xf numFmtId="0" fontId="11" fillId="0" borderId="0"/>
    <xf numFmtId="0" fontId="11" fillId="0" borderId="0">
      <alignment vertical="center"/>
    </xf>
    <xf numFmtId="0" fontId="9" fillId="0" borderId="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38" fontId="5" fillId="0" borderId="0" applyFont="0" applyFill="0" applyBorder="0" applyAlignment="0" applyProtection="0">
      <alignment vertical="center"/>
    </xf>
    <xf numFmtId="0" fontId="11" fillId="0" borderId="0">
      <alignment vertical="center"/>
    </xf>
    <xf numFmtId="0" fontId="11" fillId="0" borderId="0">
      <alignment vertical="center"/>
    </xf>
    <xf numFmtId="38" fontId="4" fillId="0" borderId="0" applyFont="0" applyFill="0" applyBorder="0" applyAlignment="0" applyProtection="0">
      <alignment vertical="center"/>
    </xf>
    <xf numFmtId="0" fontId="3" fillId="0" borderId="0">
      <alignment vertical="center"/>
    </xf>
    <xf numFmtId="0" fontId="161" fillId="0" borderId="0">
      <alignment vertical="center"/>
    </xf>
    <xf numFmtId="38" fontId="161" fillId="0" borderId="0" applyFont="0" applyFill="0" applyBorder="0" applyAlignment="0" applyProtection="0">
      <alignment vertical="center"/>
    </xf>
    <xf numFmtId="0" fontId="134" fillId="0" borderId="0">
      <alignment vertical="center"/>
    </xf>
    <xf numFmtId="0" fontId="73" fillId="0" borderId="0"/>
    <xf numFmtId="0" fontId="2" fillId="0" borderId="0">
      <alignment vertical="center"/>
    </xf>
    <xf numFmtId="9" fontId="11" fillId="0" borderId="0" applyFont="0" applyFill="0" applyBorder="0" applyAlignment="0" applyProtection="0">
      <alignment vertical="center"/>
    </xf>
  </cellStyleXfs>
  <cellXfs count="3820">
    <xf numFmtId="0" fontId="0" fillId="0" borderId="0" xfId="0"/>
    <xf numFmtId="0" fontId="13" fillId="0" borderId="0" xfId="0" applyFont="1" applyProtection="1"/>
    <xf numFmtId="0" fontId="13" fillId="0" borderId="0" xfId="0" applyFont="1" applyBorder="1" applyProtection="1"/>
    <xf numFmtId="0" fontId="13" fillId="0" borderId="13" xfId="0" applyFont="1" applyBorder="1" applyProtection="1"/>
    <xf numFmtId="0" fontId="13" fillId="0" borderId="14" xfId="0" applyFont="1" applyBorder="1" applyProtection="1"/>
    <xf numFmtId="0" fontId="13" fillId="0" borderId="27" xfId="0" applyFont="1" applyBorder="1" applyProtection="1"/>
    <xf numFmtId="0" fontId="13" fillId="0" borderId="18" xfId="0" applyFont="1" applyBorder="1" applyProtection="1"/>
    <xf numFmtId="0" fontId="13" fillId="0" borderId="16" xfId="0" applyFont="1" applyBorder="1" applyProtection="1"/>
    <xf numFmtId="0" fontId="13" fillId="0" borderId="15" xfId="0" applyFont="1" applyBorder="1" applyProtection="1"/>
    <xf numFmtId="0" fontId="13" fillId="0" borderId="28" xfId="0" applyFont="1" applyBorder="1" applyAlignment="1" applyProtection="1">
      <alignment horizontal="center" vertical="center"/>
    </xf>
    <xf numFmtId="0" fontId="13" fillId="0" borderId="12" xfId="0" applyFont="1" applyBorder="1" applyAlignment="1" applyProtection="1">
      <alignment vertical="center"/>
    </xf>
    <xf numFmtId="0" fontId="13" fillId="0" borderId="28" xfId="0" applyFont="1" applyBorder="1" applyAlignment="1" applyProtection="1">
      <alignment horizontal="center" vertical="center" shrinkToFit="1"/>
    </xf>
    <xf numFmtId="0" fontId="13" fillId="0" borderId="12" xfId="0" applyFont="1" applyBorder="1" applyAlignment="1" applyProtection="1">
      <alignment horizontal="center" vertical="center" shrinkToFit="1"/>
    </xf>
    <xf numFmtId="0" fontId="13" fillId="0" borderId="10" xfId="0" applyFont="1" applyBorder="1" applyProtection="1"/>
    <xf numFmtId="0" fontId="13" fillId="0" borderId="26" xfId="0" applyFont="1" applyBorder="1" applyProtection="1"/>
    <xf numFmtId="0" fontId="15" fillId="0" borderId="0" xfId="47" applyProtection="1">
      <alignment vertical="center"/>
    </xf>
    <xf numFmtId="0" fontId="21" fillId="0" borderId="0" xfId="47" applyFont="1" applyAlignment="1" applyProtection="1">
      <alignment horizontal="right" vertical="center"/>
    </xf>
    <xf numFmtId="0" fontId="22" fillId="0" borderId="0" xfId="47" applyFont="1" applyAlignment="1" applyProtection="1">
      <alignment horizontal="center" vertical="center"/>
    </xf>
    <xf numFmtId="0" fontId="21" fillId="0" borderId="13" xfId="47" applyFont="1" applyBorder="1" applyAlignment="1" applyProtection="1">
      <alignment vertical="center" wrapText="1"/>
    </xf>
    <xf numFmtId="0" fontId="21" fillId="0" borderId="14" xfId="47" applyFont="1" applyBorder="1" applyAlignment="1" applyProtection="1">
      <alignment vertical="center" wrapText="1"/>
    </xf>
    <xf numFmtId="0" fontId="21" fillId="0" borderId="19" xfId="47" applyFont="1" applyBorder="1" applyAlignment="1" applyProtection="1">
      <alignment horizontal="center" vertical="center" wrapText="1"/>
    </xf>
    <xf numFmtId="0" fontId="21" fillId="0" borderId="14" xfId="47" applyFont="1" applyBorder="1" applyAlignment="1" applyProtection="1">
      <alignment horizontal="justify" vertical="top" wrapText="1"/>
    </xf>
    <xf numFmtId="0" fontId="24" fillId="0" borderId="0" xfId="47" applyFont="1" applyProtection="1">
      <alignment vertical="center"/>
    </xf>
    <xf numFmtId="0" fontId="15" fillId="0" borderId="0" xfId="47" applyAlignment="1" applyProtection="1">
      <alignment vertical="center"/>
    </xf>
    <xf numFmtId="0" fontId="24" fillId="0" borderId="0" xfId="0" applyFont="1" applyProtection="1"/>
    <xf numFmtId="0" fontId="24" fillId="0" borderId="0" xfId="0" applyFont="1" applyAlignment="1" applyProtection="1">
      <alignment horizontal="center"/>
    </xf>
    <xf numFmtId="0" fontId="24" fillId="0" borderId="0" xfId="0" applyFont="1" applyBorder="1" applyAlignment="1" applyProtection="1">
      <alignment horizontal="center"/>
    </xf>
    <xf numFmtId="0" fontId="24" fillId="0" borderId="0" xfId="0" applyFont="1" applyBorder="1" applyProtection="1"/>
    <xf numFmtId="0" fontId="26" fillId="0" borderId="19" xfId="0" applyFont="1" applyBorder="1" applyAlignment="1" applyProtection="1">
      <alignment horizontal="center" vertical="center"/>
    </xf>
    <xf numFmtId="0" fontId="26" fillId="0" borderId="28" xfId="0" applyFont="1" applyBorder="1" applyAlignment="1" applyProtection="1">
      <alignment horizontal="center" vertical="center"/>
    </xf>
    <xf numFmtId="0" fontId="26" fillId="0" borderId="12" xfId="0" applyFont="1" applyBorder="1" applyAlignment="1" applyProtection="1">
      <alignment horizontal="center" vertical="center"/>
    </xf>
    <xf numFmtId="0" fontId="24" fillId="0" borderId="0" xfId="0" applyFont="1" applyAlignment="1" applyProtection="1">
      <alignment vertical="center"/>
    </xf>
    <xf numFmtId="0" fontId="26" fillId="0" borderId="0" xfId="0" applyFont="1" applyProtection="1"/>
    <xf numFmtId="0" fontId="26" fillId="0" borderId="0" xfId="0" applyFont="1" applyAlignment="1" applyProtection="1">
      <alignment horizontal="center"/>
    </xf>
    <xf numFmtId="0" fontId="26" fillId="0" borderId="19" xfId="0" applyFont="1" applyBorder="1" applyAlignment="1" applyProtection="1">
      <alignment horizontal="center" wrapText="1"/>
    </xf>
    <xf numFmtId="0" fontId="26" fillId="0" borderId="0" xfId="0" applyFont="1" applyBorder="1" applyProtection="1"/>
    <xf numFmtId="0" fontId="26" fillId="0" borderId="0" xfId="0" applyFont="1" applyBorder="1" applyAlignment="1" applyProtection="1">
      <alignment horizontal="center"/>
    </xf>
    <xf numFmtId="0" fontId="26" fillId="0" borderId="19"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13" fillId="0" borderId="28" xfId="0" applyFont="1" applyBorder="1" applyAlignment="1" applyProtection="1">
      <alignment horizontal="left" vertical="center"/>
    </xf>
    <xf numFmtId="0" fontId="13" fillId="0" borderId="12" xfId="0" applyFont="1" applyBorder="1" applyAlignment="1" applyProtection="1">
      <alignment horizontal="left" vertical="center"/>
    </xf>
    <xf numFmtId="0" fontId="0" fillId="0" borderId="0" xfId="0" applyAlignment="1">
      <alignment vertical="center"/>
    </xf>
    <xf numFmtId="0" fontId="61" fillId="0" borderId="0" xfId="45" applyFont="1">
      <alignment vertical="center"/>
    </xf>
    <xf numFmtId="0" fontId="61" fillId="0" borderId="0" xfId="45" applyFont="1" applyBorder="1" applyAlignment="1">
      <alignment horizontal="center" vertical="center"/>
    </xf>
    <xf numFmtId="0" fontId="62" fillId="0" borderId="0" xfId="45" applyFont="1" applyAlignment="1">
      <alignment horizontal="left" vertical="center"/>
    </xf>
    <xf numFmtId="0" fontId="61" fillId="0" borderId="0" xfId="45" applyFont="1" applyBorder="1">
      <alignment vertical="center"/>
    </xf>
    <xf numFmtId="0" fontId="62" fillId="0" borderId="0" xfId="45" applyFont="1" applyAlignment="1">
      <alignment vertical="center"/>
    </xf>
    <xf numFmtId="0" fontId="61" fillId="0" borderId="65" xfId="45" applyFont="1" applyBorder="1">
      <alignment vertical="center"/>
    </xf>
    <xf numFmtId="0" fontId="61" fillId="0" borderId="65" xfId="45" applyFont="1" applyBorder="1" applyAlignment="1">
      <alignment horizontal="center" vertical="center"/>
    </xf>
    <xf numFmtId="0" fontId="61" fillId="0" borderId="66" xfId="45" applyFont="1" applyBorder="1" applyAlignment="1">
      <alignment horizontal="left" vertical="center"/>
    </xf>
    <xf numFmtId="0" fontId="56" fillId="0" borderId="67" xfId="45" applyFont="1" applyBorder="1" applyAlignment="1">
      <alignment horizontal="center" vertical="center" wrapText="1"/>
    </xf>
    <xf numFmtId="0" fontId="61" fillId="0" borderId="68" xfId="45" applyFont="1" applyBorder="1" applyAlignment="1">
      <alignment horizontal="center" vertical="center" wrapText="1"/>
    </xf>
    <xf numFmtId="0" fontId="73" fillId="0" borderId="0" xfId="44" applyProtection="1">
      <alignment vertical="center"/>
      <protection locked="0"/>
    </xf>
    <xf numFmtId="0" fontId="61" fillId="24" borderId="79" xfId="45" applyFont="1" applyFill="1" applyBorder="1" applyProtection="1">
      <alignment vertical="center"/>
      <protection locked="0"/>
    </xf>
    <xf numFmtId="0" fontId="61" fillId="24" borderId="80" xfId="45" applyFont="1" applyFill="1" applyBorder="1" applyProtection="1">
      <alignment vertical="center"/>
      <protection locked="0"/>
    </xf>
    <xf numFmtId="0" fontId="56" fillId="0" borderId="38" xfId="45" applyFont="1" applyBorder="1" applyAlignment="1" applyProtection="1">
      <alignment vertical="center" shrinkToFit="1"/>
      <protection locked="0"/>
    </xf>
    <xf numFmtId="0" fontId="56" fillId="0" borderId="37" xfId="45" applyFont="1" applyBorder="1" applyAlignment="1" applyProtection="1">
      <alignment vertical="center" shrinkToFit="1"/>
      <protection locked="0"/>
    </xf>
    <xf numFmtId="0" fontId="61" fillId="24" borderId="81" xfId="45" applyFont="1" applyFill="1" applyBorder="1" applyProtection="1">
      <alignment vertical="center"/>
      <protection locked="0"/>
    </xf>
    <xf numFmtId="0" fontId="56" fillId="24" borderId="82" xfId="45" applyFont="1" applyFill="1" applyBorder="1" applyAlignment="1" applyProtection="1">
      <alignment horizontal="center" vertical="center"/>
      <protection locked="0"/>
    </xf>
    <xf numFmtId="0" fontId="56" fillId="24" borderId="83" xfId="45" applyFont="1" applyFill="1" applyBorder="1" applyAlignment="1" applyProtection="1">
      <alignment horizontal="center" vertical="center"/>
      <protection locked="0"/>
    </xf>
    <xf numFmtId="0" fontId="56" fillId="24" borderId="84" xfId="45" applyFont="1" applyFill="1" applyBorder="1" applyAlignment="1" applyProtection="1">
      <alignment horizontal="center" vertical="center"/>
      <protection locked="0"/>
    </xf>
    <xf numFmtId="0" fontId="61" fillId="24" borderId="85" xfId="45" applyFont="1" applyFill="1" applyBorder="1" applyProtection="1">
      <alignment vertical="center"/>
      <protection locked="0"/>
    </xf>
    <xf numFmtId="0" fontId="61" fillId="24" borderId="86" xfId="45" applyFont="1" applyFill="1" applyBorder="1" applyProtection="1">
      <alignment vertical="center"/>
      <protection locked="0"/>
    </xf>
    <xf numFmtId="0" fontId="61" fillId="24" borderId="87" xfId="45" applyFont="1" applyFill="1" applyBorder="1" applyProtection="1">
      <alignment vertical="center"/>
      <protection locked="0"/>
    </xf>
    <xf numFmtId="0" fontId="61" fillId="24" borderId="88" xfId="45" applyFont="1" applyFill="1" applyBorder="1" applyProtection="1">
      <alignment vertical="center"/>
      <protection locked="0"/>
    </xf>
    <xf numFmtId="0" fontId="61" fillId="24" borderId="65" xfId="45" applyFont="1" applyFill="1" applyBorder="1" applyProtection="1">
      <alignment vertical="center"/>
      <protection locked="0"/>
    </xf>
    <xf numFmtId="0" fontId="68" fillId="0" borderId="0" xfId="44" applyFont="1" applyFill="1" applyAlignment="1" applyProtection="1">
      <alignment horizontal="justify" vertical="center"/>
    </xf>
    <xf numFmtId="0" fontId="68" fillId="0" borderId="10" xfId="44" applyFont="1" applyFill="1" applyBorder="1" applyAlignment="1" applyProtection="1">
      <alignment horizontal="left"/>
    </xf>
    <xf numFmtId="0" fontId="73" fillId="0" borderId="10" xfId="44" applyFill="1" applyBorder="1" applyAlignment="1" applyProtection="1"/>
    <xf numFmtId="0" fontId="73" fillId="0" borderId="10" xfId="44" applyFill="1" applyBorder="1" applyAlignment="1" applyProtection="1">
      <alignment horizontal="left"/>
    </xf>
    <xf numFmtId="0" fontId="68" fillId="0" borderId="10" xfId="44" applyFont="1" applyFill="1" applyBorder="1" applyAlignment="1" applyProtection="1">
      <alignment horizontal="left"/>
      <protection locked="0"/>
    </xf>
    <xf numFmtId="0" fontId="69" fillId="0" borderId="10" xfId="44" applyFont="1" applyFill="1" applyBorder="1" applyAlignment="1" applyProtection="1">
      <alignment horizontal="left"/>
      <protection locked="0"/>
    </xf>
    <xf numFmtId="0" fontId="68" fillId="0" borderId="10" xfId="44" applyFont="1" applyFill="1" applyBorder="1" applyAlignment="1" applyProtection="1">
      <alignment horizontal="right"/>
    </xf>
    <xf numFmtId="0" fontId="68" fillId="0" borderId="28" xfId="44" applyFont="1" applyFill="1" applyBorder="1" applyAlignment="1" applyProtection="1">
      <alignment horizontal="left"/>
    </xf>
    <xf numFmtId="0" fontId="68" fillId="0" borderId="0" xfId="44" applyFont="1" applyFill="1" applyAlignment="1" applyProtection="1">
      <alignment horizontal="left" vertical="center"/>
    </xf>
    <xf numFmtId="0" fontId="73" fillId="0" borderId="0" xfId="44" applyFill="1" applyAlignment="1" applyProtection="1">
      <alignment vertical="center"/>
      <protection locked="0"/>
    </xf>
    <xf numFmtId="0" fontId="73" fillId="0" borderId="0" xfId="44" applyFill="1" applyAlignment="1" applyProtection="1">
      <alignment vertical="center"/>
    </xf>
    <xf numFmtId="0" fontId="68" fillId="0" borderId="0" xfId="44" applyFont="1" applyFill="1" applyBorder="1" applyAlignment="1" applyProtection="1">
      <alignment horizontal="left" vertical="center"/>
    </xf>
    <xf numFmtId="0" fontId="68" fillId="0" borderId="0" xfId="44" applyFont="1" applyFill="1" applyBorder="1" applyAlignment="1" applyProtection="1">
      <alignment horizontal="justify" vertical="center"/>
    </xf>
    <xf numFmtId="0" fontId="68" fillId="0" borderId="0" xfId="44" applyFont="1" applyFill="1" applyAlignment="1" applyProtection="1">
      <alignment horizontal="right" vertical="center"/>
    </xf>
    <xf numFmtId="0" fontId="73" fillId="0" borderId="0" xfId="44" applyFill="1" applyProtection="1">
      <alignment vertical="center"/>
    </xf>
    <xf numFmtId="0" fontId="73" fillId="0" borderId="0" xfId="44" applyFill="1" applyProtection="1">
      <alignment vertical="center"/>
      <protection locked="0"/>
    </xf>
    <xf numFmtId="0" fontId="72"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lignment horizontal="left" vertical="center"/>
    </xf>
    <xf numFmtId="0" fontId="74" fillId="0" borderId="0" xfId="0" applyFont="1" applyFill="1" applyAlignment="1">
      <alignment vertical="center"/>
    </xf>
    <xf numFmtId="0" fontId="31" fillId="0" borderId="19" xfId="0" applyFont="1" applyBorder="1" applyAlignment="1">
      <alignment horizontal="center" vertical="center"/>
    </xf>
    <xf numFmtId="0" fontId="26" fillId="0" borderId="0" xfId="0" applyFont="1" applyBorder="1" applyAlignment="1" applyProtection="1">
      <alignment vertical="top" wrapText="1"/>
    </xf>
    <xf numFmtId="0" fontId="16" fillId="0" borderId="0" xfId="49" applyFont="1" applyFill="1"/>
    <xf numFmtId="0" fontId="85" fillId="0" borderId="0" xfId="49" applyFont="1" applyFill="1"/>
    <xf numFmtId="0" fontId="85" fillId="0" borderId="0" xfId="49" applyFont="1" applyFill="1" applyAlignment="1">
      <alignment horizontal="right"/>
    </xf>
    <xf numFmtId="0" fontId="85" fillId="0" borderId="0" xfId="50" applyFont="1" applyFill="1"/>
    <xf numFmtId="0" fontId="86" fillId="0" borderId="0" xfId="49" applyFont="1" applyFill="1" applyAlignment="1">
      <alignment horizontal="centerContinuous"/>
    </xf>
    <xf numFmtId="0" fontId="85" fillId="0" borderId="0" xfId="49" applyFont="1" applyFill="1" applyAlignment="1">
      <alignment horizontal="centerContinuous"/>
    </xf>
    <xf numFmtId="0" fontId="85" fillId="0" borderId="0" xfId="49" applyFont="1" applyFill="1" applyBorder="1"/>
    <xf numFmtId="0" fontId="85" fillId="0" borderId="0" xfId="49" applyFont="1" applyFill="1" applyAlignment="1"/>
    <xf numFmtId="0" fontId="0" fillId="0" borderId="0" xfId="0" applyAlignment="1"/>
    <xf numFmtId="0" fontId="16" fillId="0" borderId="0" xfId="55" applyFont="1" applyFill="1">
      <alignment vertical="center"/>
    </xf>
    <xf numFmtId="0" fontId="60" fillId="0" borderId="0" xfId="55" applyFont="1" applyFill="1">
      <alignment vertical="center"/>
    </xf>
    <xf numFmtId="0" fontId="73" fillId="0" borderId="0" xfId="55">
      <alignment vertical="center"/>
    </xf>
    <xf numFmtId="0" fontId="60" fillId="0" borderId="39" xfId="55" applyFont="1" applyFill="1" applyBorder="1">
      <alignment vertical="center"/>
    </xf>
    <xf numFmtId="0" fontId="60" fillId="0" borderId="31" xfId="55" applyFont="1" applyFill="1" applyBorder="1">
      <alignment vertical="center"/>
    </xf>
    <xf numFmtId="0" fontId="60" fillId="0" borderId="32" xfId="55" applyFont="1" applyFill="1" applyBorder="1">
      <alignment vertical="center"/>
    </xf>
    <xf numFmtId="0" fontId="60" fillId="0" borderId="40" xfId="55" applyFont="1" applyFill="1" applyBorder="1">
      <alignment vertical="center"/>
    </xf>
    <xf numFmtId="0" fontId="60" fillId="0" borderId="33" xfId="55" applyFont="1" applyFill="1" applyBorder="1">
      <alignment vertical="center"/>
    </xf>
    <xf numFmtId="0" fontId="60" fillId="0" borderId="46" xfId="55" applyFont="1" applyFill="1" applyBorder="1">
      <alignment vertical="center"/>
    </xf>
    <xf numFmtId="0" fontId="60" fillId="0" borderId="35" xfId="55" applyFont="1" applyFill="1" applyBorder="1">
      <alignment vertical="center"/>
    </xf>
    <xf numFmtId="0" fontId="60" fillId="0" borderId="39" xfId="55" applyFont="1" applyFill="1" applyBorder="1" applyAlignment="1">
      <alignment vertical="center" textRotation="255"/>
    </xf>
    <xf numFmtId="0" fontId="60" fillId="0" borderId="0" xfId="55" applyFont="1" applyFill="1" applyBorder="1">
      <alignment vertical="center"/>
    </xf>
    <xf numFmtId="0" fontId="60" fillId="0" borderId="111" xfId="55" applyFont="1" applyFill="1" applyBorder="1" applyAlignment="1">
      <alignment horizontal="center" vertical="center" textRotation="255"/>
    </xf>
    <xf numFmtId="0" fontId="60" fillId="0" borderId="36" xfId="55" applyFont="1" applyFill="1" applyBorder="1">
      <alignment vertical="center"/>
    </xf>
    <xf numFmtId="0" fontId="60" fillId="0" borderId="40" xfId="55" applyFont="1" applyFill="1" applyBorder="1" applyAlignment="1">
      <alignment vertical="center" textRotation="255"/>
    </xf>
    <xf numFmtId="0" fontId="60" fillId="0" borderId="45" xfId="55" applyFont="1" applyFill="1" applyBorder="1">
      <alignment vertical="center"/>
    </xf>
    <xf numFmtId="0" fontId="60" fillId="0" borderId="46" xfId="55" applyFont="1" applyFill="1" applyBorder="1" applyAlignment="1">
      <alignment vertical="center" textRotation="255"/>
    </xf>
    <xf numFmtId="0" fontId="16" fillId="0" borderId="76" xfId="55" applyFont="1" applyFill="1" applyBorder="1">
      <alignment vertical="center"/>
    </xf>
    <xf numFmtId="0" fontId="16" fillId="0" borderId="101" xfId="55" applyFont="1" applyFill="1" applyBorder="1">
      <alignment vertical="center"/>
    </xf>
    <xf numFmtId="0" fontId="16" fillId="0" borderId="72" xfId="55" applyFont="1" applyFill="1" applyBorder="1">
      <alignment vertical="center"/>
    </xf>
    <xf numFmtId="0" fontId="16" fillId="0" borderId="74" xfId="55" applyFont="1" applyFill="1" applyBorder="1">
      <alignment vertical="center"/>
    </xf>
    <xf numFmtId="0" fontId="16" fillId="0" borderId="0" xfId="55" applyFont="1" applyFill="1" applyBorder="1">
      <alignment vertical="center"/>
    </xf>
    <xf numFmtId="0" fontId="16" fillId="0" borderId="0" xfId="55" applyFont="1" applyFill="1" applyBorder="1" applyAlignment="1">
      <alignment vertical="center"/>
    </xf>
    <xf numFmtId="0" fontId="16" fillId="0" borderId="69" xfId="55" applyFont="1" applyFill="1" applyBorder="1">
      <alignment vertical="center"/>
    </xf>
    <xf numFmtId="0" fontId="16" fillId="0" borderId="61" xfId="55" applyFont="1" applyFill="1" applyBorder="1">
      <alignment vertical="center"/>
    </xf>
    <xf numFmtId="0" fontId="16" fillId="0" borderId="65" xfId="55" applyFont="1" applyFill="1" applyBorder="1">
      <alignment vertical="center"/>
    </xf>
    <xf numFmtId="0" fontId="16" fillId="0" borderId="70" xfId="55" applyFont="1" applyFill="1" applyBorder="1">
      <alignment vertical="center"/>
    </xf>
    <xf numFmtId="0" fontId="84" fillId="0" borderId="0" xfId="55" applyFont="1" applyFill="1">
      <alignment vertical="center"/>
    </xf>
    <xf numFmtId="0" fontId="84" fillId="0" borderId="0" xfId="55" applyFont="1" applyFill="1" applyBorder="1">
      <alignment vertical="center"/>
    </xf>
    <xf numFmtId="0" fontId="84" fillId="0" borderId="0" xfId="55" applyFont="1" applyFill="1" applyBorder="1" applyAlignment="1">
      <alignment vertical="center"/>
    </xf>
    <xf numFmtId="0" fontId="84" fillId="0" borderId="0" xfId="55" applyFont="1">
      <alignment vertical="center"/>
    </xf>
    <xf numFmtId="0" fontId="16" fillId="0" borderId="171" xfId="55" applyFont="1" applyFill="1" applyBorder="1">
      <alignment vertical="center"/>
    </xf>
    <xf numFmtId="0" fontId="16" fillId="0" borderId="42" xfId="55" applyFont="1" applyFill="1" applyBorder="1">
      <alignment vertical="center"/>
    </xf>
    <xf numFmtId="0" fontId="16" fillId="0" borderId="172" xfId="55" applyFont="1" applyFill="1" applyBorder="1">
      <alignment vertical="center"/>
    </xf>
    <xf numFmtId="0" fontId="84" fillId="0" borderId="74" xfId="55" applyFont="1" applyFill="1" applyBorder="1">
      <alignment vertical="center"/>
    </xf>
    <xf numFmtId="0" fontId="84" fillId="0" borderId="69" xfId="55" applyFont="1" applyFill="1" applyBorder="1">
      <alignment vertical="center"/>
    </xf>
    <xf numFmtId="0" fontId="16" fillId="0" borderId="0" xfId="56" applyFont="1" applyAlignment="1">
      <alignment vertical="center"/>
    </xf>
    <xf numFmtId="0" fontId="28" fillId="0" borderId="0" xfId="56" applyFont="1" applyAlignment="1">
      <alignment vertical="center"/>
    </xf>
    <xf numFmtId="0" fontId="93" fillId="0" borderId="40" xfId="56" applyFont="1" applyBorder="1" applyAlignment="1">
      <alignment horizontal="centerContinuous" vertical="center"/>
    </xf>
    <xf numFmtId="0" fontId="26" fillId="0" borderId="0" xfId="56" applyFont="1" applyBorder="1" applyAlignment="1">
      <alignment horizontal="centerContinuous" vertical="center"/>
    </xf>
    <xf numFmtId="0" fontId="60" fillId="0" borderId="0" xfId="56" applyFont="1" applyBorder="1" applyAlignment="1">
      <alignment horizontal="centerContinuous" vertical="center"/>
    </xf>
    <xf numFmtId="0" fontId="26" fillId="0" borderId="33" xfId="56" applyFont="1" applyBorder="1" applyAlignment="1">
      <alignment horizontal="centerContinuous" vertical="center"/>
    </xf>
    <xf numFmtId="0" fontId="26" fillId="0" borderId="0" xfId="56" applyFont="1" applyAlignment="1">
      <alignment vertical="center"/>
    </xf>
    <xf numFmtId="0" fontId="28" fillId="0" borderId="40" xfId="56" applyFont="1" applyBorder="1" applyAlignment="1">
      <alignment vertical="center"/>
    </xf>
    <xf numFmtId="0" fontId="28" fillId="0" borderId="0" xfId="56" applyFont="1" applyBorder="1" applyAlignment="1">
      <alignment vertical="center"/>
    </xf>
    <xf numFmtId="0" fontId="28" fillId="0" borderId="33" xfId="56" applyFont="1" applyBorder="1" applyAlignment="1">
      <alignment vertical="center"/>
    </xf>
    <xf numFmtId="0" fontId="28" fillId="0" borderId="134" xfId="56" applyFont="1" applyBorder="1" applyAlignment="1">
      <alignment horizontal="centerContinuous" vertical="center"/>
    </xf>
    <xf numFmtId="0" fontId="28" fillId="0" borderId="28" xfId="56" applyFont="1" applyBorder="1" applyAlignment="1">
      <alignment horizontal="centerContinuous" vertical="center"/>
    </xf>
    <xf numFmtId="0" fontId="28" fillId="0" borderId="12" xfId="56" applyFont="1" applyBorder="1" applyAlignment="1">
      <alignment horizontal="centerContinuous" vertical="center"/>
    </xf>
    <xf numFmtId="0" fontId="28" fillId="0" borderId="173" xfId="56" applyFont="1" applyBorder="1" applyAlignment="1">
      <alignment horizontal="right" vertical="center"/>
    </xf>
    <xf numFmtId="0" fontId="28" fillId="0" borderId="19" xfId="56" applyFont="1" applyBorder="1" applyAlignment="1">
      <alignment horizontal="centerContinuous" vertical="center"/>
    </xf>
    <xf numFmtId="0" fontId="28" fillId="0" borderId="44" xfId="56" applyFont="1" applyBorder="1" applyAlignment="1">
      <alignment horizontal="centerContinuous" vertical="center"/>
    </xf>
    <xf numFmtId="0" fontId="28" fillId="0" borderId="14" xfId="56" applyFont="1" applyBorder="1" applyAlignment="1">
      <alignment horizontal="centerContinuous" vertical="center"/>
    </xf>
    <xf numFmtId="0" fontId="28" fillId="0" borderId="27" xfId="56" applyFont="1" applyBorder="1" applyAlignment="1">
      <alignment horizontal="centerContinuous" vertical="center"/>
    </xf>
    <xf numFmtId="0" fontId="28" fillId="0" borderId="14" xfId="56" applyFont="1" applyBorder="1" applyAlignment="1"/>
    <xf numFmtId="176" fontId="28" fillId="0" borderId="14" xfId="56" applyNumberFormat="1" applyFont="1" applyFill="1" applyBorder="1" applyAlignment="1">
      <alignment vertical="center"/>
    </xf>
    <xf numFmtId="0" fontId="28" fillId="0" borderId="14" xfId="56" applyFont="1" applyBorder="1" applyAlignment="1">
      <alignment horizontal="right" vertical="center"/>
    </xf>
    <xf numFmtId="0" fontId="28" fillId="0" borderId="14" xfId="56" applyFont="1" applyBorder="1" applyAlignment="1">
      <alignment vertical="center"/>
    </xf>
    <xf numFmtId="0" fontId="28" fillId="0" borderId="45" xfId="56" applyFont="1" applyBorder="1" applyAlignment="1">
      <alignment vertical="center"/>
    </xf>
    <xf numFmtId="0" fontId="28" fillId="0" borderId="40" xfId="56" applyFont="1" applyBorder="1" applyAlignment="1">
      <alignment horizontal="centerContinuous" vertical="center"/>
    </xf>
    <xf numFmtId="0" fontId="28" fillId="0" borderId="0" xfId="56" applyFont="1" applyBorder="1" applyAlignment="1">
      <alignment horizontal="centerContinuous" vertical="center"/>
    </xf>
    <xf numFmtId="0" fontId="28" fillId="0" borderId="15" xfId="56" applyFont="1" applyBorder="1" applyAlignment="1">
      <alignment horizontal="centerContinuous" vertical="center"/>
    </xf>
    <xf numFmtId="0" fontId="28" fillId="0" borderId="0" xfId="56" applyFont="1" applyBorder="1" applyAlignment="1">
      <alignment horizontal="right" vertical="center"/>
    </xf>
    <xf numFmtId="0" fontId="28" fillId="0" borderId="33" xfId="56" applyFont="1" applyBorder="1" applyAlignment="1">
      <alignment horizontal="centerContinuous" vertical="center"/>
    </xf>
    <xf numFmtId="0" fontId="28" fillId="0" borderId="43" xfId="56" applyFont="1" applyBorder="1" applyAlignment="1">
      <alignment horizontal="centerContinuous" vertical="center"/>
    </xf>
    <xf numFmtId="0" fontId="28" fillId="0" borderId="10" xfId="56" applyFont="1" applyBorder="1" applyAlignment="1">
      <alignment horizontal="centerContinuous" vertical="center"/>
    </xf>
    <xf numFmtId="0" fontId="28" fillId="0" borderId="26" xfId="56" applyFont="1" applyBorder="1" applyAlignment="1">
      <alignment horizontal="centerContinuous" vertical="center"/>
    </xf>
    <xf numFmtId="0" fontId="28" fillId="0" borderId="10" xfId="56" applyFont="1" applyBorder="1" applyAlignment="1">
      <alignment vertical="top"/>
    </xf>
    <xf numFmtId="176" fontId="28" fillId="0" borderId="10" xfId="56" applyNumberFormat="1" applyFont="1" applyFill="1" applyBorder="1" applyAlignment="1">
      <alignment vertical="center"/>
    </xf>
    <xf numFmtId="0" fontId="28" fillId="0" borderId="10" xfId="56" applyFont="1" applyBorder="1" applyAlignment="1">
      <alignment horizontal="right" vertical="center"/>
    </xf>
    <xf numFmtId="0" fontId="28" fillId="0" borderId="10" xfId="56" applyFont="1" applyBorder="1" applyAlignment="1">
      <alignment vertical="center"/>
    </xf>
    <xf numFmtId="0" fontId="28" fillId="0" borderId="36" xfId="56" applyFont="1" applyBorder="1" applyAlignment="1">
      <alignment vertical="center"/>
    </xf>
    <xf numFmtId="0" fontId="92" fillId="0" borderId="13" xfId="56" applyFont="1" applyBorder="1" applyAlignment="1">
      <alignment horizontal="centerContinuous" vertical="center"/>
    </xf>
    <xf numFmtId="0" fontId="92" fillId="0" borderId="14" xfId="56" applyFont="1" applyBorder="1" applyAlignment="1">
      <alignment horizontal="centerContinuous" vertical="center"/>
    </xf>
    <xf numFmtId="0" fontId="92" fillId="0" borderId="27" xfId="56" applyFont="1" applyBorder="1" applyAlignment="1">
      <alignment horizontal="centerContinuous" vertical="center"/>
    </xf>
    <xf numFmtId="0" fontId="92" fillId="0" borderId="45" xfId="56" applyFont="1" applyBorder="1" applyAlignment="1">
      <alignment horizontal="centerContinuous" vertical="center"/>
    </xf>
    <xf numFmtId="0" fontId="92" fillId="0" borderId="13" xfId="56" applyFont="1" applyBorder="1" applyAlignment="1">
      <alignment vertical="center"/>
    </xf>
    <xf numFmtId="0" fontId="92" fillId="0" borderId="14" xfId="56" applyFont="1" applyBorder="1" applyAlignment="1">
      <alignment vertical="center"/>
    </xf>
    <xf numFmtId="0" fontId="92" fillId="0" borderId="45" xfId="56" applyFont="1" applyBorder="1" applyAlignment="1">
      <alignment vertical="center"/>
    </xf>
    <xf numFmtId="0" fontId="16" fillId="0" borderId="66" xfId="55" applyFont="1" applyFill="1" applyBorder="1" applyAlignment="1">
      <alignment horizontal="center" vertical="center"/>
    </xf>
    <xf numFmtId="0" fontId="16" fillId="0" borderId="66" xfId="55" applyFont="1" applyFill="1" applyBorder="1">
      <alignment vertical="center"/>
    </xf>
    <xf numFmtId="0" fontId="16" fillId="0" borderId="96" xfId="55" applyFont="1" applyFill="1" applyBorder="1">
      <alignment vertical="center"/>
    </xf>
    <xf numFmtId="0" fontId="16" fillId="0" borderId="0" xfId="58" applyFont="1" applyFill="1">
      <alignment vertical="center"/>
    </xf>
    <xf numFmtId="0" fontId="16" fillId="0" borderId="0" xfId="58" applyFont="1" applyFill="1" applyAlignment="1">
      <alignment horizontal="right" vertical="center"/>
    </xf>
    <xf numFmtId="0" fontId="16" fillId="0" borderId="41" xfId="58" applyFont="1" applyFill="1" applyBorder="1">
      <alignment vertical="center"/>
    </xf>
    <xf numFmtId="0" fontId="16" fillId="0" borderId="0" xfId="59" applyFont="1" applyFill="1" applyAlignment="1">
      <alignment vertical="center"/>
    </xf>
    <xf numFmtId="0" fontId="85" fillId="0" borderId="0" xfId="59" applyFont="1" applyFill="1" applyAlignment="1">
      <alignment vertical="center"/>
    </xf>
    <xf numFmtId="0" fontId="85" fillId="0" borderId="0" xfId="59" applyFont="1" applyFill="1" applyAlignment="1">
      <alignment horizontal="right" vertical="center"/>
    </xf>
    <xf numFmtId="0" fontId="85" fillId="0" borderId="0" xfId="60" applyFont="1" applyFill="1" applyAlignment="1">
      <alignment vertical="center"/>
    </xf>
    <xf numFmtId="0" fontId="85" fillId="0" borderId="0" xfId="59" applyFont="1" applyFill="1" applyAlignment="1">
      <alignment horizontal="centerContinuous" vertical="center"/>
    </xf>
    <xf numFmtId="0" fontId="85" fillId="0" borderId="14" xfId="59" applyFont="1" applyFill="1" applyBorder="1" applyAlignment="1">
      <alignment vertical="center"/>
    </xf>
    <xf numFmtId="0" fontId="85" fillId="0" borderId="0" xfId="62" applyFont="1" applyFill="1" applyAlignment="1">
      <alignment vertical="center"/>
    </xf>
    <xf numFmtId="0" fontId="85" fillId="0" borderId="0" xfId="62" applyFont="1" applyFill="1" applyAlignment="1">
      <alignment horizontal="right" vertical="center"/>
    </xf>
    <xf numFmtId="0" fontId="85" fillId="0" borderId="0" xfId="62" applyFont="1" applyFill="1" applyAlignment="1">
      <alignment horizontal="centerContinuous" vertical="center"/>
    </xf>
    <xf numFmtId="0" fontId="85" fillId="0" borderId="19" xfId="62" applyFont="1" applyFill="1" applyBorder="1" applyAlignment="1">
      <alignment horizontal="center" vertical="center"/>
    </xf>
    <xf numFmtId="0" fontId="85" fillId="0" borderId="11" xfId="62" applyFont="1" applyFill="1" applyBorder="1" applyAlignment="1">
      <alignment horizontal="centerContinuous" vertical="center"/>
    </xf>
    <xf numFmtId="0" fontId="85" fillId="0" borderId="12" xfId="62" applyFont="1" applyFill="1" applyBorder="1" applyAlignment="1">
      <alignment horizontal="centerContinuous" vertical="center"/>
    </xf>
    <xf numFmtId="0" fontId="85" fillId="0" borderId="22" xfId="62" applyFont="1" applyFill="1" applyBorder="1" applyAlignment="1">
      <alignment vertical="center"/>
    </xf>
    <xf numFmtId="0" fontId="85" fillId="0" borderId="15" xfId="62" applyFont="1" applyFill="1" applyBorder="1" applyAlignment="1">
      <alignment vertical="center"/>
    </xf>
    <xf numFmtId="0" fontId="85" fillId="0" borderId="0" xfId="62" applyFont="1" applyFill="1" applyBorder="1" applyAlignment="1">
      <alignment horizontal="right" vertical="center"/>
    </xf>
    <xf numFmtId="0" fontId="85" fillId="0" borderId="23" xfId="62" applyFont="1" applyFill="1" applyBorder="1" applyAlignment="1">
      <alignment vertical="center"/>
    </xf>
    <xf numFmtId="0" fontId="85" fillId="0" borderId="10" xfId="62" applyFont="1" applyFill="1" applyBorder="1" applyAlignment="1">
      <alignment vertical="center"/>
    </xf>
    <xf numFmtId="0" fontId="85" fillId="0" borderId="26" xfId="62" applyFont="1" applyFill="1" applyBorder="1" applyAlignment="1">
      <alignment vertical="center"/>
    </xf>
    <xf numFmtId="0" fontId="85" fillId="0" borderId="41" xfId="62" applyFont="1" applyFill="1" applyBorder="1" applyAlignment="1">
      <alignment vertical="center"/>
    </xf>
    <xf numFmtId="0" fontId="16" fillId="0" borderId="0" xfId="63" applyFont="1" applyFill="1" applyAlignment="1">
      <alignment vertical="center"/>
    </xf>
    <xf numFmtId="0" fontId="85" fillId="0" borderId="0" xfId="63" applyFont="1" applyFill="1" applyAlignment="1">
      <alignment vertical="center"/>
    </xf>
    <xf numFmtId="0" fontId="85" fillId="0" borderId="0" xfId="63" applyFont="1" applyFill="1" applyAlignment="1">
      <alignment horizontal="left" vertical="center"/>
    </xf>
    <xf numFmtId="0" fontId="85" fillId="0" borderId="164" xfId="63" applyFont="1" applyFill="1" applyBorder="1" applyAlignment="1">
      <alignment horizontal="centerContinuous" vertical="center"/>
    </xf>
    <xf numFmtId="0" fontId="85" fillId="0" borderId="49" xfId="63" applyFont="1" applyFill="1" applyBorder="1" applyAlignment="1">
      <alignment horizontal="centerContinuous" vertical="center"/>
    </xf>
    <xf numFmtId="0" fontId="95" fillId="0" borderId="0" xfId="58" applyFont="1" applyFill="1">
      <alignment vertical="center"/>
    </xf>
    <xf numFmtId="0" fontId="16" fillId="0" borderId="0" xfId="58" quotePrefix="1" applyFont="1" applyFill="1">
      <alignment vertical="center"/>
    </xf>
    <xf numFmtId="176" fontId="16" fillId="0" borderId="0" xfId="58" applyNumberFormat="1" applyFont="1" applyFill="1" applyAlignment="1">
      <alignment vertical="center" shrinkToFit="1"/>
    </xf>
    <xf numFmtId="0" fontId="83" fillId="0" borderId="0" xfId="58" applyFont="1" applyFill="1">
      <alignment vertical="center"/>
    </xf>
    <xf numFmtId="0" fontId="16" fillId="0" borderId="0" xfId="58" applyFont="1" applyFill="1" applyBorder="1">
      <alignment vertical="center"/>
    </xf>
    <xf numFmtId="0" fontId="85" fillId="0" borderId="0" xfId="64" applyFont="1" applyFill="1"/>
    <xf numFmtId="0" fontId="60" fillId="0" borderId="0" xfId="56" applyFont="1" applyAlignment="1">
      <alignment vertical="center"/>
    </xf>
    <xf numFmtId="0" fontId="97" fillId="0" borderId="19" xfId="56" applyFont="1" applyBorder="1" applyAlignment="1">
      <alignment horizontal="left" vertical="center" wrapText="1"/>
    </xf>
    <xf numFmtId="0" fontId="97" fillId="0" borderId="22" xfId="56" applyFont="1" applyBorder="1" applyAlignment="1">
      <alignment horizontal="left" vertical="center" wrapText="1"/>
    </xf>
    <xf numFmtId="0" fontId="97" fillId="0" borderId="21" xfId="56" applyFont="1" applyBorder="1" applyAlignment="1">
      <alignment horizontal="left" vertical="center" wrapText="1"/>
    </xf>
    <xf numFmtId="0" fontId="60" fillId="0" borderId="22" xfId="56" applyFont="1" applyBorder="1" applyAlignment="1">
      <alignment vertical="center" wrapText="1"/>
    </xf>
    <xf numFmtId="0" fontId="98" fillId="0" borderId="23" xfId="56" applyFont="1" applyBorder="1" applyAlignment="1">
      <alignment horizontal="left" vertical="center" wrapText="1"/>
    </xf>
    <xf numFmtId="0" fontId="98" fillId="0" borderId="22" xfId="56" applyFont="1" applyBorder="1" applyAlignment="1">
      <alignment horizontal="left" vertical="center" wrapText="1"/>
    </xf>
    <xf numFmtId="0" fontId="98" fillId="0" borderId="21" xfId="56" applyFont="1" applyBorder="1" applyAlignment="1">
      <alignment horizontal="left" vertical="center" wrapText="1"/>
    </xf>
    <xf numFmtId="0" fontId="60" fillId="0" borderId="23" xfId="56" applyFont="1" applyBorder="1" applyAlignment="1">
      <alignment vertical="center" wrapText="1"/>
    </xf>
    <xf numFmtId="0" fontId="16" fillId="0" borderId="0" xfId="56" applyFont="1" applyAlignment="1">
      <alignment vertical="top"/>
    </xf>
    <xf numFmtId="0" fontId="60" fillId="0" borderId="0" xfId="56" applyFont="1" applyAlignment="1">
      <alignment horizontal="center" vertical="center"/>
    </xf>
    <xf numFmtId="0" fontId="60" fillId="0" borderId="11" xfId="56" applyFont="1" applyBorder="1" applyAlignment="1">
      <alignment horizontal="center" vertical="center"/>
    </xf>
    <xf numFmtId="0" fontId="60" fillId="0" borderId="0" xfId="56" applyFont="1" applyAlignment="1">
      <alignment horizontal="left" vertical="top"/>
    </xf>
    <xf numFmtId="0" fontId="85" fillId="0" borderId="0" xfId="49" applyFont="1" applyFill="1" applyAlignment="1">
      <alignment horizontal="center"/>
    </xf>
    <xf numFmtId="0" fontId="16" fillId="0" borderId="0" xfId="58" applyFont="1" applyFill="1" applyAlignment="1">
      <alignment vertical="center" shrinkToFit="1"/>
    </xf>
    <xf numFmtId="176" fontId="16" fillId="0" borderId="0" xfId="55" applyNumberFormat="1" applyFont="1" applyFill="1" applyBorder="1" applyAlignment="1">
      <alignment horizontal="center" vertical="center"/>
    </xf>
    <xf numFmtId="0" fontId="84" fillId="0" borderId="74" xfId="55" applyFont="1" applyFill="1" applyBorder="1" applyAlignment="1">
      <alignment horizontal="center" vertical="center"/>
    </xf>
    <xf numFmtId="0" fontId="84" fillId="0" borderId="0" xfId="55" applyFont="1" applyFill="1" applyBorder="1" applyAlignment="1">
      <alignment horizontal="center" vertical="center"/>
    </xf>
    <xf numFmtId="0" fontId="84" fillId="0" borderId="69" xfId="55" applyFont="1" applyFill="1" applyBorder="1" applyAlignment="1">
      <alignment horizontal="center" vertical="center"/>
    </xf>
    <xf numFmtId="0" fontId="16" fillId="0" borderId="0" xfId="55" applyFont="1" applyFill="1" applyBorder="1" applyAlignment="1">
      <alignment horizontal="right" vertical="center"/>
    </xf>
    <xf numFmtId="0" fontId="16" fillId="0" borderId="65" xfId="55" applyFont="1" applyFill="1" applyBorder="1" applyAlignment="1">
      <alignment horizontal="right" vertical="center"/>
    </xf>
    <xf numFmtId="0" fontId="17" fillId="0" borderId="0" xfId="55" applyFont="1" applyFill="1" applyAlignment="1">
      <alignment horizontal="center" vertical="center"/>
    </xf>
    <xf numFmtId="0" fontId="28" fillId="0" borderId="0" xfId="56" applyFont="1" applyBorder="1" applyAlignment="1">
      <alignment horizontal="left" vertical="center"/>
    </xf>
    <xf numFmtId="0" fontId="97" fillId="0" borderId="19" xfId="56" applyFont="1" applyBorder="1" applyAlignment="1">
      <alignment horizontal="center" vertical="center" wrapText="1"/>
    </xf>
    <xf numFmtId="0" fontId="85" fillId="0" borderId="0" xfId="63" applyFont="1" applyFill="1" applyAlignment="1">
      <alignment horizontal="right" vertical="center"/>
    </xf>
    <xf numFmtId="0" fontId="0" fillId="0" borderId="0" xfId="0" applyAlignment="1">
      <alignment horizontal="right"/>
    </xf>
    <xf numFmtId="0" fontId="85" fillId="0" borderId="0" xfId="49" applyFont="1" applyFill="1" applyAlignment="1">
      <alignment horizontal="left" vertical="center"/>
    </xf>
    <xf numFmtId="0" fontId="15" fillId="0" borderId="0" xfId="46">
      <alignment vertical="center"/>
    </xf>
    <xf numFmtId="0" fontId="15" fillId="0" borderId="0" xfId="46" applyAlignment="1">
      <alignment vertical="center"/>
    </xf>
    <xf numFmtId="0" fontId="0" fillId="0" borderId="0" xfId="0" applyAlignment="1">
      <alignment horizontal="left" vertical="distributed"/>
    </xf>
    <xf numFmtId="176" fontId="85" fillId="0" borderId="0" xfId="49" applyNumberFormat="1" applyFont="1" applyFill="1" applyAlignment="1">
      <alignment horizontal="left" vertical="distributed"/>
    </xf>
    <xf numFmtId="0" fontId="16" fillId="0" borderId="0" xfId="58" applyFont="1" applyFill="1" applyAlignment="1">
      <alignment horizontal="left" vertical="center"/>
    </xf>
    <xf numFmtId="0" fontId="16" fillId="0" borderId="0" xfId="58" applyFont="1" applyFill="1" applyAlignment="1">
      <alignment vertical="top" wrapText="1"/>
    </xf>
    <xf numFmtId="0" fontId="16" fillId="0" borderId="0" xfId="58" applyFont="1" applyFill="1" applyBorder="1" applyAlignment="1">
      <alignment horizontal="right" vertical="center"/>
    </xf>
    <xf numFmtId="0" fontId="16" fillId="0" borderId="0" xfId="58" applyNumberFormat="1" applyFont="1" applyFill="1" applyAlignment="1">
      <alignment vertical="center"/>
    </xf>
    <xf numFmtId="0" fontId="16" fillId="0" borderId="0" xfId="58" applyFont="1" applyFill="1" applyAlignment="1"/>
    <xf numFmtId="0" fontId="16" fillId="0" borderId="0" xfId="58" applyFont="1" applyFill="1" applyAlignment="1">
      <alignment vertical="center" wrapText="1"/>
    </xf>
    <xf numFmtId="0" fontId="16" fillId="0" borderId="0" xfId="58" applyFont="1" applyFill="1" applyAlignment="1">
      <alignment vertical="center"/>
    </xf>
    <xf numFmtId="0" fontId="16" fillId="0" borderId="0" xfId="58" applyFont="1" applyFill="1" applyAlignment="1">
      <alignment horizontal="center"/>
    </xf>
    <xf numFmtId="0" fontId="15" fillId="0" borderId="0" xfId="46" quotePrefix="1">
      <alignment vertical="center"/>
    </xf>
    <xf numFmtId="0" fontId="19" fillId="0" borderId="0" xfId="58" applyFont="1" applyFill="1">
      <alignment vertical="center"/>
    </xf>
    <xf numFmtId="0" fontId="19" fillId="0" borderId="0" xfId="58" applyFont="1" applyFill="1" applyAlignment="1">
      <alignment vertical="center"/>
    </xf>
    <xf numFmtId="0" fontId="19" fillId="0" borderId="0" xfId="58" applyFont="1" applyFill="1" applyAlignment="1">
      <alignment horizontal="center" vertical="center"/>
    </xf>
    <xf numFmtId="0" fontId="19" fillId="0" borderId="0" xfId="58" applyFont="1" applyFill="1" applyAlignment="1">
      <alignment vertical="top" wrapText="1"/>
    </xf>
    <xf numFmtId="176" fontId="16" fillId="0" borderId="0" xfId="58" applyNumberFormat="1" applyFont="1" applyFill="1" applyBorder="1" applyAlignment="1">
      <alignment horizontal="center" vertical="center"/>
    </xf>
    <xf numFmtId="176" fontId="16" fillId="0" borderId="0" xfId="58" applyNumberFormat="1" applyFont="1" applyFill="1" applyBorder="1" applyAlignment="1">
      <alignment vertical="center"/>
    </xf>
    <xf numFmtId="176" fontId="16" fillId="0" borderId="0" xfId="58" applyNumberFormat="1" applyFont="1" applyFill="1" applyAlignment="1">
      <alignment horizontal="center" vertical="center"/>
    </xf>
    <xf numFmtId="0" fontId="19" fillId="0" borderId="0" xfId="58" applyFont="1" applyFill="1" applyAlignment="1">
      <alignment horizontal="center"/>
    </xf>
    <xf numFmtId="0" fontId="19" fillId="0" borderId="76" xfId="58" applyFont="1" applyFill="1" applyBorder="1">
      <alignment vertical="center"/>
    </xf>
    <xf numFmtId="0" fontId="19" fillId="0" borderId="101" xfId="58" applyFont="1" applyFill="1" applyBorder="1">
      <alignment vertical="center"/>
    </xf>
    <xf numFmtId="0" fontId="19" fillId="0" borderId="74" xfId="58" applyFont="1" applyFill="1" applyBorder="1">
      <alignment vertical="center"/>
    </xf>
    <xf numFmtId="0" fontId="19" fillId="0" borderId="0" xfId="58" applyFont="1" applyFill="1" applyBorder="1">
      <alignment vertical="center"/>
    </xf>
    <xf numFmtId="0" fontId="19" fillId="0" borderId="61" xfId="58" applyFont="1" applyFill="1" applyBorder="1">
      <alignment vertical="center"/>
    </xf>
    <xf numFmtId="0" fontId="19" fillId="0" borderId="65" xfId="58" applyFont="1" applyFill="1" applyBorder="1">
      <alignment vertical="center"/>
    </xf>
    <xf numFmtId="0" fontId="19" fillId="0" borderId="0" xfId="58" applyFont="1" applyFill="1" applyAlignment="1">
      <alignment vertical="top"/>
    </xf>
    <xf numFmtId="0" fontId="73" fillId="0" borderId="0" xfId="46" applyFont="1">
      <alignment vertical="center"/>
    </xf>
    <xf numFmtId="0" fontId="16" fillId="0" borderId="0" xfId="58" applyFont="1" applyFill="1" applyAlignment="1">
      <alignment vertical="top"/>
    </xf>
    <xf numFmtId="0" fontId="19" fillId="0" borderId="74" xfId="58" quotePrefix="1" applyFont="1" applyFill="1" applyBorder="1">
      <alignment vertical="center"/>
    </xf>
    <xf numFmtId="0" fontId="16" fillId="0" borderId="0" xfId="58" applyFont="1" applyFill="1" applyAlignment="1">
      <alignment horizontal="left"/>
    </xf>
    <xf numFmtId="0" fontId="84" fillId="0" borderId="0" xfId="65" applyFont="1">
      <alignment vertical="center"/>
    </xf>
    <xf numFmtId="0" fontId="73" fillId="0" borderId="0" xfId="55" quotePrefix="1">
      <alignment vertical="center"/>
    </xf>
    <xf numFmtId="0" fontId="16" fillId="0" borderId="0" xfId="55" applyFont="1" applyFill="1" applyBorder="1" applyAlignment="1">
      <alignment horizontal="center"/>
    </xf>
    <xf numFmtId="0" fontId="84" fillId="0" borderId="0" xfId="55" applyFont="1" applyFill="1" applyBorder="1" applyAlignment="1">
      <alignment horizontal="left" vertical="center"/>
    </xf>
    <xf numFmtId="0" fontId="16" fillId="0" borderId="74" xfId="55" quotePrefix="1" applyFont="1" applyFill="1" applyBorder="1">
      <alignment vertical="center"/>
    </xf>
    <xf numFmtId="0" fontId="16" fillId="0" borderId="174" xfId="58" applyFont="1" applyFill="1" applyBorder="1">
      <alignment vertical="center"/>
    </xf>
    <xf numFmtId="0" fontId="101" fillId="0" borderId="0" xfId="59" applyFont="1" applyFill="1" applyAlignment="1">
      <alignment horizontal="right" vertical="center"/>
    </xf>
    <xf numFmtId="0" fontId="102" fillId="0" borderId="0" xfId="62" applyFont="1" applyFill="1" applyAlignment="1">
      <alignment vertical="center"/>
    </xf>
    <xf numFmtId="0" fontId="13" fillId="0" borderId="28" xfId="0" applyFont="1" applyBorder="1" applyAlignment="1" applyProtection="1">
      <alignment vertical="center" shrinkToFit="1"/>
    </xf>
    <xf numFmtId="0" fontId="13" fillId="0" borderId="28" xfId="0" applyFont="1" applyBorder="1" applyAlignment="1" applyProtection="1">
      <alignment vertical="center"/>
    </xf>
    <xf numFmtId="0" fontId="24" fillId="0" borderId="0" xfId="0" applyFont="1" applyFill="1" applyAlignment="1">
      <alignment vertical="center"/>
    </xf>
    <xf numFmtId="0" fontId="24" fillId="0" borderId="0" xfId="0" applyFont="1" applyFill="1" applyAlignment="1">
      <alignment vertical="center"/>
    </xf>
    <xf numFmtId="0" fontId="26" fillId="0" borderId="0" xfId="0" applyFont="1"/>
    <xf numFmtId="0" fontId="16" fillId="0" borderId="65" xfId="55" applyFont="1" applyFill="1" applyBorder="1" applyAlignment="1">
      <alignment vertical="center"/>
    </xf>
    <xf numFmtId="0" fontId="16" fillId="0" borderId="0" xfId="55" applyFont="1" applyFill="1" applyBorder="1" applyAlignment="1">
      <alignment vertical="center"/>
    </xf>
    <xf numFmtId="0" fontId="24" fillId="0" borderId="0" xfId="0" applyFont="1" applyFill="1" applyAlignment="1">
      <alignment vertical="center"/>
    </xf>
    <xf numFmtId="0" fontId="16" fillId="0" borderId="0" xfId="58" applyFont="1" applyFill="1" applyAlignment="1">
      <alignment vertical="center"/>
    </xf>
    <xf numFmtId="0" fontId="16" fillId="0" borderId="0" xfId="58" applyFont="1" applyFill="1" applyAlignment="1">
      <alignment horizontal="right" vertical="center"/>
    </xf>
    <xf numFmtId="0" fontId="26" fillId="0" borderId="11" xfId="0" applyFont="1" applyBorder="1" applyAlignment="1" applyProtection="1">
      <alignment horizontal="center" vertical="center"/>
    </xf>
    <xf numFmtId="0" fontId="85" fillId="0" borderId="21" xfId="59" applyFont="1" applyFill="1" applyBorder="1" applyAlignment="1">
      <alignment horizontal="center" vertical="center"/>
    </xf>
    <xf numFmtId="0" fontId="16" fillId="0" borderId="0" xfId="58" applyFont="1" applyFill="1" applyBorder="1" applyAlignment="1">
      <alignment horizontal="center" vertical="center"/>
    </xf>
    <xf numFmtId="0" fontId="97" fillId="0" borderId="19" xfId="56" applyFont="1" applyBorder="1" applyAlignment="1">
      <alignment horizontal="center" vertical="center" wrapText="1"/>
    </xf>
    <xf numFmtId="0" fontId="85" fillId="0" borderId="15" xfId="62" applyFont="1" applyFill="1" applyBorder="1" applyAlignment="1">
      <alignment horizontal="center" vertical="center"/>
    </xf>
    <xf numFmtId="0" fontId="85" fillId="0" borderId="0" xfId="62" applyFont="1" applyFill="1" applyAlignment="1">
      <alignment horizontal="center" vertical="center"/>
    </xf>
    <xf numFmtId="0" fontId="85" fillId="0" borderId="0" xfId="63" applyFont="1" applyFill="1" applyAlignment="1">
      <alignment horizontal="center" vertical="center"/>
    </xf>
    <xf numFmtId="0" fontId="0" fillId="0" borderId="0" xfId="0" applyAlignment="1"/>
    <xf numFmtId="0" fontId="85" fillId="0" borderId="22" xfId="62" applyFont="1" applyFill="1" applyBorder="1" applyAlignment="1">
      <alignment horizontal="center" vertical="center"/>
    </xf>
    <xf numFmtId="0" fontId="19" fillId="0" borderId="0" xfId="58" applyFont="1" applyFill="1" applyAlignment="1">
      <alignment horizontal="right" vertical="center"/>
    </xf>
    <xf numFmtId="0" fontId="105" fillId="0" borderId="0" xfId="0" applyFont="1" applyAlignment="1" applyProtection="1">
      <alignment vertical="center"/>
    </xf>
    <xf numFmtId="176" fontId="13" fillId="0" borderId="0" xfId="0" applyNumberFormat="1" applyFont="1" applyFill="1" applyBorder="1" applyAlignment="1" applyProtection="1">
      <protection locked="0"/>
    </xf>
    <xf numFmtId="0" fontId="85" fillId="0" borderId="0" xfId="59" applyFont="1" applyFill="1" applyAlignment="1">
      <alignment horizontal="right" vertical="center" indent="1"/>
    </xf>
    <xf numFmtId="0" fontId="85" fillId="0" borderId="0" xfId="60" applyFont="1" applyFill="1" applyAlignment="1">
      <alignment horizontal="right" vertical="center" indent="1"/>
    </xf>
    <xf numFmtId="0" fontId="85" fillId="0" borderId="0" xfId="63" applyFont="1" applyFill="1" applyAlignment="1">
      <alignment horizontal="right" vertical="center" indent="1"/>
    </xf>
    <xf numFmtId="0" fontId="85" fillId="0" borderId="0" xfId="59" applyFont="1" applyFill="1" applyAlignment="1">
      <alignment horizontal="right" vertical="top" indent="1"/>
    </xf>
    <xf numFmtId="0" fontId="85" fillId="0" borderId="0" xfId="62" applyFont="1" applyFill="1" applyAlignment="1">
      <alignment horizontal="right" vertical="center" indent="1"/>
    </xf>
    <xf numFmtId="0" fontId="85" fillId="0" borderId="26" xfId="62" applyFont="1" applyFill="1" applyBorder="1" applyAlignment="1">
      <alignment horizontal="distributed" vertical="center" justifyLastLine="1"/>
    </xf>
    <xf numFmtId="0" fontId="85" fillId="0" borderId="0" xfId="59" applyFont="1" applyFill="1" applyAlignment="1">
      <alignment horizontal="right" indent="1"/>
    </xf>
    <xf numFmtId="0" fontId="85" fillId="0" borderId="0" xfId="60" applyFont="1" applyFill="1" applyAlignment="1">
      <alignment horizontal="right" indent="1"/>
    </xf>
    <xf numFmtId="0" fontId="85" fillId="0" borderId="10" xfId="59" applyFont="1" applyFill="1" applyBorder="1" applyAlignment="1">
      <alignment horizontal="distributed" vertical="center" justifyLastLine="1"/>
    </xf>
    <xf numFmtId="0" fontId="26" fillId="0" borderId="19" xfId="0" applyFont="1" applyBorder="1" applyAlignment="1" applyProtection="1">
      <alignment horizontal="center" vertical="center" shrinkToFit="1"/>
    </xf>
    <xf numFmtId="0" fontId="28" fillId="0" borderId="19" xfId="0" applyFont="1" applyBorder="1" applyAlignment="1" applyProtection="1">
      <alignment horizontal="center" vertical="center" shrinkToFit="1"/>
    </xf>
    <xf numFmtId="0" fontId="16" fillId="0" borderId="0" xfId="58" applyFont="1" applyFill="1" applyAlignment="1">
      <alignment vertical="center" shrinkToFit="1"/>
    </xf>
    <xf numFmtId="0" fontId="16" fillId="0" borderId="0" xfId="58" applyFont="1" applyFill="1" applyAlignment="1">
      <alignment vertical="top" wrapText="1"/>
    </xf>
    <xf numFmtId="0" fontId="16" fillId="0" borderId="0" xfId="58" applyFont="1" applyFill="1">
      <alignment vertical="center"/>
    </xf>
    <xf numFmtId="0" fontId="30" fillId="0" borderId="0" xfId="0" applyFont="1" applyAlignment="1">
      <alignment vertical="center"/>
    </xf>
    <xf numFmtId="0" fontId="31" fillId="0" borderId="11" xfId="0" applyFont="1" applyBorder="1" applyAlignment="1">
      <alignment horizontal="center" vertical="center"/>
    </xf>
    <xf numFmtId="0" fontId="35" fillId="0" borderId="20" xfId="0" applyFont="1" applyBorder="1" applyAlignment="1">
      <alignment horizontal="center" vertical="center"/>
    </xf>
    <xf numFmtId="0" fontId="31"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1" fillId="0" borderId="0" xfId="0" applyFont="1" applyAlignment="1">
      <alignment vertical="center"/>
    </xf>
    <xf numFmtId="0" fontId="16" fillId="0" borderId="0" xfId="58" applyFont="1" applyFill="1" applyAlignment="1">
      <alignment vertical="top" wrapText="1"/>
    </xf>
    <xf numFmtId="0" fontId="16"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38" fontId="0" fillId="30" borderId="24" xfId="33" applyFon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5" fillId="31" borderId="0" xfId="49" applyFont="1" applyFill="1"/>
    <xf numFmtId="0" fontId="85" fillId="31" borderId="0" xfId="49" applyFont="1" applyFill="1" applyAlignment="1"/>
    <xf numFmtId="0" fontId="19" fillId="32" borderId="19" xfId="0" applyFont="1" applyFill="1" applyBorder="1" applyAlignment="1" applyProtection="1">
      <alignment horizontal="center" shrinkToFit="1"/>
      <protection locked="0"/>
    </xf>
    <xf numFmtId="178" fontId="19" fillId="32" borderId="19" xfId="0" applyNumberFormat="1" applyFont="1" applyFill="1" applyBorder="1" applyAlignment="1" applyProtection="1">
      <alignment horizontal="center" shrinkToFit="1"/>
      <protection locked="0"/>
    </xf>
    <xf numFmtId="49" fontId="19" fillId="32" borderId="19" xfId="0" applyNumberFormat="1" applyFont="1" applyFill="1" applyBorder="1" applyAlignment="1" applyProtection="1">
      <alignment horizontal="center" shrinkToFit="1"/>
      <protection locked="0"/>
    </xf>
    <xf numFmtId="0" fontId="19" fillId="32" borderId="11" xfId="0" applyFont="1" applyFill="1" applyBorder="1" applyAlignment="1" applyProtection="1">
      <alignment horizontal="center" shrinkToFit="1"/>
      <protection locked="0"/>
    </xf>
    <xf numFmtId="0" fontId="85" fillId="31" borderId="23" xfId="59" applyFont="1" applyFill="1" applyBorder="1" applyAlignment="1">
      <alignment vertical="center" wrapText="1"/>
    </xf>
    <xf numFmtId="38" fontId="85" fillId="31" borderId="26" xfId="33" applyFont="1" applyFill="1" applyBorder="1" applyAlignment="1">
      <alignment vertical="center" wrapText="1"/>
    </xf>
    <xf numFmtId="0" fontId="28" fillId="0" borderId="0" xfId="56" applyFont="1" applyFill="1" applyBorder="1" applyAlignment="1">
      <alignment vertical="center"/>
    </xf>
    <xf numFmtId="0" fontId="19" fillId="31" borderId="0" xfId="58" applyFont="1" applyFill="1">
      <alignment vertical="center"/>
    </xf>
    <xf numFmtId="0" fontId="97" fillId="31" borderId="19" xfId="56" applyFont="1" applyFill="1" applyBorder="1" applyAlignment="1">
      <alignment horizontal="center" vertical="center" wrapText="1"/>
    </xf>
    <xf numFmtId="0" fontId="85" fillId="31" borderId="22" xfId="62" applyFont="1" applyFill="1" applyBorder="1" applyAlignment="1">
      <alignment vertical="center" shrinkToFit="1"/>
    </xf>
    <xf numFmtId="0" fontId="85" fillId="31" borderId="15" xfId="62" applyFont="1" applyFill="1" applyBorder="1" applyAlignment="1">
      <alignment vertical="center" shrinkToFit="1"/>
    </xf>
    <xf numFmtId="0" fontId="102" fillId="31" borderId="22" xfId="62" applyFont="1" applyFill="1" applyBorder="1" applyAlignment="1">
      <alignment vertical="center" shrinkToFit="1"/>
    </xf>
    <xf numFmtId="0" fontId="102" fillId="31" borderId="22" xfId="62" applyFont="1" applyFill="1" applyBorder="1" applyAlignment="1">
      <alignment horizontal="center" vertical="center" shrinkToFit="1"/>
    </xf>
    <xf numFmtId="0" fontId="102" fillId="31" borderId="15" xfId="62" applyFont="1" applyFill="1" applyBorder="1" applyAlignment="1">
      <alignment vertical="center" shrinkToFit="1"/>
    </xf>
    <xf numFmtId="0" fontId="85" fillId="31" borderId="26" xfId="62" applyFont="1" applyFill="1" applyBorder="1" applyAlignment="1">
      <alignment vertical="center" shrinkToFit="1"/>
    </xf>
    <xf numFmtId="0" fontId="85" fillId="31" borderId="167" xfId="63" applyFont="1" applyFill="1" applyBorder="1" applyAlignment="1">
      <alignment vertical="center" wrapText="1"/>
    </xf>
    <xf numFmtId="0" fontId="85" fillId="31" borderId="12" xfId="63" applyFont="1" applyFill="1" applyBorder="1" applyAlignment="1">
      <alignment vertical="center" wrapText="1"/>
    </xf>
    <xf numFmtId="0" fontId="85" fillId="31" borderId="12" xfId="63" applyFont="1" applyFill="1" applyBorder="1" applyAlignment="1">
      <alignment horizontal="center" vertical="center" wrapText="1"/>
    </xf>
    <xf numFmtId="0" fontId="85" fillId="31" borderId="106" xfId="63" applyFont="1" applyFill="1" applyBorder="1" applyAlignment="1">
      <alignment vertical="center" wrapText="1"/>
    </xf>
    <xf numFmtId="0" fontId="85" fillId="31" borderId="26" xfId="63" applyFont="1" applyFill="1" applyBorder="1" applyAlignment="1">
      <alignment vertical="center" wrapText="1"/>
    </xf>
    <xf numFmtId="0" fontId="85" fillId="31" borderId="26" xfId="63" applyFont="1" applyFill="1" applyBorder="1" applyAlignment="1">
      <alignment horizontal="center" vertical="center" wrapText="1"/>
    </xf>
    <xf numFmtId="0" fontId="85" fillId="31" borderId="114" xfId="63" applyFont="1" applyFill="1" applyBorder="1" applyAlignment="1">
      <alignment vertical="center" wrapText="1"/>
    </xf>
    <xf numFmtId="0" fontId="85" fillId="31" borderId="37" xfId="63" applyFont="1" applyFill="1" applyBorder="1" applyAlignment="1">
      <alignment vertical="center" wrapText="1"/>
    </xf>
    <xf numFmtId="0" fontId="85" fillId="31" borderId="37" xfId="63" applyFont="1" applyFill="1" applyBorder="1" applyAlignment="1">
      <alignment horizontal="center" vertical="center" wrapText="1"/>
    </xf>
    <xf numFmtId="0" fontId="73" fillId="31" borderId="0" xfId="44" applyFill="1" applyAlignment="1" applyProtection="1">
      <protection locked="0"/>
    </xf>
    <xf numFmtId="0" fontId="69" fillId="31" borderId="10" xfId="44" applyFont="1" applyFill="1" applyBorder="1" applyAlignment="1" applyProtection="1">
      <alignment horizontal="left"/>
      <protection locked="0"/>
    </xf>
    <xf numFmtId="0" fontId="64" fillId="0" borderId="0" xfId="44" applyFont="1" applyFill="1" applyAlignment="1" applyProtection="1">
      <alignment vertical="center" wrapText="1"/>
      <protection locked="0"/>
    </xf>
    <xf numFmtId="0" fontId="16" fillId="30" borderId="0" xfId="58" applyFont="1" applyFill="1" applyAlignment="1">
      <alignment horizontal="left" vertical="center"/>
    </xf>
    <xf numFmtId="0" fontId="19" fillId="30" borderId="0" xfId="58" applyFont="1" applyFill="1" applyAlignment="1">
      <alignment vertical="center"/>
    </xf>
    <xf numFmtId="0" fontId="16" fillId="30" borderId="0" xfId="58" applyNumberFormat="1" applyFont="1" applyFill="1" applyAlignment="1">
      <alignment vertical="center"/>
    </xf>
    <xf numFmtId="0" fontId="16" fillId="30" borderId="0" xfId="58" applyFont="1" applyFill="1" applyAlignment="1">
      <alignment vertical="center" shrinkToFit="1"/>
    </xf>
    <xf numFmtId="0" fontId="16" fillId="30" borderId="0" xfId="55" applyFont="1" applyFill="1" applyBorder="1" applyAlignment="1">
      <alignment horizontal="left"/>
    </xf>
    <xf numFmtId="0" fontId="13" fillId="30" borderId="0" xfId="0" applyFont="1" applyFill="1" applyBorder="1" applyProtection="1"/>
    <xf numFmtId="0" fontId="16" fillId="30" borderId="0" xfId="55" applyFont="1" applyFill="1" applyBorder="1">
      <alignment vertical="center"/>
    </xf>
    <xf numFmtId="0" fontId="85" fillId="30" borderId="0" xfId="59" applyFont="1" applyFill="1" applyAlignment="1">
      <alignment vertical="center" shrinkToFit="1"/>
    </xf>
    <xf numFmtId="0" fontId="85" fillId="30" borderId="0" xfId="59" applyFont="1" applyFill="1" applyAlignment="1">
      <alignment vertical="center"/>
    </xf>
    <xf numFmtId="0" fontId="16" fillId="30" borderId="0" xfId="58" applyFont="1" applyFill="1" applyAlignment="1">
      <alignment horizontal="center" vertical="center"/>
    </xf>
    <xf numFmtId="0" fontId="97" fillId="30" borderId="19" xfId="56" applyFont="1" applyFill="1" applyBorder="1" applyAlignment="1">
      <alignment horizontal="left" vertical="center" shrinkToFit="1"/>
    </xf>
    <xf numFmtId="0" fontId="85" fillId="30" borderId="0" xfId="62" applyFont="1" applyFill="1" applyAlignment="1">
      <alignment horizontal="left" vertical="center" indent="1"/>
    </xf>
    <xf numFmtId="0" fontId="85" fillId="30" borderId="0" xfId="62" applyFont="1" applyFill="1" applyAlignment="1">
      <alignment vertical="center"/>
    </xf>
    <xf numFmtId="0" fontId="85" fillId="30" borderId="0" xfId="63" applyFont="1" applyFill="1" applyAlignment="1">
      <alignment horizontal="left" vertical="center" indent="1"/>
    </xf>
    <xf numFmtId="0" fontId="85" fillId="30" borderId="0" xfId="63" applyFont="1" applyFill="1" applyAlignment="1">
      <alignment vertical="center"/>
    </xf>
    <xf numFmtId="0" fontId="16" fillId="30" borderId="0" xfId="58" applyFont="1" applyFill="1" applyAlignment="1">
      <alignment horizontal="left"/>
    </xf>
    <xf numFmtId="0" fontId="106" fillId="0" borderId="0" xfId="66" applyAlignment="1">
      <alignment vertical="center"/>
    </xf>
    <xf numFmtId="0" fontId="24" fillId="0" borderId="0" xfId="0" applyFont="1" applyFill="1" applyAlignment="1">
      <alignment vertical="center"/>
    </xf>
    <xf numFmtId="0" fontId="30"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lignment vertical="center"/>
    </xf>
    <xf numFmtId="0" fontId="24" fillId="33" borderId="0" xfId="0" applyFont="1" applyFill="1" applyAlignment="1">
      <alignment vertical="center"/>
    </xf>
    <xf numFmtId="0" fontId="60" fillId="0" borderId="0" xfId="0" applyFont="1"/>
    <xf numFmtId="0" fontId="60" fillId="0" borderId="0" xfId="0" applyFont="1" applyAlignment="1">
      <alignment horizontal="right"/>
    </xf>
    <xf numFmtId="0" fontId="60" fillId="0" borderId="146" xfId="0" applyFont="1" applyBorder="1" applyAlignment="1">
      <alignment horizontal="left"/>
    </xf>
    <xf numFmtId="0" fontId="60" fillId="0" borderId="146" xfId="0" applyFont="1" applyBorder="1"/>
    <xf numFmtId="0" fontId="60" fillId="0" borderId="0" xfId="0" applyFont="1" applyBorder="1"/>
    <xf numFmtId="0" fontId="60" fillId="0" borderId="0" xfId="0" applyFont="1" applyAlignment="1">
      <alignment horizontal="left"/>
    </xf>
    <xf numFmtId="0" fontId="60" fillId="0" borderId="0" xfId="0" applyFont="1" applyBorder="1" applyAlignment="1">
      <alignment horizontal="left"/>
    </xf>
    <xf numFmtId="0" fontId="60" fillId="30" borderId="146" xfId="0" applyFont="1" applyFill="1" applyBorder="1"/>
    <xf numFmtId="0" fontId="10" fillId="0" borderId="0" xfId="67">
      <alignment vertical="center"/>
    </xf>
    <xf numFmtId="0" fontId="110" fillId="0" borderId="0" xfId="67" applyFont="1" applyAlignment="1">
      <alignment horizontal="justify" vertical="center"/>
    </xf>
    <xf numFmtId="0" fontId="111" fillId="0" borderId="0" xfId="67" applyFont="1" applyAlignment="1">
      <alignment horizontal="justify" vertical="center"/>
    </xf>
    <xf numFmtId="0" fontId="112" fillId="0" borderId="0" xfId="67" applyFont="1" applyAlignment="1">
      <alignment horizontal="justify" vertical="center"/>
    </xf>
    <xf numFmtId="0" fontId="107" fillId="0" borderId="0" xfId="67" applyFont="1" applyAlignment="1">
      <alignment horizontal="justify" vertical="center"/>
    </xf>
    <xf numFmtId="0" fontId="10" fillId="0" borderId="0" xfId="67" applyAlignment="1">
      <alignment horizontal="justify" vertical="center"/>
    </xf>
    <xf numFmtId="0" fontId="110" fillId="0" borderId="0" xfId="67" applyFont="1" applyAlignment="1">
      <alignment horizontal="right" vertical="center"/>
    </xf>
    <xf numFmtId="0" fontId="24" fillId="0" borderId="0" xfId="0" applyFont="1" applyFill="1" applyAlignment="1">
      <alignment vertical="center"/>
    </xf>
    <xf numFmtId="0" fontId="16" fillId="0" borderId="0" xfId="68" applyFont="1" applyAlignment="1">
      <alignment horizontal="justify" vertical="center"/>
    </xf>
    <xf numFmtId="0" fontId="11" fillId="0" borderId="0" xfId="68">
      <alignment vertical="center"/>
    </xf>
    <xf numFmtId="0" fontId="90" fillId="0" borderId="0" xfId="68" applyFont="1" applyAlignment="1">
      <alignment horizontal="justify" vertical="center"/>
    </xf>
    <xf numFmtId="0" fontId="16" fillId="0" borderId="0" xfId="68" applyFont="1" applyAlignment="1">
      <alignment vertical="center"/>
    </xf>
    <xf numFmtId="0" fontId="116" fillId="0" borderId="0" xfId="68" applyFont="1" applyAlignment="1">
      <alignment horizontal="justify" vertical="center"/>
    </xf>
    <xf numFmtId="0" fontId="16" fillId="0" borderId="0" xfId="68" applyFont="1" applyAlignment="1">
      <alignment horizontal="center" vertical="center"/>
    </xf>
    <xf numFmtId="0" fontId="16" fillId="0" borderId="11" xfId="68" applyFont="1" applyBorder="1" applyAlignment="1">
      <alignment horizontal="center" vertical="center" wrapText="1"/>
    </xf>
    <xf numFmtId="0" fontId="16" fillId="0" borderId="19" xfId="68" applyFont="1" applyBorder="1" applyAlignment="1">
      <alignment horizontal="center" vertical="center" wrapText="1"/>
    </xf>
    <xf numFmtId="0" fontId="16" fillId="0" borderId="12" xfId="68" applyFont="1" applyBorder="1" applyAlignment="1">
      <alignment horizontal="center" vertical="center" wrapText="1"/>
    </xf>
    <xf numFmtId="0" fontId="16" fillId="0" borderId="0" xfId="68" applyFont="1" applyAlignment="1">
      <alignment horizontal="right" vertical="center"/>
    </xf>
    <xf numFmtId="0" fontId="21" fillId="0" borderId="0" xfId="68" applyFont="1">
      <alignment vertical="center"/>
    </xf>
    <xf numFmtId="0" fontId="11" fillId="0" borderId="0" xfId="68" applyAlignment="1">
      <alignment vertical="center"/>
    </xf>
    <xf numFmtId="0" fontId="90" fillId="0" borderId="0" xfId="68" applyFont="1" applyAlignment="1">
      <alignment vertical="center"/>
    </xf>
    <xf numFmtId="0" fontId="57" fillId="0" borderId="0" xfId="68" applyFont="1" applyAlignment="1">
      <alignment vertical="center"/>
    </xf>
    <xf numFmtId="0" fontId="21" fillId="0" borderId="0" xfId="68" applyFont="1" applyAlignment="1">
      <alignment vertical="center"/>
    </xf>
    <xf numFmtId="0" fontId="21" fillId="0" borderId="10" xfId="68" applyFont="1" applyBorder="1" applyAlignment="1">
      <alignment vertical="center"/>
    </xf>
    <xf numFmtId="0" fontId="90" fillId="0" borderId="0" xfId="68" applyFont="1" applyBorder="1" applyAlignment="1">
      <alignment vertical="top" wrapText="1"/>
    </xf>
    <xf numFmtId="0" fontId="21" fillId="0" borderId="0" xfId="68" applyFont="1" applyAlignment="1">
      <alignment horizontal="left" vertical="center" wrapText="1"/>
    </xf>
    <xf numFmtId="0" fontId="21" fillId="0" borderId="0" xfId="68" applyFont="1" applyAlignment="1">
      <alignment vertical="top" wrapText="1"/>
    </xf>
    <xf numFmtId="0" fontId="90" fillId="0" borderId="28" xfId="68" applyFont="1" applyBorder="1" applyAlignment="1">
      <alignment vertical="top" wrapText="1"/>
    </xf>
    <xf numFmtId="0" fontId="90" fillId="0" borderId="10" xfId="68" applyFont="1" applyBorder="1" applyAlignment="1">
      <alignment vertical="top" wrapText="1"/>
    </xf>
    <xf numFmtId="0" fontId="11" fillId="34" borderId="10" xfId="68" applyFill="1" applyBorder="1" applyAlignment="1">
      <alignment vertical="center"/>
    </xf>
    <xf numFmtId="0" fontId="11" fillId="34" borderId="0" xfId="68" applyFill="1" applyBorder="1" applyAlignment="1">
      <alignment vertical="center"/>
    </xf>
    <xf numFmtId="0" fontId="11" fillId="34" borderId="28" xfId="68" applyFill="1" applyBorder="1" applyAlignment="1">
      <alignment vertical="center"/>
    </xf>
    <xf numFmtId="0" fontId="116" fillId="31" borderId="16" xfId="68" applyFont="1" applyFill="1" applyBorder="1" applyAlignment="1">
      <alignment vertical="top" wrapText="1"/>
    </xf>
    <xf numFmtId="0" fontId="116" fillId="31" borderId="22" xfId="68" applyFont="1" applyFill="1" applyBorder="1" applyAlignment="1">
      <alignment vertical="top" wrapText="1"/>
    </xf>
    <xf numFmtId="0" fontId="116" fillId="31" borderId="15" xfId="68" applyFont="1" applyFill="1" applyBorder="1" applyAlignment="1">
      <alignment vertical="top" wrapText="1"/>
    </xf>
    <xf numFmtId="0" fontId="116" fillId="31" borderId="18" xfId="68" applyFont="1" applyFill="1" applyBorder="1" applyAlignment="1">
      <alignment vertical="top" wrapText="1"/>
    </xf>
    <xf numFmtId="0" fontId="116" fillId="31" borderId="23" xfId="68" applyFont="1" applyFill="1" applyBorder="1" applyAlignment="1">
      <alignment vertical="top" wrapText="1"/>
    </xf>
    <xf numFmtId="0" fontId="116" fillId="31" borderId="26" xfId="68" applyFont="1" applyFill="1" applyBorder="1" applyAlignment="1">
      <alignment vertical="top" wrapText="1"/>
    </xf>
    <xf numFmtId="0" fontId="16" fillId="0" borderId="0" xfId="0" applyFont="1"/>
    <xf numFmtId="0" fontId="24" fillId="0" borderId="0" xfId="0" applyFont="1" applyFill="1" applyAlignment="1">
      <alignment vertical="center"/>
    </xf>
    <xf numFmtId="176" fontId="16" fillId="31" borderId="0" xfId="58" applyNumberFormat="1" applyFont="1" applyFill="1" applyBorder="1" applyAlignment="1">
      <alignment vertical="center" shrinkToFit="1"/>
    </xf>
    <xf numFmtId="0" fontId="0" fillId="29" borderId="0" xfId="0" applyFill="1" applyAlignment="1">
      <alignment vertical="center"/>
    </xf>
    <xf numFmtId="176" fontId="16" fillId="30" borderId="0" xfId="0" applyNumberFormat="1" applyFont="1" applyFill="1" applyAlignment="1">
      <alignment vertical="center"/>
    </xf>
    <xf numFmtId="0" fontId="24" fillId="0" borderId="0" xfId="0" applyFont="1" applyFill="1" applyAlignment="1">
      <alignment vertical="center"/>
    </xf>
    <xf numFmtId="0" fontId="60" fillId="0" borderId="0" xfId="55" applyFont="1" applyFill="1" applyBorder="1" applyAlignment="1">
      <alignment vertical="center"/>
    </xf>
    <xf numFmtId="0" fontId="9" fillId="0" borderId="0" xfId="72">
      <alignment vertical="center"/>
    </xf>
    <xf numFmtId="0" fontId="0" fillId="0" borderId="0" xfId="0" applyAlignment="1">
      <alignment wrapText="1"/>
    </xf>
    <xf numFmtId="0" fontId="26" fillId="0" borderId="0" xfId="0" applyFont="1" applyAlignment="1">
      <alignment wrapText="1"/>
    </xf>
    <xf numFmtId="0" fontId="60" fillId="0" borderId="0" xfId="0" applyFont="1" applyAlignment="1">
      <alignment wrapText="1"/>
    </xf>
    <xf numFmtId="0" fontId="19" fillId="0" borderId="19" xfId="0" applyFont="1" applyBorder="1" applyAlignment="1">
      <alignment horizontal="center" vertical="center" wrapText="1"/>
    </xf>
    <xf numFmtId="0" fontId="16" fillId="0" borderId="0" xfId="0" applyFont="1" applyAlignment="1">
      <alignment vertical="center"/>
    </xf>
    <xf numFmtId="0" fontId="26" fillId="0" borderId="0" xfId="0" applyFont="1" applyAlignment="1">
      <alignment vertical="center"/>
    </xf>
    <xf numFmtId="0" fontId="60" fillId="34" borderId="0" xfId="55" applyFont="1" applyFill="1" applyBorder="1" applyAlignment="1">
      <alignment horizontal="right" vertical="center"/>
    </xf>
    <xf numFmtId="0" fontId="60" fillId="34" borderId="33" xfId="55" applyFont="1" applyFill="1" applyBorder="1" applyAlignment="1">
      <alignment vertical="center"/>
    </xf>
    <xf numFmtId="0" fontId="75" fillId="0" borderId="0" xfId="73" applyFont="1" applyAlignment="1">
      <alignment horizontal="left" vertical="center"/>
    </xf>
    <xf numFmtId="0" fontId="76" fillId="0" borderId="0" xfId="73" applyFont="1" applyAlignment="1">
      <alignment horizontal="center" vertical="center"/>
    </xf>
    <xf numFmtId="0" fontId="75" fillId="0" borderId="0" xfId="73" applyFont="1" applyAlignment="1">
      <alignment horizontal="center" vertical="center"/>
    </xf>
    <xf numFmtId="0" fontId="76" fillId="0" borderId="0" xfId="73" applyFont="1">
      <alignment vertical="center"/>
    </xf>
    <xf numFmtId="0" fontId="77" fillId="0" borderId="0" xfId="73" applyFont="1" applyAlignment="1">
      <alignment horizontal="right" vertical="center"/>
    </xf>
    <xf numFmtId="0" fontId="76" fillId="0" borderId="0" xfId="73" applyFont="1" applyBorder="1" applyAlignment="1">
      <alignment horizontal="center" vertical="center"/>
    </xf>
    <xf numFmtId="0" fontId="76" fillId="0" borderId="124" xfId="73" applyFont="1" applyBorder="1" applyAlignment="1">
      <alignment horizontal="center" vertical="center"/>
    </xf>
    <xf numFmtId="183" fontId="76" fillId="0" borderId="121" xfId="73" applyNumberFormat="1" applyFont="1" applyBorder="1" applyAlignment="1" applyProtection="1">
      <alignment horizontal="center" vertical="center" shrinkToFit="1"/>
      <protection locked="0"/>
    </xf>
    <xf numFmtId="184" fontId="76" fillId="0" borderId="100" xfId="73" applyNumberFormat="1" applyFont="1" applyBorder="1" applyAlignment="1" applyProtection="1">
      <alignment horizontal="center" vertical="center"/>
      <protection locked="0"/>
    </xf>
    <xf numFmtId="0" fontId="76" fillId="0" borderId="0" xfId="73" applyFont="1" applyBorder="1">
      <alignment vertical="center"/>
    </xf>
    <xf numFmtId="0" fontId="76" fillId="0" borderId="0" xfId="73" applyFont="1" applyAlignment="1" applyProtection="1">
      <alignment horizontal="center" vertical="center"/>
      <protection locked="0"/>
    </xf>
    <xf numFmtId="0" fontId="76" fillId="0" borderId="124" xfId="73" applyFont="1" applyFill="1" applyBorder="1" applyAlignment="1">
      <alignment horizontal="center" vertical="center"/>
    </xf>
    <xf numFmtId="183" fontId="76" fillId="0" borderId="121" xfId="73" applyNumberFormat="1" applyFont="1" applyFill="1" applyBorder="1" applyAlignment="1" applyProtection="1">
      <alignment horizontal="center" vertical="center" shrinkToFit="1"/>
      <protection locked="0"/>
    </xf>
    <xf numFmtId="184" fontId="76" fillId="0" borderId="100" xfId="73" applyNumberFormat="1" applyFont="1" applyFill="1" applyBorder="1" applyAlignment="1" applyProtection="1">
      <alignment horizontal="center" vertical="center"/>
      <protection locked="0"/>
    </xf>
    <xf numFmtId="0" fontId="76" fillId="0" borderId="223" xfId="73" applyFont="1" applyFill="1" applyBorder="1" applyAlignment="1">
      <alignment horizontal="center" vertical="center"/>
    </xf>
    <xf numFmtId="0" fontId="76" fillId="0" borderId="224" xfId="73" applyFont="1" applyFill="1" applyBorder="1" applyAlignment="1" applyProtection="1">
      <alignment horizontal="center" vertical="center"/>
      <protection locked="0"/>
    </xf>
    <xf numFmtId="0" fontId="76" fillId="0" borderId="225" xfId="73" applyFont="1" applyFill="1" applyBorder="1" applyAlignment="1" applyProtection="1">
      <alignment horizontal="center" vertical="center"/>
      <protection locked="0"/>
    </xf>
    <xf numFmtId="0" fontId="76" fillId="0" borderId="223" xfId="73" applyFont="1" applyBorder="1" applyAlignment="1">
      <alignment horizontal="center" vertical="center"/>
    </xf>
    <xf numFmtId="0" fontId="76" fillId="0" borderId="224" xfId="73" applyFont="1" applyBorder="1" applyAlignment="1" applyProtection="1">
      <alignment horizontal="center" vertical="center"/>
      <protection locked="0"/>
    </xf>
    <xf numFmtId="0" fontId="76" fillId="0" borderId="225" xfId="73" applyFont="1" applyBorder="1" applyAlignment="1" applyProtection="1">
      <alignment horizontal="center" vertical="center"/>
      <protection locked="0"/>
    </xf>
    <xf numFmtId="0" fontId="77" fillId="0" borderId="0" xfId="73" applyFont="1">
      <alignment vertical="center"/>
    </xf>
    <xf numFmtId="0" fontId="77" fillId="0" borderId="0" xfId="73" applyFont="1" applyAlignment="1">
      <alignment horizontal="center" vertical="center"/>
    </xf>
    <xf numFmtId="0" fontId="77" fillId="0" borderId="0" xfId="73" applyFont="1" applyAlignment="1">
      <alignment vertical="center"/>
    </xf>
    <xf numFmtId="0" fontId="77" fillId="0" borderId="0" xfId="73" applyFont="1" applyAlignment="1">
      <alignment horizontal="left" vertical="center"/>
    </xf>
    <xf numFmtId="0" fontId="77" fillId="0" borderId="0" xfId="73" applyFont="1" applyAlignment="1">
      <alignment vertical="center" shrinkToFit="1"/>
    </xf>
    <xf numFmtId="0" fontId="77" fillId="0" borderId="0" xfId="73" applyFont="1" applyAlignment="1">
      <alignment horizontal="left" vertical="center" shrinkToFit="1"/>
    </xf>
    <xf numFmtId="0" fontId="76" fillId="0" borderId="0" xfId="73" applyFont="1" applyFill="1">
      <alignment vertical="center"/>
    </xf>
    <xf numFmtId="0" fontId="76" fillId="0" borderId="0" xfId="73" applyFont="1" applyFill="1" applyBorder="1" applyAlignment="1">
      <alignment horizontal="left" vertical="center"/>
    </xf>
    <xf numFmtId="0" fontId="76" fillId="0" borderId="0" xfId="73" applyFont="1" applyFill="1" applyAlignment="1">
      <alignment horizontal="center" vertical="center"/>
    </xf>
    <xf numFmtId="182" fontId="76" fillId="0" borderId="0" xfId="73" applyNumberFormat="1" applyFont="1" applyFill="1" applyAlignment="1">
      <alignment horizontal="left" vertical="center"/>
    </xf>
    <xf numFmtId="181" fontId="76" fillId="0" borderId="0" xfId="73" applyNumberFormat="1" applyFont="1">
      <alignment vertical="center"/>
    </xf>
    <xf numFmtId="0" fontId="76" fillId="0" borderId="0" xfId="73" applyFont="1" applyBorder="1" applyAlignment="1" applyProtection="1">
      <alignment horizontal="left" vertical="center"/>
      <protection locked="0"/>
    </xf>
    <xf numFmtId="0" fontId="76" fillId="0" borderId="0" xfId="73" applyFont="1" applyBorder="1" applyAlignment="1" applyProtection="1">
      <alignment vertical="center" textRotation="255" shrinkToFit="1"/>
      <protection locked="0"/>
    </xf>
    <xf numFmtId="0" fontId="76" fillId="0" borderId="0" xfId="73" applyFont="1" applyBorder="1" applyAlignment="1">
      <alignment vertical="center"/>
    </xf>
    <xf numFmtId="0" fontId="131" fillId="0" borderId="40" xfId="73" applyFont="1" applyFill="1" applyBorder="1" applyAlignment="1">
      <alignment vertical="center"/>
    </xf>
    <xf numFmtId="0" fontId="131" fillId="0" borderId="0" xfId="73" applyFont="1" applyFill="1" applyBorder="1" applyAlignment="1">
      <alignment vertical="center"/>
    </xf>
    <xf numFmtId="0" fontId="77" fillId="0" borderId="0" xfId="73" applyFont="1" applyFill="1" applyBorder="1" applyAlignment="1">
      <alignment vertical="center"/>
    </xf>
    <xf numFmtId="0" fontId="76" fillId="0" borderId="0" xfId="73" applyFont="1" applyBorder="1" applyAlignment="1">
      <alignment horizontal="center" vertical="center" wrapText="1"/>
    </xf>
    <xf numFmtId="0" fontId="76" fillId="0" borderId="0" xfId="73" applyFont="1" applyBorder="1" applyAlignment="1">
      <alignment horizontal="center" vertical="center" shrinkToFit="1"/>
    </xf>
    <xf numFmtId="0" fontId="129" fillId="0" borderId="0" xfId="73" applyFont="1" applyBorder="1" applyAlignment="1">
      <alignment horizontal="right" vertical="center"/>
    </xf>
    <xf numFmtId="0" fontId="125" fillId="0" borderId="0" xfId="73" applyFont="1" applyBorder="1" applyAlignment="1">
      <alignment horizontal="right" vertical="center"/>
    </xf>
    <xf numFmtId="0" fontId="76" fillId="0" borderId="13" xfId="73" applyFont="1" applyBorder="1">
      <alignment vertical="center"/>
    </xf>
    <xf numFmtId="0" fontId="76" fillId="0" borderId="14" xfId="73" applyFont="1" applyBorder="1">
      <alignment vertical="center"/>
    </xf>
    <xf numFmtId="0" fontId="76" fillId="0" borderId="27" xfId="73" applyFont="1" applyBorder="1">
      <alignment vertical="center"/>
    </xf>
    <xf numFmtId="183" fontId="76" fillId="0" borderId="90" xfId="73" applyNumberFormat="1" applyFont="1" applyBorder="1" applyAlignment="1" applyProtection="1">
      <alignment horizontal="center" vertical="center" shrinkToFit="1"/>
      <protection locked="0"/>
    </xf>
    <xf numFmtId="0" fontId="76" fillId="0" borderId="18" xfId="73" applyFont="1" applyBorder="1">
      <alignment vertical="center"/>
    </xf>
    <xf numFmtId="0" fontId="76" fillId="0" borderId="10" xfId="73" applyFont="1" applyBorder="1">
      <alignment vertical="center"/>
    </xf>
    <xf numFmtId="0" fontId="76" fillId="0" borderId="26" xfId="73" applyFont="1" applyBorder="1">
      <alignment vertical="center"/>
    </xf>
    <xf numFmtId="0" fontId="76" fillId="0" borderId="240" xfId="73" applyFont="1" applyBorder="1" applyAlignment="1">
      <alignment horizontal="center" vertical="center"/>
    </xf>
    <xf numFmtId="0" fontId="76" fillId="0" borderId="230" xfId="73" applyFont="1" applyBorder="1" applyAlignment="1" applyProtection="1">
      <alignment horizontal="center" vertical="center"/>
      <protection locked="0"/>
    </xf>
    <xf numFmtId="0" fontId="76" fillId="0" borderId="233" xfId="73" applyFont="1" applyBorder="1" applyAlignment="1" applyProtection="1">
      <alignment horizontal="center" vertical="center"/>
      <protection locked="0"/>
    </xf>
    <xf numFmtId="0" fontId="76" fillId="0" borderId="231" xfId="73" applyFont="1" applyBorder="1" applyAlignment="1" applyProtection="1">
      <alignment horizontal="center" vertical="center"/>
      <protection locked="0"/>
    </xf>
    <xf numFmtId="0" fontId="129" fillId="0" borderId="11" xfId="73" applyFont="1" applyBorder="1" applyAlignment="1">
      <alignment vertical="center" wrapText="1" shrinkToFit="1"/>
    </xf>
    <xf numFmtId="0" fontId="76" fillId="0" borderId="11" xfId="73" applyFont="1" applyBorder="1" applyAlignment="1">
      <alignment vertical="center"/>
    </xf>
    <xf numFmtId="0" fontId="76" fillId="0" borderId="19" xfId="73" applyFont="1" applyBorder="1" applyAlignment="1">
      <alignment horizontal="center" vertical="center"/>
    </xf>
    <xf numFmtId="0" fontId="125" fillId="0" borderId="16" xfId="73" applyFont="1" applyBorder="1" applyAlignment="1">
      <alignment horizontal="center" vertical="center" wrapText="1" shrinkToFit="1"/>
    </xf>
    <xf numFmtId="0" fontId="76" fillId="0" borderId="11" xfId="73" applyFont="1" applyBorder="1" applyAlignment="1" applyProtection="1">
      <alignment vertical="center" textRotation="255" shrinkToFit="1"/>
      <protection locked="0"/>
    </xf>
    <xf numFmtId="0" fontId="76" fillId="0" borderId="241" xfId="73" applyFont="1" applyBorder="1" applyAlignment="1" applyProtection="1">
      <alignment vertical="center" textRotation="255" shrinkToFit="1"/>
      <protection locked="0"/>
    </xf>
    <xf numFmtId="0" fontId="76" fillId="0" borderId="28" xfId="73" applyFont="1" applyBorder="1" applyAlignment="1" applyProtection="1">
      <alignment vertical="center" textRotation="255" shrinkToFit="1"/>
      <protection locked="0"/>
    </xf>
    <xf numFmtId="0" fontId="76" fillId="0" borderId="21" xfId="73" applyFont="1" applyBorder="1" applyAlignment="1">
      <alignment vertical="center" shrinkToFit="1"/>
    </xf>
    <xf numFmtId="0" fontId="76" fillId="0" borderId="14" xfId="73" applyFont="1" applyBorder="1" applyAlignment="1">
      <alignment horizontal="center" vertical="center"/>
    </xf>
    <xf numFmtId="0" fontId="76" fillId="0" borderId="13" xfId="73" applyFont="1" applyBorder="1" applyAlignment="1" applyProtection="1">
      <alignment horizontal="center" vertical="center" shrinkToFit="1"/>
      <protection locked="0"/>
    </xf>
    <xf numFmtId="0" fontId="76" fillId="0" borderId="242" xfId="73" applyFont="1" applyBorder="1" applyAlignment="1" applyProtection="1">
      <alignment horizontal="center" vertical="center" shrinkToFit="1"/>
      <protection locked="0"/>
    </xf>
    <xf numFmtId="0" fontId="76" fillId="0" borderId="0" xfId="73" applyFont="1" applyBorder="1" applyAlignment="1" applyProtection="1">
      <alignment horizontal="center" vertical="center" shrinkToFit="1"/>
      <protection locked="0"/>
    </xf>
    <xf numFmtId="179" fontId="76" fillId="0" borderId="223" xfId="73" applyNumberFormat="1" applyFont="1" applyBorder="1" applyAlignment="1">
      <alignment horizontal="center" vertical="center"/>
    </xf>
    <xf numFmtId="0" fontId="76" fillId="0" borderId="22" xfId="73" applyFont="1" applyBorder="1" applyAlignment="1">
      <alignment horizontal="center" vertical="center"/>
    </xf>
    <xf numFmtId="0" fontId="76" fillId="0" borderId="15" xfId="73" applyFont="1" applyBorder="1" applyAlignment="1">
      <alignment horizontal="center" vertical="center"/>
    </xf>
    <xf numFmtId="0" fontId="76" fillId="0" borderId="223" xfId="73" applyFont="1" applyBorder="1" applyAlignment="1">
      <alignment vertical="center" shrinkToFit="1"/>
    </xf>
    <xf numFmtId="0" fontId="76" fillId="0" borderId="238" xfId="73" applyFont="1" applyBorder="1" applyAlignment="1">
      <alignment horizontal="center" vertical="center"/>
    </xf>
    <xf numFmtId="0" fontId="76" fillId="0" borderId="226" xfId="73" applyFont="1" applyBorder="1" applyAlignment="1" applyProtection="1">
      <alignment horizontal="center" vertical="center" shrinkToFit="1"/>
      <protection locked="0"/>
    </xf>
    <xf numFmtId="0" fontId="76" fillId="0" borderId="225" xfId="73" applyFont="1" applyBorder="1" applyAlignment="1" applyProtection="1">
      <alignment horizontal="center" vertical="center" shrinkToFit="1"/>
      <protection locked="0"/>
    </xf>
    <xf numFmtId="0" fontId="76" fillId="0" borderId="238" xfId="73" applyFont="1" applyBorder="1" applyAlignment="1" applyProtection="1">
      <alignment horizontal="center" vertical="center" shrinkToFit="1"/>
      <protection locked="0"/>
    </xf>
    <xf numFmtId="0" fontId="76" fillId="0" borderId="228" xfId="73" applyFont="1" applyBorder="1" applyAlignment="1">
      <alignment horizontal="center" vertical="center"/>
    </xf>
    <xf numFmtId="0" fontId="76" fillId="0" borderId="16" xfId="73" applyFont="1" applyBorder="1" applyAlignment="1" applyProtection="1">
      <alignment horizontal="center" vertical="center" shrinkToFit="1"/>
      <protection locked="0"/>
    </xf>
    <xf numFmtId="0" fontId="76" fillId="0" borderId="218" xfId="73" applyFont="1" applyBorder="1" applyAlignment="1" applyProtection="1">
      <alignment horizontal="center" vertical="center" shrinkToFit="1"/>
      <protection locked="0"/>
    </xf>
    <xf numFmtId="0" fontId="76" fillId="0" borderId="65" xfId="73" applyFont="1" applyBorder="1" applyAlignment="1" applyProtection="1">
      <alignment horizontal="center" vertical="center" shrinkToFit="1"/>
      <protection locked="0"/>
    </xf>
    <xf numFmtId="0" fontId="125" fillId="0" borderId="19" xfId="73" applyFont="1" applyBorder="1" applyAlignment="1">
      <alignment horizontal="center" vertical="center" wrapText="1" shrinkToFit="1"/>
    </xf>
    <xf numFmtId="179" fontId="76" fillId="0" borderId="19" xfId="73" applyNumberFormat="1" applyFont="1" applyBorder="1" applyAlignment="1">
      <alignment horizontal="center" vertical="center"/>
    </xf>
    <xf numFmtId="0" fontId="76" fillId="0" borderId="12" xfId="73" applyFont="1" applyBorder="1" applyAlignment="1">
      <alignment horizontal="center" vertical="center"/>
    </xf>
    <xf numFmtId="0" fontId="76" fillId="0" borderId="22" xfId="73" applyFont="1" applyBorder="1" applyAlignment="1">
      <alignment vertical="center" shrinkToFit="1"/>
    </xf>
    <xf numFmtId="0" fontId="76" fillId="0" borderId="243" xfId="73" applyFont="1" applyBorder="1" applyAlignment="1" applyProtection="1">
      <alignment horizontal="center" vertical="center" shrinkToFit="1"/>
      <protection locked="0"/>
    </xf>
    <xf numFmtId="0" fontId="76" fillId="0" borderId="14" xfId="73" applyFont="1" applyBorder="1" applyAlignment="1" applyProtection="1">
      <alignment horizontal="center" vertical="center" shrinkToFit="1"/>
      <protection locked="0"/>
    </xf>
    <xf numFmtId="0" fontId="76" fillId="0" borderId="21" xfId="73" applyFont="1" applyBorder="1" applyAlignment="1">
      <alignment horizontal="center" vertical="center"/>
    </xf>
    <xf numFmtId="0" fontId="76" fillId="0" borderId="27" xfId="73" applyFont="1" applyBorder="1" applyAlignment="1">
      <alignment horizontal="center" vertical="center"/>
    </xf>
    <xf numFmtId="0" fontId="76" fillId="0" borderId="23" xfId="73" applyFont="1" applyBorder="1" applyAlignment="1">
      <alignment vertical="center" shrinkToFit="1"/>
    </xf>
    <xf numFmtId="0" fontId="76" fillId="0" borderId="23" xfId="73" applyFont="1" applyBorder="1" applyAlignment="1">
      <alignment horizontal="center" vertical="center"/>
    </xf>
    <xf numFmtId="0" fontId="76" fillId="0" borderId="220" xfId="73" applyFont="1" applyBorder="1" applyAlignment="1" applyProtection="1">
      <alignment horizontal="center" vertical="center" shrinkToFit="1"/>
      <protection locked="0"/>
    </xf>
    <xf numFmtId="0" fontId="76" fillId="0" borderId="222" xfId="73" applyFont="1" applyBorder="1" applyAlignment="1" applyProtection="1">
      <alignment horizontal="center" vertical="center" shrinkToFit="1"/>
      <protection locked="0"/>
    </xf>
    <xf numFmtId="0" fontId="76" fillId="0" borderId="10" xfId="73" applyFont="1" applyBorder="1" applyAlignment="1" applyProtection="1">
      <alignment horizontal="center" vertical="center" shrinkToFit="1"/>
      <protection locked="0"/>
    </xf>
    <xf numFmtId="179" fontId="76" fillId="0" borderId="240" xfId="73" applyNumberFormat="1" applyFont="1" applyBorder="1" applyAlignment="1">
      <alignment horizontal="center" vertical="center"/>
    </xf>
    <xf numFmtId="0" fontId="76" fillId="0" borderId="26" xfId="73" applyFont="1" applyBorder="1" applyAlignment="1">
      <alignment horizontal="center" vertical="center"/>
    </xf>
    <xf numFmtId="183" fontId="76" fillId="0" borderId="90" xfId="73" applyNumberFormat="1" applyFont="1" applyFill="1" applyBorder="1" applyAlignment="1" applyProtection="1">
      <alignment horizontal="center" vertical="center" shrinkToFit="1"/>
      <protection locked="0"/>
    </xf>
    <xf numFmtId="0" fontId="76" fillId="0" borderId="214" xfId="73" applyFont="1" applyFill="1" applyBorder="1" applyAlignment="1">
      <alignment horizontal="center" vertical="center"/>
    </xf>
    <xf numFmtId="0" fontId="76" fillId="0" borderId="227" xfId="73" applyFont="1" applyFill="1" applyBorder="1" applyAlignment="1" applyProtection="1">
      <alignment horizontal="center" vertical="center"/>
      <protection locked="0"/>
    </xf>
    <xf numFmtId="0" fontId="76" fillId="0" borderId="10" xfId="73" applyFont="1" applyBorder="1" applyAlignment="1">
      <alignment horizontal="center" vertical="center"/>
    </xf>
    <xf numFmtId="179" fontId="76" fillId="0" borderId="23" xfId="73" applyNumberFormat="1" applyFont="1" applyBorder="1" applyAlignment="1">
      <alignment horizontal="center" vertical="center"/>
    </xf>
    <xf numFmtId="0" fontId="76" fillId="0" borderId="0" xfId="73" applyFont="1" applyBorder="1" applyAlignment="1">
      <alignment horizontal="center" vertical="center" textRotation="255"/>
    </xf>
    <xf numFmtId="0" fontId="76" fillId="0" borderId="0" xfId="73" applyFont="1" applyBorder="1" applyAlignment="1">
      <alignment vertical="center" shrinkToFit="1"/>
    </xf>
    <xf numFmtId="179" fontId="76" fillId="0" borderId="18" xfId="73" applyNumberFormat="1" applyFont="1" applyBorder="1" applyAlignment="1">
      <alignment horizontal="center" vertical="center"/>
    </xf>
    <xf numFmtId="0" fontId="76" fillId="0" borderId="214" xfId="73" applyFont="1" applyBorder="1" applyAlignment="1">
      <alignment horizontal="center" vertical="center"/>
    </xf>
    <xf numFmtId="0" fontId="76" fillId="0" borderId="227" xfId="73" applyFont="1" applyBorder="1" applyAlignment="1" applyProtection="1">
      <alignment horizontal="center" vertical="center"/>
      <protection locked="0"/>
    </xf>
    <xf numFmtId="0" fontId="76" fillId="0" borderId="14" xfId="73" applyFont="1" applyBorder="1" applyAlignment="1" applyProtection="1">
      <alignment horizontal="center" vertical="center"/>
      <protection locked="0"/>
    </xf>
    <xf numFmtId="0" fontId="76" fillId="0" borderId="16" xfId="73" applyFont="1" applyBorder="1">
      <alignment vertical="center"/>
    </xf>
    <xf numFmtId="0" fontId="76" fillId="0" borderId="0" xfId="73" applyFont="1" applyBorder="1" applyAlignment="1" applyProtection="1">
      <alignment horizontal="center" vertical="center"/>
      <protection locked="0"/>
    </xf>
    <xf numFmtId="0" fontId="76" fillId="0" borderId="15" xfId="73" applyFont="1" applyBorder="1">
      <alignment vertical="center"/>
    </xf>
    <xf numFmtId="0" fontId="76" fillId="0" borderId="0" xfId="73" applyFont="1" applyAlignment="1">
      <alignment vertical="center" shrinkToFit="1"/>
    </xf>
    <xf numFmtId="0" fontId="76" fillId="0" borderId="16" xfId="73" applyFont="1" applyBorder="1" applyAlignment="1">
      <alignment vertical="center" shrinkToFit="1"/>
    </xf>
    <xf numFmtId="0" fontId="76" fillId="0" borderId="19" xfId="73" applyFont="1" applyBorder="1" applyAlignment="1" applyProtection="1">
      <alignment vertical="center" textRotation="255" shrinkToFit="1"/>
      <protection locked="0"/>
    </xf>
    <xf numFmtId="0" fontId="76" fillId="0" borderId="15" xfId="73" applyFont="1" applyBorder="1" applyAlignment="1">
      <alignment vertical="center" shrinkToFit="1"/>
    </xf>
    <xf numFmtId="0" fontId="76" fillId="0" borderId="19" xfId="73" applyFont="1" applyBorder="1" applyAlignment="1" applyProtection="1">
      <alignment horizontal="center" vertical="center" shrinkToFit="1"/>
      <protection locked="0"/>
    </xf>
    <xf numFmtId="0" fontId="76" fillId="0" borderId="10" xfId="73" applyFont="1" applyBorder="1" applyAlignment="1" applyProtection="1">
      <alignment horizontal="center" vertical="center"/>
      <protection locked="0"/>
    </xf>
    <xf numFmtId="0" fontId="77" fillId="0" borderId="0" xfId="73" applyFont="1" applyFill="1">
      <alignment vertical="center"/>
    </xf>
    <xf numFmtId="0" fontId="77" fillId="0" borderId="0" xfId="73" applyFont="1" applyFill="1" applyAlignment="1">
      <alignment horizontal="center" vertical="center"/>
    </xf>
    <xf numFmtId="0" fontId="77" fillId="0" borderId="0" xfId="73" applyFont="1" applyFill="1" applyAlignment="1" applyProtection="1">
      <alignment horizontal="left" vertical="center"/>
      <protection locked="0"/>
    </xf>
    <xf numFmtId="0" fontId="77" fillId="0" borderId="0" xfId="73" applyFont="1" applyFill="1" applyAlignment="1">
      <alignment vertical="center"/>
    </xf>
    <xf numFmtId="0" fontId="77" fillId="0" borderId="0" xfId="73" applyFont="1" applyFill="1" applyAlignment="1">
      <alignment horizontal="left" vertical="center"/>
    </xf>
    <xf numFmtId="0" fontId="77" fillId="0" borderId="0" xfId="73" applyFont="1" applyFill="1" applyAlignment="1">
      <alignment vertical="center" shrinkToFit="1"/>
    </xf>
    <xf numFmtId="0" fontId="77" fillId="0" borderId="0" xfId="73" applyFont="1" applyFill="1" applyAlignment="1">
      <alignment horizontal="left" vertical="center" shrinkToFit="1"/>
    </xf>
    <xf numFmtId="0" fontId="75" fillId="0" borderId="0" xfId="75" applyFont="1" applyAlignment="1">
      <alignment horizontal="left" vertical="center"/>
    </xf>
    <xf numFmtId="0" fontId="76" fillId="0" borderId="0" xfId="75" applyFont="1" applyAlignment="1">
      <alignment horizontal="center" vertical="center"/>
    </xf>
    <xf numFmtId="0" fontId="75" fillId="0" borderId="0" xfId="75" applyFont="1" applyAlignment="1">
      <alignment horizontal="center" vertical="center"/>
    </xf>
    <xf numFmtId="0" fontId="76" fillId="0" borderId="0" xfId="75" applyFont="1">
      <alignment vertical="center"/>
    </xf>
    <xf numFmtId="0" fontId="77" fillId="0" borderId="0" xfId="75" applyFont="1" applyAlignment="1">
      <alignment horizontal="right" vertical="center"/>
    </xf>
    <xf numFmtId="0" fontId="76" fillId="0" borderId="0" xfId="75" applyFont="1" applyBorder="1" applyAlignment="1">
      <alignment horizontal="center" vertical="center"/>
    </xf>
    <xf numFmtId="0" fontId="76" fillId="0" borderId="124" xfId="75" applyFont="1" applyBorder="1" applyAlignment="1">
      <alignment horizontal="center" vertical="center"/>
    </xf>
    <xf numFmtId="183" fontId="76" fillId="0" borderId="121" xfId="75" applyNumberFormat="1" applyFont="1" applyBorder="1" applyAlignment="1" applyProtection="1">
      <alignment horizontal="center" vertical="center" shrinkToFit="1"/>
      <protection locked="0"/>
    </xf>
    <xf numFmtId="184" fontId="76" fillId="0" borderId="100" xfId="75" applyNumberFormat="1" applyFont="1" applyBorder="1" applyAlignment="1" applyProtection="1">
      <alignment horizontal="center" vertical="center"/>
      <protection locked="0"/>
    </xf>
    <xf numFmtId="0" fontId="76" fillId="0" borderId="223" xfId="75" applyFont="1" applyBorder="1" applyAlignment="1">
      <alignment horizontal="center" vertical="center"/>
    </xf>
    <xf numFmtId="0" fontId="76" fillId="0" borderId="224" xfId="75" applyFont="1" applyBorder="1" applyAlignment="1" applyProtection="1">
      <alignment horizontal="center" vertical="center"/>
      <protection locked="0"/>
    </xf>
    <xf numFmtId="0" fontId="76" fillId="0" borderId="225" xfId="75" applyFont="1" applyBorder="1" applyAlignment="1" applyProtection="1">
      <alignment horizontal="center" vertical="center"/>
      <protection locked="0"/>
    </xf>
    <xf numFmtId="0" fontId="76" fillId="0" borderId="0" xfId="75" applyFont="1" applyBorder="1">
      <alignment vertical="center"/>
    </xf>
    <xf numFmtId="0" fontId="76" fillId="0" borderId="0" xfId="75" applyFont="1" applyAlignment="1" applyProtection="1">
      <alignment horizontal="center" vertical="center"/>
      <protection locked="0"/>
    </xf>
    <xf numFmtId="0" fontId="76" fillId="0" borderId="124" xfId="75" applyFont="1" applyFill="1" applyBorder="1" applyAlignment="1">
      <alignment horizontal="center" vertical="center"/>
    </xf>
    <xf numFmtId="183" fontId="76" fillId="0" borderId="121" xfId="75" applyNumberFormat="1" applyFont="1" applyFill="1" applyBorder="1" applyAlignment="1" applyProtection="1">
      <alignment horizontal="center" vertical="center" shrinkToFit="1"/>
      <protection locked="0"/>
    </xf>
    <xf numFmtId="184" fontId="76" fillId="0" borderId="100" xfId="75" applyNumberFormat="1" applyFont="1" applyFill="1" applyBorder="1" applyAlignment="1" applyProtection="1">
      <alignment horizontal="center" vertical="center"/>
      <protection locked="0"/>
    </xf>
    <xf numFmtId="0" fontId="76" fillId="0" borderId="224" xfId="75" applyFont="1" applyFill="1" applyBorder="1" applyAlignment="1" applyProtection="1">
      <alignment horizontal="center" vertical="center"/>
      <protection locked="0"/>
    </xf>
    <xf numFmtId="0" fontId="76" fillId="0" borderId="225" xfId="75" applyFont="1" applyFill="1" applyBorder="1" applyAlignment="1" applyProtection="1">
      <alignment horizontal="center" vertical="center"/>
      <protection locked="0"/>
    </xf>
    <xf numFmtId="0" fontId="77" fillId="0" borderId="0" xfId="75" applyFont="1">
      <alignment vertical="center"/>
    </xf>
    <xf numFmtId="0" fontId="77" fillId="0" borderId="0" xfId="75" applyFont="1" applyAlignment="1">
      <alignment horizontal="center" vertical="center"/>
    </xf>
    <xf numFmtId="0" fontId="77" fillId="25" borderId="0" xfId="75" applyFont="1" applyFill="1" applyAlignment="1" applyProtection="1">
      <alignment horizontal="left" vertical="center"/>
      <protection locked="0"/>
    </xf>
    <xf numFmtId="0" fontId="77" fillId="0" borderId="0" xfId="75" applyFont="1" applyAlignment="1">
      <alignment vertical="center"/>
    </xf>
    <xf numFmtId="0" fontId="77" fillId="0" borderId="0" xfId="75" applyFont="1" applyAlignment="1">
      <alignment horizontal="left" vertical="center"/>
    </xf>
    <xf numFmtId="0" fontId="77" fillId="0" borderId="0" xfId="75" applyFont="1" applyAlignment="1">
      <alignment vertical="center" shrinkToFit="1"/>
    </xf>
    <xf numFmtId="0" fontId="77" fillId="0" borderId="0" xfId="75" applyFont="1" applyAlignment="1">
      <alignment horizontal="left" vertical="center" shrinkToFit="1"/>
    </xf>
    <xf numFmtId="0" fontId="76" fillId="0" borderId="0" xfId="75" applyFont="1" applyFill="1">
      <alignment vertical="center"/>
    </xf>
    <xf numFmtId="0" fontId="76" fillId="0" borderId="0" xfId="75" applyFont="1" applyFill="1" applyBorder="1" applyAlignment="1">
      <alignment horizontal="left" vertical="center"/>
    </xf>
    <xf numFmtId="0" fontId="76" fillId="0" borderId="0" xfId="75" applyFont="1" applyFill="1" applyAlignment="1">
      <alignment horizontal="center" vertical="center"/>
    </xf>
    <xf numFmtId="182" fontId="76" fillId="0" borderId="0" xfId="75" applyNumberFormat="1" applyFont="1" applyFill="1" applyAlignment="1">
      <alignment horizontal="left" vertical="center"/>
    </xf>
    <xf numFmtId="181" fontId="76" fillId="0" borderId="0" xfId="75" applyNumberFormat="1" applyFont="1">
      <alignment vertical="center"/>
    </xf>
    <xf numFmtId="0" fontId="76" fillId="0" borderId="0" xfId="75" applyFont="1" applyBorder="1" applyAlignment="1" applyProtection="1">
      <alignment horizontal="left" vertical="center"/>
      <protection locked="0"/>
    </xf>
    <xf numFmtId="0" fontId="76" fillId="0" borderId="0" xfId="75" applyFont="1" applyBorder="1" applyAlignment="1" applyProtection="1">
      <alignment vertical="center" textRotation="255" shrinkToFit="1"/>
      <protection locked="0"/>
    </xf>
    <xf numFmtId="0" fontId="76" fillId="0" borderId="0" xfId="75" applyFont="1" applyBorder="1" applyAlignment="1">
      <alignment vertical="center"/>
    </xf>
    <xf numFmtId="0" fontId="131" fillId="0" borderId="40" xfId="75" applyFont="1" applyFill="1" applyBorder="1" applyAlignment="1">
      <alignment vertical="center"/>
    </xf>
    <xf numFmtId="0" fontId="131" fillId="0" borderId="0" xfId="75" applyFont="1" applyFill="1" applyBorder="1" applyAlignment="1">
      <alignment vertical="center"/>
    </xf>
    <xf numFmtId="0" fontId="77" fillId="0" borderId="0" xfId="75" applyFont="1" applyFill="1" applyBorder="1" applyAlignment="1">
      <alignment vertical="center"/>
    </xf>
    <xf numFmtId="0" fontId="76" fillId="0" borderId="0" xfId="75" applyFont="1" applyBorder="1" applyAlignment="1">
      <alignment horizontal="center" vertical="center" wrapText="1"/>
    </xf>
    <xf numFmtId="0" fontId="76" fillId="0" borderId="0" xfId="75" applyFont="1" applyBorder="1" applyAlignment="1">
      <alignment horizontal="center" vertical="center" shrinkToFit="1"/>
    </xf>
    <xf numFmtId="0" fontId="129" fillId="0" borderId="0" xfId="75" applyFont="1" applyBorder="1" applyAlignment="1">
      <alignment horizontal="right" vertical="center"/>
    </xf>
    <xf numFmtId="0" fontId="125" fillId="0" borderId="0" xfId="75" applyFont="1" applyBorder="1" applyAlignment="1">
      <alignment horizontal="right" vertical="center"/>
    </xf>
    <xf numFmtId="0" fontId="76" fillId="0" borderId="13" xfId="75" applyFont="1" applyBorder="1">
      <alignment vertical="center"/>
    </xf>
    <xf numFmtId="0" fontId="76" fillId="0" borderId="14" xfId="75" applyFont="1" applyBorder="1">
      <alignment vertical="center"/>
    </xf>
    <xf numFmtId="0" fontId="76" fillId="0" borderId="27" xfId="75" applyFont="1" applyBorder="1">
      <alignment vertical="center"/>
    </xf>
    <xf numFmtId="183" fontId="76" fillId="0" borderId="90" xfId="75" applyNumberFormat="1" applyFont="1" applyBorder="1" applyAlignment="1" applyProtection="1">
      <alignment horizontal="center" vertical="center" shrinkToFit="1"/>
      <protection locked="0"/>
    </xf>
    <xf numFmtId="0" fontId="76" fillId="0" borderId="18" xfId="75" applyFont="1" applyBorder="1">
      <alignment vertical="center"/>
    </xf>
    <xf numFmtId="0" fontId="76" fillId="0" borderId="10" xfId="75" applyFont="1" applyBorder="1">
      <alignment vertical="center"/>
    </xf>
    <xf numFmtId="0" fontId="76" fillId="0" borderId="26" xfId="75" applyFont="1" applyBorder="1">
      <alignment vertical="center"/>
    </xf>
    <xf numFmtId="0" fontId="76" fillId="0" borderId="240" xfId="75" applyFont="1" applyBorder="1" applyAlignment="1">
      <alignment horizontal="center" vertical="center"/>
    </xf>
    <xf numFmtId="0" fontId="76" fillId="0" borderId="230" xfId="75" applyFont="1" applyBorder="1" applyAlignment="1" applyProtection="1">
      <alignment horizontal="center" vertical="center"/>
      <protection locked="0"/>
    </xf>
    <xf numFmtId="0" fontId="76" fillId="0" borderId="233" xfId="75" applyFont="1" applyBorder="1" applyAlignment="1" applyProtection="1">
      <alignment horizontal="center" vertical="center"/>
      <protection locked="0"/>
    </xf>
    <xf numFmtId="0" fontId="76" fillId="0" borderId="231" xfId="75" applyFont="1" applyBorder="1" applyAlignment="1" applyProtection="1">
      <alignment horizontal="center" vertical="center"/>
      <protection locked="0"/>
    </xf>
    <xf numFmtId="0" fontId="129" fillId="0" borderId="11" xfId="75" applyFont="1" applyBorder="1" applyAlignment="1">
      <alignment vertical="center" wrapText="1" shrinkToFit="1"/>
    </xf>
    <xf numFmtId="0" fontId="76" fillId="0" borderId="11" xfId="75" applyFont="1" applyBorder="1" applyAlignment="1">
      <alignment vertical="center"/>
    </xf>
    <xf numFmtId="0" fontId="76" fillId="0" borderId="19" xfId="75" applyFont="1" applyBorder="1" applyAlignment="1">
      <alignment horizontal="center" vertical="center"/>
    </xf>
    <xf numFmtId="0" fontId="125" fillId="0" borderId="16" xfId="75" applyFont="1" applyBorder="1" applyAlignment="1">
      <alignment horizontal="center" vertical="center" wrapText="1" shrinkToFit="1"/>
    </xf>
    <xf numFmtId="0" fontId="76" fillId="0" borderId="11" xfId="75" applyFont="1" applyBorder="1" applyAlignment="1" applyProtection="1">
      <alignment vertical="center" textRotation="255" shrinkToFit="1"/>
      <protection locked="0"/>
    </xf>
    <xf numFmtId="0" fontId="76" fillId="0" borderId="241" xfId="75" applyFont="1" applyBorder="1" applyAlignment="1" applyProtection="1">
      <alignment vertical="center" textRotation="255" shrinkToFit="1"/>
      <protection locked="0"/>
    </xf>
    <xf numFmtId="0" fontId="76" fillId="0" borderId="28" xfId="75" applyFont="1" applyBorder="1" applyAlignment="1" applyProtection="1">
      <alignment vertical="center" textRotation="255" shrinkToFit="1"/>
      <protection locked="0"/>
    </xf>
    <xf numFmtId="0" fontId="7" fillId="0" borderId="0" xfId="75" applyFont="1">
      <alignment vertical="center"/>
    </xf>
    <xf numFmtId="0" fontId="76" fillId="0" borderId="21" xfId="75" applyFont="1" applyBorder="1" applyAlignment="1">
      <alignment vertical="center" shrinkToFit="1"/>
    </xf>
    <xf numFmtId="0" fontId="76" fillId="0" borderId="14" xfId="75" applyFont="1" applyBorder="1" applyAlignment="1">
      <alignment horizontal="center" vertical="center"/>
    </xf>
    <xf numFmtId="0" fontId="76" fillId="0" borderId="13" xfId="75" applyFont="1" applyBorder="1" applyAlignment="1" applyProtection="1">
      <alignment horizontal="center" vertical="center" shrinkToFit="1"/>
      <protection locked="0"/>
    </xf>
    <xf numFmtId="0" fontId="76" fillId="0" borderId="242" xfId="75" applyFont="1" applyBorder="1" applyAlignment="1" applyProtection="1">
      <alignment horizontal="center" vertical="center" shrinkToFit="1"/>
      <protection locked="0"/>
    </xf>
    <xf numFmtId="0" fontId="76" fillId="0" borderId="0" xfId="75" applyFont="1" applyBorder="1" applyAlignment="1" applyProtection="1">
      <alignment horizontal="center" vertical="center" shrinkToFit="1"/>
      <protection locked="0"/>
    </xf>
    <xf numFmtId="179" fontId="76" fillId="0" borderId="223" xfId="75" applyNumberFormat="1" applyFont="1" applyBorder="1" applyAlignment="1">
      <alignment horizontal="center" vertical="center"/>
    </xf>
    <xf numFmtId="0" fontId="76" fillId="0" borderId="22" xfId="75" applyFont="1" applyBorder="1" applyAlignment="1">
      <alignment horizontal="center" vertical="center"/>
    </xf>
    <xf numFmtId="0" fontId="76" fillId="0" borderId="15" xfId="75" applyFont="1" applyBorder="1" applyAlignment="1">
      <alignment horizontal="center" vertical="center"/>
    </xf>
    <xf numFmtId="0" fontId="76" fillId="0" borderId="223" xfId="75" applyFont="1" applyBorder="1" applyAlignment="1">
      <alignment vertical="center" shrinkToFit="1"/>
    </xf>
    <xf numFmtId="0" fontId="76" fillId="0" borderId="238" xfId="75" applyFont="1" applyBorder="1" applyAlignment="1">
      <alignment horizontal="center" vertical="center"/>
    </xf>
    <xf numFmtId="0" fontId="76" fillId="0" borderId="226" xfId="75" applyFont="1" applyBorder="1" applyAlignment="1" applyProtection="1">
      <alignment horizontal="center" vertical="center" shrinkToFit="1"/>
      <protection locked="0"/>
    </xf>
    <xf numFmtId="0" fontId="76" fillId="0" borderId="225" xfId="75" applyFont="1" applyBorder="1" applyAlignment="1" applyProtection="1">
      <alignment horizontal="center" vertical="center" shrinkToFit="1"/>
      <protection locked="0"/>
    </xf>
    <xf numFmtId="0" fontId="76" fillId="0" borderId="238" xfId="75" applyFont="1" applyBorder="1" applyAlignment="1" applyProtection="1">
      <alignment horizontal="center" vertical="center" shrinkToFit="1"/>
      <protection locked="0"/>
    </xf>
    <xf numFmtId="0" fontId="76" fillId="0" borderId="228" xfId="75" applyFont="1" applyBorder="1" applyAlignment="1">
      <alignment horizontal="center" vertical="center"/>
    </xf>
    <xf numFmtId="0" fontId="76" fillId="0" borderId="16" xfId="75" applyFont="1" applyBorder="1" applyAlignment="1" applyProtection="1">
      <alignment horizontal="center" vertical="center" shrinkToFit="1"/>
      <protection locked="0"/>
    </xf>
    <xf numFmtId="0" fontId="76" fillId="0" borderId="222" xfId="75" applyFont="1" applyBorder="1" applyAlignment="1" applyProtection="1">
      <alignment horizontal="center" vertical="center" shrinkToFit="1"/>
      <protection locked="0"/>
    </xf>
    <xf numFmtId="0" fontId="76" fillId="0" borderId="218" xfId="75" applyFont="1" applyBorder="1" applyAlignment="1" applyProtection="1">
      <alignment horizontal="center" vertical="center" shrinkToFit="1"/>
      <protection locked="0"/>
    </xf>
    <xf numFmtId="0" fontId="76" fillId="0" borderId="65" xfId="75" applyFont="1" applyBorder="1" applyAlignment="1" applyProtection="1">
      <alignment horizontal="center" vertical="center" shrinkToFit="1"/>
      <protection locked="0"/>
    </xf>
    <xf numFmtId="0" fontId="125" fillId="0" borderId="19" xfId="75" applyFont="1" applyBorder="1" applyAlignment="1">
      <alignment horizontal="center" vertical="center" wrapText="1" shrinkToFit="1"/>
    </xf>
    <xf numFmtId="179" fontId="76" fillId="0" borderId="19" xfId="75" applyNumberFormat="1" applyFont="1" applyBorder="1" applyAlignment="1">
      <alignment horizontal="center" vertical="center"/>
    </xf>
    <xf numFmtId="0" fontId="76" fillId="0" borderId="12" xfId="75" applyFont="1" applyBorder="1" applyAlignment="1">
      <alignment horizontal="center" vertical="center"/>
    </xf>
    <xf numFmtId="0" fontId="76" fillId="0" borderId="22" xfId="75" applyFont="1" applyBorder="1" applyAlignment="1">
      <alignment vertical="center" shrinkToFit="1"/>
    </xf>
    <xf numFmtId="0" fontId="76" fillId="0" borderId="243" xfId="75" applyFont="1" applyBorder="1" applyAlignment="1" applyProtection="1">
      <alignment horizontal="center" vertical="center" shrinkToFit="1"/>
      <protection locked="0"/>
    </xf>
    <xf numFmtId="0" fontId="76" fillId="0" borderId="14" xfId="75" applyFont="1" applyBorder="1" applyAlignment="1" applyProtection="1">
      <alignment horizontal="center" vertical="center" shrinkToFit="1"/>
      <protection locked="0"/>
    </xf>
    <xf numFmtId="0" fontId="76" fillId="0" borderId="21" xfId="75" applyFont="1" applyBorder="1" applyAlignment="1">
      <alignment horizontal="center" vertical="center"/>
    </xf>
    <xf numFmtId="0" fontId="76" fillId="0" borderId="27" xfId="75" applyFont="1" applyBorder="1" applyAlignment="1">
      <alignment horizontal="center" vertical="center"/>
    </xf>
    <xf numFmtId="0" fontId="76" fillId="0" borderId="23" xfId="75" applyFont="1" applyBorder="1" applyAlignment="1">
      <alignment vertical="center" shrinkToFit="1"/>
    </xf>
    <xf numFmtId="0" fontId="76" fillId="0" borderId="23" xfId="75" applyFont="1" applyBorder="1" applyAlignment="1">
      <alignment horizontal="center" vertical="center"/>
    </xf>
    <xf numFmtId="0" fontId="76" fillId="0" borderId="220" xfId="75" applyFont="1" applyBorder="1" applyAlignment="1" applyProtection="1">
      <alignment horizontal="center" vertical="center" shrinkToFit="1"/>
      <protection locked="0"/>
    </xf>
    <xf numFmtId="0" fontId="76" fillId="0" borderId="10" xfId="75" applyFont="1" applyBorder="1" applyAlignment="1" applyProtection="1">
      <alignment horizontal="center" vertical="center" shrinkToFit="1"/>
      <protection locked="0"/>
    </xf>
    <xf numFmtId="179" fontId="76" fillId="0" borderId="240" xfId="75" applyNumberFormat="1" applyFont="1" applyBorder="1" applyAlignment="1">
      <alignment horizontal="center" vertical="center"/>
    </xf>
    <xf numFmtId="0" fontId="76" fillId="0" borderId="26" xfId="75" applyFont="1" applyBorder="1" applyAlignment="1">
      <alignment horizontal="center" vertical="center"/>
    </xf>
    <xf numFmtId="183" fontId="76" fillId="0" borderId="90" xfId="75" applyNumberFormat="1" applyFont="1" applyFill="1" applyBorder="1" applyAlignment="1" applyProtection="1">
      <alignment horizontal="center" vertical="center" shrinkToFit="1"/>
      <protection locked="0"/>
    </xf>
    <xf numFmtId="0" fontId="76" fillId="0" borderId="214" xfId="75" applyFont="1" applyFill="1" applyBorder="1" applyAlignment="1">
      <alignment horizontal="center" vertical="center"/>
    </xf>
    <xf numFmtId="0" fontId="76" fillId="0" borderId="227" xfId="75" applyFont="1" applyFill="1" applyBorder="1" applyAlignment="1" applyProtection="1">
      <alignment horizontal="center" vertical="center"/>
      <protection locked="0"/>
    </xf>
    <xf numFmtId="0" fontId="76" fillId="0" borderId="216" xfId="75" applyFont="1" applyBorder="1" applyAlignment="1" applyProtection="1">
      <alignment horizontal="center" vertical="center" shrinkToFit="1"/>
      <protection locked="0"/>
    </xf>
    <xf numFmtId="0" fontId="76" fillId="0" borderId="18" xfId="75" applyFont="1" applyBorder="1" applyAlignment="1" applyProtection="1">
      <alignment horizontal="center" vertical="center" shrinkToFit="1"/>
      <protection locked="0"/>
    </xf>
    <xf numFmtId="0" fontId="76" fillId="0" borderId="126" xfId="75" applyFont="1" applyBorder="1" applyAlignment="1" applyProtection="1">
      <alignment horizontal="center" vertical="center" shrinkToFit="1"/>
      <protection locked="0"/>
    </xf>
    <xf numFmtId="0" fontId="76" fillId="0" borderId="100" xfId="75" applyFont="1" applyBorder="1" applyAlignment="1" applyProtection="1">
      <alignment horizontal="center" vertical="center" shrinkToFit="1"/>
      <protection locked="0"/>
    </xf>
    <xf numFmtId="0" fontId="76" fillId="0" borderId="92" xfId="75" applyFont="1" applyBorder="1" applyAlignment="1" applyProtection="1">
      <alignment horizontal="center" vertical="center" shrinkToFit="1"/>
      <protection locked="0"/>
    </xf>
    <xf numFmtId="0" fontId="76" fillId="0" borderId="64" xfId="75" applyFont="1" applyBorder="1" applyAlignment="1" applyProtection="1">
      <alignment horizontal="center" vertical="center" shrinkToFit="1"/>
      <protection locked="0"/>
    </xf>
    <xf numFmtId="0" fontId="76" fillId="0" borderId="175" xfId="75" applyFont="1" applyBorder="1" applyAlignment="1" applyProtection="1">
      <alignment horizontal="center" vertical="center" shrinkToFit="1"/>
      <protection locked="0"/>
    </xf>
    <xf numFmtId="0" fontId="76" fillId="0" borderId="10" xfId="75" applyFont="1" applyBorder="1" applyAlignment="1">
      <alignment horizontal="center" vertical="center"/>
    </xf>
    <xf numFmtId="179" fontId="76" fillId="0" borderId="23" xfId="75" applyNumberFormat="1" applyFont="1" applyBorder="1" applyAlignment="1">
      <alignment horizontal="center" vertical="center"/>
    </xf>
    <xf numFmtId="0" fontId="76" fillId="0" borderId="0" xfId="75" applyFont="1" applyBorder="1" applyAlignment="1">
      <alignment horizontal="center" vertical="center" textRotation="255"/>
    </xf>
    <xf numFmtId="0" fontId="76" fillId="0" borderId="0" xfId="75" applyFont="1" applyBorder="1" applyAlignment="1">
      <alignment vertical="center" shrinkToFit="1"/>
    </xf>
    <xf numFmtId="179" fontId="76" fillId="0" borderId="18" xfId="75" applyNumberFormat="1" applyFont="1" applyBorder="1" applyAlignment="1">
      <alignment horizontal="center" vertical="center"/>
    </xf>
    <xf numFmtId="0" fontId="76" fillId="0" borderId="214" xfId="75" applyFont="1" applyBorder="1" applyAlignment="1">
      <alignment horizontal="center" vertical="center"/>
    </xf>
    <xf numFmtId="0" fontId="76" fillId="0" borderId="227" xfId="75" applyFont="1" applyBorder="1" applyAlignment="1" applyProtection="1">
      <alignment horizontal="center" vertical="center"/>
      <protection locked="0"/>
    </xf>
    <xf numFmtId="0" fontId="76" fillId="0" borderId="252" xfId="75" applyFont="1" applyBorder="1" applyAlignment="1" applyProtection="1">
      <alignment horizontal="center" vertical="center" shrinkToFit="1"/>
      <protection locked="0"/>
    </xf>
    <xf numFmtId="0" fontId="76" fillId="0" borderId="227" xfId="75" applyFont="1" applyBorder="1" applyAlignment="1" applyProtection="1">
      <alignment horizontal="center" vertical="center" shrinkToFit="1"/>
      <protection locked="0"/>
    </xf>
    <xf numFmtId="0" fontId="76" fillId="0" borderId="91" xfId="75" applyFont="1" applyBorder="1" applyAlignment="1" applyProtection="1">
      <alignment horizontal="center" vertical="center" shrinkToFit="1"/>
      <protection locked="0"/>
    </xf>
    <xf numFmtId="0" fontId="76" fillId="0" borderId="90" xfId="75" applyFont="1" applyBorder="1" applyAlignment="1" applyProtection="1">
      <alignment horizontal="center" vertical="center" shrinkToFit="1"/>
      <protection locked="0"/>
    </xf>
    <xf numFmtId="0" fontId="76" fillId="0" borderId="14" xfId="75" applyFont="1" applyBorder="1" applyAlignment="1" applyProtection="1">
      <alignment horizontal="center" vertical="center"/>
      <protection locked="0"/>
    </xf>
    <xf numFmtId="0" fontId="76" fillId="0" borderId="16" xfId="75" applyFont="1" applyBorder="1">
      <alignment vertical="center"/>
    </xf>
    <xf numFmtId="0" fontId="76" fillId="0" borderId="0" xfId="75" applyFont="1" applyBorder="1" applyAlignment="1" applyProtection="1">
      <alignment horizontal="center" vertical="center"/>
      <protection locked="0"/>
    </xf>
    <xf numFmtId="0" fontId="76" fillId="0" borderId="15" xfId="75" applyFont="1" applyBorder="1">
      <alignment vertical="center"/>
    </xf>
    <xf numFmtId="0" fontId="76" fillId="0" borderId="16" xfId="75" applyFont="1" applyBorder="1" applyAlignment="1">
      <alignment vertical="center" shrinkToFit="1"/>
    </xf>
    <xf numFmtId="0" fontId="76" fillId="0" borderId="19" xfId="75" applyFont="1" applyBorder="1" applyAlignment="1" applyProtection="1">
      <alignment vertical="center" textRotation="255" shrinkToFit="1"/>
      <protection locked="0"/>
    </xf>
    <xf numFmtId="0" fontId="76" fillId="0" borderId="15" xfId="75" applyFont="1" applyBorder="1" applyAlignment="1">
      <alignment vertical="center" shrinkToFit="1"/>
    </xf>
    <xf numFmtId="0" fontId="76" fillId="0" borderId="0" xfId="75" applyFont="1" applyAlignment="1">
      <alignment vertical="center" shrinkToFit="1"/>
    </xf>
    <xf numFmtId="0" fontId="76" fillId="0" borderId="19" xfId="75" applyFont="1" applyBorder="1" applyAlignment="1" applyProtection="1">
      <alignment horizontal="center" vertical="center" shrinkToFit="1"/>
      <protection locked="0"/>
    </xf>
    <xf numFmtId="0" fontId="76" fillId="0" borderId="10" xfId="75" applyFont="1" applyBorder="1" applyAlignment="1" applyProtection="1">
      <alignment horizontal="center" vertical="center"/>
      <protection locked="0"/>
    </xf>
    <xf numFmtId="0" fontId="24" fillId="0" borderId="0" xfId="0" applyFont="1" applyFill="1" applyAlignment="1">
      <alignment vertical="center"/>
    </xf>
    <xf numFmtId="0" fontId="60" fillId="0" borderId="0" xfId="55" applyFont="1" applyFill="1" applyBorder="1" applyAlignment="1">
      <alignment vertical="center"/>
    </xf>
    <xf numFmtId="0" fontId="60" fillId="0" borderId="0" xfId="55" applyFont="1" applyFill="1" applyBorder="1" applyAlignment="1">
      <alignment horizontal="right" vertical="center"/>
    </xf>
    <xf numFmtId="0" fontId="60" fillId="0" borderId="33" xfId="55" applyFont="1" applyFill="1" applyBorder="1" applyAlignment="1">
      <alignment vertical="center"/>
    </xf>
    <xf numFmtId="0" fontId="60" fillId="0" borderId="10" xfId="55" applyFont="1" applyFill="1" applyBorder="1">
      <alignment vertical="center"/>
    </xf>
    <xf numFmtId="0" fontId="60" fillId="0" borderId="34" xfId="55" applyFont="1" applyFill="1" applyBorder="1">
      <alignment vertical="center"/>
    </xf>
    <xf numFmtId="0" fontId="10" fillId="0" borderId="0" xfId="67">
      <alignment vertical="center"/>
    </xf>
    <xf numFmtId="0" fontId="10" fillId="0" borderId="0" xfId="67">
      <alignment vertical="center"/>
    </xf>
    <xf numFmtId="0" fontId="107" fillId="0" borderId="0" xfId="67" applyFont="1" applyAlignment="1">
      <alignment horizontal="justify" vertical="center" wrapText="1"/>
    </xf>
    <xf numFmtId="0" fontId="10" fillId="0" borderId="0" xfId="67" applyAlignment="1">
      <alignment vertical="center"/>
    </xf>
    <xf numFmtId="0" fontId="6" fillId="0" borderId="0" xfId="67" applyFont="1">
      <alignment vertical="center"/>
    </xf>
    <xf numFmtId="0" fontId="107" fillId="0" borderId="19" xfId="67" applyFont="1" applyBorder="1" applyAlignment="1">
      <alignment horizontal="center" vertical="top" wrapText="1"/>
    </xf>
    <xf numFmtId="0" fontId="107" fillId="0" borderId="19" xfId="67" applyFont="1" applyBorder="1" applyAlignment="1">
      <alignment horizontal="center" vertical="top" wrapText="1"/>
    </xf>
    <xf numFmtId="0" fontId="109" fillId="0" borderId="19" xfId="67" applyFont="1" applyBorder="1" applyAlignment="1">
      <alignment horizontal="center" vertical="top" wrapText="1"/>
    </xf>
    <xf numFmtId="0" fontId="109" fillId="0" borderId="0" xfId="67" applyFont="1" applyBorder="1" applyAlignment="1">
      <alignment horizontal="center" vertical="top" wrapText="1"/>
    </xf>
    <xf numFmtId="0" fontId="110" fillId="0" borderId="0" xfId="67" applyFont="1" applyBorder="1" applyAlignment="1">
      <alignment horizontal="center" vertical="top" wrapText="1"/>
    </xf>
    <xf numFmtId="0" fontId="110" fillId="0" borderId="0" xfId="67" applyFont="1" applyFill="1" applyBorder="1" applyAlignment="1">
      <alignment horizontal="center" vertical="top" wrapText="1"/>
    </xf>
    <xf numFmtId="0" fontId="109" fillId="0" borderId="19" xfId="67" applyFont="1" applyBorder="1" applyAlignment="1">
      <alignment horizontal="center" vertical="top" shrinkToFit="1"/>
    </xf>
    <xf numFmtId="0" fontId="24" fillId="0" borderId="0" xfId="0" applyFont="1" applyFill="1" applyAlignment="1">
      <alignment vertical="center"/>
    </xf>
    <xf numFmtId="0" fontId="24" fillId="0" borderId="0" xfId="0" applyFont="1" applyFill="1" applyAlignment="1">
      <alignment vertical="center"/>
    </xf>
    <xf numFmtId="0" fontId="24" fillId="0" borderId="0" xfId="0" applyFont="1" applyFill="1" applyAlignment="1">
      <alignment vertical="center"/>
    </xf>
    <xf numFmtId="0" fontId="60" fillId="0" borderId="0" xfId="68" applyFont="1" applyAlignment="1">
      <alignment vertical="center"/>
    </xf>
    <xf numFmtId="0" fontId="97" fillId="0" borderId="0" xfId="68" applyFont="1" applyAlignment="1">
      <alignment vertical="center"/>
    </xf>
    <xf numFmtId="0" fontId="13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2" fillId="38" borderId="0" xfId="0" applyFont="1" applyFill="1" applyAlignment="1">
      <alignment horizontal="center" vertical="center"/>
    </xf>
    <xf numFmtId="0" fontId="132"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6" fillId="31" borderId="27" xfId="55" applyNumberFormat="1" applyFont="1" applyFill="1" applyBorder="1" applyAlignment="1">
      <alignment vertical="center"/>
    </xf>
    <xf numFmtId="0" fontId="21" fillId="0" borderId="0" xfId="47" applyFont="1" applyFill="1" applyAlignment="1" applyProtection="1">
      <alignment horizontal="right" vertical="center"/>
    </xf>
    <xf numFmtId="0" fontId="15" fillId="0" borderId="0" xfId="47" applyFill="1" applyProtection="1">
      <alignment vertical="center"/>
    </xf>
    <xf numFmtId="176" fontId="16" fillId="0" borderId="0" xfId="55" applyNumberFormat="1" applyFont="1" applyFill="1" applyAlignment="1">
      <alignment vertical="center"/>
    </xf>
    <xf numFmtId="0" fontId="13" fillId="0" borderId="14" xfId="0" applyFont="1" applyFill="1" applyBorder="1" applyProtection="1"/>
    <xf numFmtId="0" fontId="13" fillId="0" borderId="27" xfId="0" applyFont="1" applyFill="1" applyBorder="1" applyProtection="1"/>
    <xf numFmtId="0" fontId="13" fillId="0" borderId="0" xfId="0" applyFont="1" applyFill="1" applyBorder="1" applyProtection="1">
      <protection locked="0"/>
    </xf>
    <xf numFmtId="0" fontId="13" fillId="0" borderId="15" xfId="0" applyFont="1" applyFill="1" applyBorder="1" applyAlignment="1" applyProtection="1">
      <alignment horizontal="right" indent="1"/>
      <protection locked="0"/>
    </xf>
    <xf numFmtId="0" fontId="13" fillId="0" borderId="0" xfId="0" applyFont="1" applyFill="1" applyBorder="1" applyProtection="1"/>
    <xf numFmtId="0" fontId="13" fillId="0" borderId="15" xfId="0" applyFont="1" applyFill="1" applyBorder="1" applyProtection="1"/>
    <xf numFmtId="176" fontId="60" fillId="34" borderId="47" xfId="55" applyNumberFormat="1" applyFont="1" applyFill="1" applyBorder="1" applyAlignment="1">
      <alignment vertical="center"/>
    </xf>
    <xf numFmtId="176" fontId="60" fillId="34" borderId="166" xfId="55" applyNumberFormat="1" applyFont="1" applyFill="1" applyBorder="1" applyAlignment="1">
      <alignment vertical="center"/>
    </xf>
    <xf numFmtId="0" fontId="61" fillId="0" borderId="0" xfId="45" applyFont="1" applyBorder="1" applyAlignment="1">
      <alignment horizontal="center" vertical="center"/>
    </xf>
    <xf numFmtId="0" fontId="13" fillId="0" borderId="0" xfId="0" applyFont="1" applyBorder="1" applyAlignment="1" applyProtection="1">
      <alignment horizontal="center" shrinkToFit="1"/>
    </xf>
    <xf numFmtId="0" fontId="13" fillId="0" borderId="0" xfId="0" applyFont="1" applyBorder="1" applyAlignment="1" applyProtection="1">
      <alignment shrinkToFit="1"/>
    </xf>
    <xf numFmtId="0" fontId="16" fillId="0" borderId="0" xfId="55" applyFont="1" applyFill="1" applyBorder="1" applyAlignment="1">
      <alignment vertical="center" wrapText="1"/>
    </xf>
    <xf numFmtId="0" fontId="13" fillId="0" borderId="0" xfId="0" applyFont="1" applyBorder="1" applyAlignment="1" applyProtection="1">
      <alignment vertical="top" shrinkToFit="1"/>
    </xf>
    <xf numFmtId="0" fontId="61" fillId="0" borderId="0" xfId="45" applyFont="1" applyBorder="1" applyAlignment="1">
      <alignment vertical="center"/>
    </xf>
    <xf numFmtId="0" fontId="19" fillId="0" borderId="0" xfId="55" applyFont="1" applyFill="1">
      <alignment vertical="center"/>
    </xf>
    <xf numFmtId="0" fontId="16" fillId="30" borderId="65" xfId="55" applyFont="1" applyFill="1" applyBorder="1" applyAlignment="1">
      <alignment vertical="center"/>
    </xf>
    <xf numFmtId="0" fontId="16" fillId="30" borderId="65" xfId="55" applyNumberFormat="1" applyFont="1" applyFill="1" applyBorder="1" applyAlignment="1">
      <alignment vertical="center"/>
    </xf>
    <xf numFmtId="0" fontId="16" fillId="0" borderId="0" xfId="65" applyFont="1">
      <alignment vertical="center"/>
    </xf>
    <xf numFmtId="0" fontId="109" fillId="0" borderId="0" xfId="55" applyFont="1">
      <alignment vertical="center"/>
    </xf>
    <xf numFmtId="0" fontId="16" fillId="0" borderId="65" xfId="65" applyFont="1" applyBorder="1">
      <alignment vertical="center"/>
    </xf>
    <xf numFmtId="0" fontId="16" fillId="0" borderId="0" xfId="65" applyFont="1" applyAlignment="1">
      <alignment horizontal="right" vertical="center"/>
    </xf>
    <xf numFmtId="0" fontId="16" fillId="31" borderId="0" xfId="65" applyFont="1" applyFill="1">
      <alignment vertical="center"/>
    </xf>
    <xf numFmtId="0" fontId="19" fillId="0" borderId="0" xfId="65" applyFont="1">
      <alignment vertical="center"/>
    </xf>
    <xf numFmtId="0" fontId="19" fillId="0" borderId="0" xfId="65" applyFont="1" applyAlignment="1">
      <alignment vertical="center" shrinkToFit="1"/>
    </xf>
    <xf numFmtId="0" fontId="16" fillId="31" borderId="218" xfId="55" applyNumberFormat="1" applyFont="1" applyFill="1" applyBorder="1" applyAlignment="1">
      <alignment vertical="center" shrinkToFit="1"/>
    </xf>
    <xf numFmtId="0" fontId="16" fillId="31" borderId="218" xfId="55" quotePrefix="1" applyNumberFormat="1" applyFont="1" applyFill="1" applyBorder="1" applyAlignment="1">
      <alignment vertical="center" shrinkToFit="1"/>
    </xf>
    <xf numFmtId="0" fontId="16" fillId="0" borderId="215" xfId="55" applyFont="1" applyFill="1" applyBorder="1" applyAlignment="1">
      <alignment horizontal="center" vertical="center"/>
    </xf>
    <xf numFmtId="0" fontId="16" fillId="0" borderId="215" xfId="55" applyFont="1" applyFill="1" applyBorder="1" applyAlignment="1">
      <alignment horizontal="center" vertical="center" textRotation="255" shrinkToFit="1"/>
    </xf>
    <xf numFmtId="0" fontId="16" fillId="0" borderId="215" xfId="55" applyFont="1" applyFill="1" applyBorder="1" applyAlignment="1">
      <alignment horizontal="center" vertical="center" wrapText="1"/>
    </xf>
    <xf numFmtId="0" fontId="59" fillId="0" borderId="215" xfId="55" applyFont="1" applyFill="1" applyBorder="1" applyAlignment="1">
      <alignment horizontal="center" vertical="center" textRotation="255" wrapText="1" shrinkToFit="1"/>
    </xf>
    <xf numFmtId="0" fontId="16" fillId="31" borderId="215" xfId="55" applyNumberFormat="1" applyFont="1" applyFill="1" applyBorder="1" applyAlignment="1">
      <alignment vertical="center" shrinkToFit="1"/>
    </xf>
    <xf numFmtId="0" fontId="16" fillId="31" borderId="215" xfId="55" quotePrefix="1" applyNumberFormat="1" applyFont="1" applyFill="1" applyBorder="1" applyAlignment="1">
      <alignment vertical="center" shrinkToFit="1"/>
    </xf>
    <xf numFmtId="0" fontId="31" fillId="0" borderId="0" xfId="0" applyFont="1" applyFill="1" applyAlignment="1">
      <alignment vertical="center"/>
    </xf>
    <xf numFmtId="0" fontId="24" fillId="0" borderId="0" xfId="0" applyFont="1" applyAlignment="1">
      <alignment horizontal="left" vertical="center"/>
    </xf>
    <xf numFmtId="0" fontId="30" fillId="0" borderId="0" xfId="0" applyFont="1" applyAlignment="1">
      <alignment horizontal="center" vertical="center"/>
    </xf>
    <xf numFmtId="0" fontId="24" fillId="0" borderId="0" xfId="0" applyFont="1" applyAlignment="1">
      <alignment vertical="center"/>
    </xf>
    <xf numFmtId="0" fontId="61" fillId="0" borderId="31" xfId="0" applyFont="1" applyBorder="1" applyAlignment="1">
      <alignment vertical="center"/>
    </xf>
    <xf numFmtId="0" fontId="24" fillId="0" borderId="0" xfId="0" applyFont="1" applyAlignment="1">
      <alignment horizontal="center" vertical="center"/>
    </xf>
    <xf numFmtId="0" fontId="24" fillId="0" borderId="0" xfId="0" applyFont="1" applyFill="1" applyAlignment="1">
      <alignment horizontal="center" vertical="center" shrinkToFit="1"/>
    </xf>
    <xf numFmtId="0" fontId="18" fillId="0" borderId="0" xfId="0" applyFont="1" applyAlignment="1">
      <alignment horizontal="center" vertical="center"/>
    </xf>
    <xf numFmtId="0" fontId="18" fillId="0" borderId="0" xfId="0" applyFont="1" applyFill="1" applyAlignment="1">
      <alignment horizontal="center" vertical="center" shrinkToFit="1"/>
    </xf>
    <xf numFmtId="0" fontId="31" fillId="0" borderId="0" xfId="0" applyFont="1" applyFill="1" applyAlignment="1"/>
    <xf numFmtId="38" fontId="20" fillId="31" borderId="215" xfId="33" applyFont="1" applyFill="1" applyBorder="1" applyAlignment="1">
      <alignment shrinkToFit="1"/>
    </xf>
    <xf numFmtId="38" fontId="20" fillId="31" borderId="218" xfId="33" applyFont="1" applyFill="1" applyBorder="1" applyAlignment="1">
      <alignment shrinkToFit="1"/>
    </xf>
    <xf numFmtId="0" fontId="56" fillId="0" borderId="0" xfId="79" applyFont="1" applyFill="1">
      <alignment vertical="center"/>
    </xf>
    <xf numFmtId="0" fontId="56" fillId="0" borderId="0" xfId="79" applyFont="1" applyFill="1" applyAlignment="1">
      <alignment horizontal="centerContinuous" vertical="center"/>
    </xf>
    <xf numFmtId="0" fontId="139" fillId="0" borderId="0" xfId="79" applyFont="1" applyFill="1" applyAlignment="1">
      <alignment horizontal="centerContinuous" vertical="center"/>
    </xf>
    <xf numFmtId="0" fontId="61" fillId="0" borderId="0" xfId="79" applyFont="1" applyFill="1">
      <alignment vertical="center"/>
    </xf>
    <xf numFmtId="0" fontId="38" fillId="0" borderId="11" xfId="79" applyFont="1" applyFill="1" applyBorder="1" applyAlignment="1">
      <alignment horizontal="center" vertical="center"/>
    </xf>
    <xf numFmtId="0" fontId="38" fillId="30" borderId="28" xfId="79" applyFont="1" applyFill="1" applyBorder="1">
      <alignment vertical="center"/>
    </xf>
    <xf numFmtId="0" fontId="38" fillId="30" borderId="12" xfId="79" applyFont="1" applyFill="1" applyBorder="1">
      <alignment vertical="center"/>
    </xf>
    <xf numFmtId="0" fontId="38" fillId="39" borderId="28" xfId="79" applyFont="1" applyFill="1" applyBorder="1" applyAlignment="1">
      <alignment vertical="center"/>
    </xf>
    <xf numFmtId="0" fontId="38" fillId="39" borderId="12" xfId="79" applyFont="1" applyFill="1" applyBorder="1" applyAlignment="1">
      <alignment vertical="center"/>
    </xf>
    <xf numFmtId="0" fontId="38" fillId="0" borderId="0" xfId="79" applyFont="1" applyFill="1" applyAlignment="1">
      <alignment horizontal="center" vertical="center"/>
    </xf>
    <xf numFmtId="0" fontId="38" fillId="0" borderId="0" xfId="79" applyFont="1" applyFill="1" applyAlignment="1">
      <alignment horizontal="left" vertical="center"/>
    </xf>
    <xf numFmtId="0" fontId="38" fillId="0" borderId="0" xfId="79" applyFont="1" applyFill="1">
      <alignment vertical="center"/>
    </xf>
    <xf numFmtId="0" fontId="38" fillId="0" borderId="126" xfId="79" applyFont="1" applyFill="1" applyBorder="1" applyAlignment="1">
      <alignment horizontal="center" vertical="center"/>
    </xf>
    <xf numFmtId="0" fontId="24" fillId="0" borderId="227" xfId="79" applyFont="1" applyFill="1" applyBorder="1">
      <alignment vertical="center"/>
    </xf>
    <xf numFmtId="0" fontId="140" fillId="0" borderId="238" xfId="79" applyFont="1" applyFill="1" applyBorder="1">
      <alignment vertical="center"/>
    </xf>
    <xf numFmtId="0" fontId="38" fillId="0" borderId="238" xfId="79" applyFont="1" applyFill="1" applyBorder="1">
      <alignment vertical="center"/>
    </xf>
    <xf numFmtId="0" fontId="24" fillId="0" borderId="231" xfId="79" applyFont="1" applyFill="1" applyBorder="1">
      <alignment vertical="center"/>
    </xf>
    <xf numFmtId="0" fontId="38" fillId="0" borderId="244" xfId="79" applyFont="1" applyFill="1" applyBorder="1">
      <alignment vertical="center"/>
    </xf>
    <xf numFmtId="0" fontId="24" fillId="0" borderId="148" xfId="79" applyFont="1" applyFill="1" applyBorder="1">
      <alignment vertical="center"/>
    </xf>
    <xf numFmtId="0" fontId="38" fillId="0" borderId="28" xfId="79" applyFont="1" applyFill="1" applyBorder="1">
      <alignment vertical="center"/>
    </xf>
    <xf numFmtId="0" fontId="38" fillId="0" borderId="175" xfId="79" applyFont="1" applyFill="1" applyBorder="1" applyAlignment="1">
      <alignment horizontal="center" vertical="center"/>
    </xf>
    <xf numFmtId="0" fontId="24" fillId="0" borderId="239" xfId="79" applyFont="1" applyFill="1" applyBorder="1">
      <alignment vertical="center"/>
    </xf>
    <xf numFmtId="0" fontId="38" fillId="0" borderId="10" xfId="79" applyFont="1" applyFill="1" applyBorder="1">
      <alignment vertical="center"/>
    </xf>
    <xf numFmtId="0" fontId="38" fillId="39" borderId="14" xfId="79" applyFont="1" applyFill="1" applyBorder="1" applyAlignment="1">
      <alignment vertical="center" wrapText="1"/>
    </xf>
    <xf numFmtId="0" fontId="38" fillId="39" borderId="27" xfId="79" applyFont="1" applyFill="1" applyBorder="1" applyAlignment="1">
      <alignment vertical="center" wrapText="1"/>
    </xf>
    <xf numFmtId="0" fontId="38" fillId="39" borderId="15" xfId="79" applyFont="1" applyFill="1" applyBorder="1" applyAlignment="1">
      <alignment vertical="top" wrapText="1"/>
    </xf>
    <xf numFmtId="0" fontId="38" fillId="0" borderId="0" xfId="79" applyFont="1" applyFill="1" applyAlignment="1">
      <alignment vertical="top" wrapText="1"/>
    </xf>
    <xf numFmtId="0" fontId="38" fillId="0" borderId="0" xfId="79" applyFont="1" applyFill="1" applyAlignment="1">
      <alignment vertical="top"/>
    </xf>
    <xf numFmtId="0" fontId="56" fillId="0" borderId="0" xfId="79" applyFont="1" applyFill="1" applyAlignment="1">
      <alignment vertical="top"/>
    </xf>
    <xf numFmtId="0" fontId="56" fillId="0" borderId="0" xfId="79" applyFont="1" applyFill="1" applyBorder="1">
      <alignment vertical="center"/>
    </xf>
    <xf numFmtId="0" fontId="38" fillId="0" borderId="13" xfId="79" applyFont="1" applyFill="1" applyBorder="1" applyAlignment="1">
      <alignment horizontal="center" vertical="center"/>
    </xf>
    <xf numFmtId="0" fontId="38" fillId="0" borderId="14" xfId="79" applyFont="1" applyFill="1" applyBorder="1">
      <alignment vertical="center"/>
    </xf>
    <xf numFmtId="0" fontId="38" fillId="0" borderId="18" xfId="79" applyFont="1" applyFill="1" applyBorder="1">
      <alignment vertical="center"/>
    </xf>
    <xf numFmtId="0" fontId="141" fillId="0" borderId="233" xfId="79" applyFont="1" applyFill="1" applyBorder="1">
      <alignment vertical="center"/>
    </xf>
    <xf numFmtId="0" fontId="38" fillId="0" borderId="11" xfId="79" applyFont="1" applyFill="1" applyBorder="1">
      <alignment vertical="center"/>
    </xf>
    <xf numFmtId="0" fontId="38" fillId="0" borderId="148" xfId="79" applyFont="1" applyFill="1" applyBorder="1" applyAlignment="1">
      <alignment vertical="center"/>
    </xf>
    <xf numFmtId="0" fontId="38" fillId="0" borderId="28" xfId="79" applyFont="1" applyFill="1" applyBorder="1" applyAlignment="1">
      <alignment vertical="center"/>
    </xf>
    <xf numFmtId="0" fontId="38" fillId="0" borderId="12" xfId="79" applyFont="1" applyFill="1" applyBorder="1" applyAlignment="1">
      <alignment vertical="center"/>
    </xf>
    <xf numFmtId="0" fontId="37" fillId="0" borderId="16" xfId="79" applyFont="1" applyBorder="1">
      <alignment vertical="center"/>
    </xf>
    <xf numFmtId="0" fontId="37" fillId="0" borderId="0" xfId="79" applyFont="1" applyBorder="1">
      <alignment vertical="center"/>
    </xf>
    <xf numFmtId="0" fontId="37" fillId="0" borderId="218" xfId="79" applyFont="1" applyBorder="1" applyAlignment="1">
      <alignment horizontal="center" vertical="center"/>
    </xf>
    <xf numFmtId="0" fontId="37" fillId="0" borderId="90" xfId="79" applyFont="1" applyFill="1" applyBorder="1" applyAlignment="1">
      <alignment vertical="center"/>
    </xf>
    <xf numFmtId="0" fontId="37" fillId="0" borderId="91" xfId="79" applyFont="1" applyFill="1" applyBorder="1" applyAlignment="1">
      <alignment vertical="center"/>
    </xf>
    <xf numFmtId="0" fontId="37" fillId="0" borderId="92" xfId="79" applyFont="1" applyFill="1" applyBorder="1" applyAlignment="1">
      <alignment vertical="center"/>
    </xf>
    <xf numFmtId="0" fontId="36" fillId="0" borderId="0" xfId="79" applyFont="1">
      <alignment vertical="center"/>
    </xf>
    <xf numFmtId="0" fontId="37" fillId="0" borderId="225" xfId="79" applyFont="1" applyBorder="1">
      <alignment vertical="center"/>
    </xf>
    <xf numFmtId="0" fontId="37" fillId="0" borderId="227" xfId="79" applyFont="1" applyFill="1" applyBorder="1" applyAlignment="1">
      <alignment vertical="center"/>
    </xf>
    <xf numFmtId="0" fontId="37" fillId="0" borderId="238" xfId="79" applyFont="1" applyFill="1" applyBorder="1" applyAlignment="1">
      <alignment vertical="center"/>
    </xf>
    <xf numFmtId="0" fontId="37" fillId="0" borderId="228" xfId="79" applyFont="1" applyFill="1" applyBorder="1" applyAlignment="1">
      <alignment vertical="center"/>
    </xf>
    <xf numFmtId="0" fontId="37" fillId="0" borderId="18" xfId="79" applyFont="1" applyBorder="1">
      <alignment vertical="center"/>
    </xf>
    <xf numFmtId="0" fontId="37" fillId="0" borderId="222" xfId="79" applyFont="1" applyBorder="1">
      <alignment vertical="center"/>
    </xf>
    <xf numFmtId="0" fontId="37" fillId="0" borderId="222" xfId="79" applyFont="1" applyBorder="1" applyAlignment="1">
      <alignment horizontal="center" vertical="center"/>
    </xf>
    <xf numFmtId="0" fontId="37" fillId="0" borderId="231" xfId="79" applyFont="1" applyFill="1" applyBorder="1" applyAlignment="1">
      <alignment vertical="center"/>
    </xf>
    <xf numFmtId="0" fontId="37" fillId="0" borderId="244" xfId="79" applyFont="1" applyFill="1" applyBorder="1" applyAlignment="1">
      <alignment vertical="center"/>
    </xf>
    <xf numFmtId="0" fontId="37" fillId="0" borderId="232" xfId="79" applyFont="1" applyFill="1" applyBorder="1" applyAlignment="1">
      <alignment vertical="center"/>
    </xf>
    <xf numFmtId="0" fontId="38" fillId="0" borderId="13" xfId="79" applyFont="1" applyFill="1" applyBorder="1">
      <alignment vertical="center"/>
    </xf>
    <xf numFmtId="0" fontId="38" fillId="0" borderId="90" xfId="79" applyFont="1" applyFill="1" applyBorder="1" applyAlignment="1">
      <alignment vertical="center"/>
    </xf>
    <xf numFmtId="0" fontId="38" fillId="0" borderId="91" xfId="79" applyFont="1" applyFill="1" applyBorder="1" applyAlignment="1">
      <alignment vertical="center"/>
    </xf>
    <xf numFmtId="0" fontId="38" fillId="0" borderId="92" xfId="79" applyFont="1" applyFill="1" applyBorder="1" applyAlignment="1">
      <alignment vertical="center"/>
    </xf>
    <xf numFmtId="0" fontId="38" fillId="0" borderId="231" xfId="79" applyFont="1" applyFill="1" applyBorder="1" applyAlignment="1">
      <alignment vertical="center"/>
    </xf>
    <xf numFmtId="0" fontId="38" fillId="0" borderId="244" xfId="79" applyFont="1" applyFill="1" applyBorder="1" applyAlignment="1">
      <alignment vertical="center"/>
    </xf>
    <xf numFmtId="0" fontId="38" fillId="0" borderId="232" xfId="79" applyFont="1" applyFill="1" applyBorder="1" applyAlignment="1">
      <alignment vertical="center"/>
    </xf>
    <xf numFmtId="0" fontId="38" fillId="0" borderId="16" xfId="79" applyFont="1" applyFill="1" applyBorder="1">
      <alignment vertical="center"/>
    </xf>
    <xf numFmtId="0" fontId="38" fillId="0" borderId="0" xfId="79" applyFont="1" applyFill="1" applyBorder="1">
      <alignment vertical="center"/>
    </xf>
    <xf numFmtId="0" fontId="38" fillId="0" borderId="215" xfId="79" applyFont="1" applyFill="1" applyBorder="1">
      <alignment vertical="center"/>
    </xf>
    <xf numFmtId="0" fontId="38" fillId="0" borderId="233" xfId="79" applyFont="1" applyFill="1" applyBorder="1">
      <alignment vertical="center"/>
    </xf>
    <xf numFmtId="0" fontId="38" fillId="0" borderId="147" xfId="79" applyFont="1" applyFill="1" applyBorder="1">
      <alignment vertical="center"/>
    </xf>
    <xf numFmtId="0" fontId="38" fillId="0" borderId="226" xfId="79" applyFont="1" applyFill="1" applyBorder="1" applyAlignment="1">
      <alignment vertical="center" wrapText="1"/>
    </xf>
    <xf numFmtId="0" fontId="38" fillId="0" borderId="227" xfId="79" applyFont="1" applyFill="1" applyBorder="1" applyAlignment="1">
      <alignment vertical="center"/>
    </xf>
    <xf numFmtId="0" fontId="38" fillId="0" borderId="238" xfId="79" applyFont="1" applyFill="1" applyBorder="1" applyAlignment="1">
      <alignment vertical="center" wrapText="1"/>
    </xf>
    <xf numFmtId="0" fontId="38" fillId="0" borderId="224" xfId="79" applyFont="1" applyFill="1" applyBorder="1" applyAlignment="1">
      <alignment vertical="center" wrapText="1"/>
    </xf>
    <xf numFmtId="0" fontId="38" fillId="0" borderId="238" xfId="79" applyFont="1" applyFill="1" applyBorder="1" applyAlignment="1">
      <alignment horizontal="center" vertical="center"/>
    </xf>
    <xf numFmtId="0" fontId="38" fillId="0" borderId="228" xfId="79" applyFont="1" applyFill="1" applyBorder="1" applyAlignment="1">
      <alignment horizontal="center" vertical="center"/>
    </xf>
    <xf numFmtId="0" fontId="38" fillId="0" borderId="76" xfId="79" applyFont="1" applyFill="1" applyBorder="1" applyAlignment="1">
      <alignment horizontal="center" vertical="center"/>
    </xf>
    <xf numFmtId="0" fontId="38" fillId="0" borderId="235" xfId="79" applyFont="1" applyFill="1" applyBorder="1" applyAlignment="1">
      <alignment horizontal="center" vertical="center"/>
    </xf>
    <xf numFmtId="0" fontId="38" fillId="0" borderId="245" xfId="79" applyFont="1" applyFill="1" applyBorder="1" applyAlignment="1">
      <alignment horizontal="center" vertical="center"/>
    </xf>
    <xf numFmtId="0" fontId="56" fillId="0" borderId="235" xfId="79" applyFont="1" applyFill="1" applyBorder="1">
      <alignment vertical="center"/>
    </xf>
    <xf numFmtId="0" fontId="56" fillId="0" borderId="236" xfId="79" applyFont="1" applyFill="1" applyBorder="1">
      <alignment vertical="center"/>
    </xf>
    <xf numFmtId="0" fontId="38" fillId="0" borderId="225" xfId="79" applyFont="1" applyFill="1" applyBorder="1" applyAlignment="1">
      <alignment horizontal="center" vertical="center" shrinkToFit="1"/>
    </xf>
    <xf numFmtId="0" fontId="38" fillId="0" borderId="225" xfId="79" applyFont="1" applyFill="1" applyBorder="1" applyAlignment="1">
      <alignment horizontal="center" vertical="center" wrapText="1"/>
    </xf>
    <xf numFmtId="0" fontId="38" fillId="0" borderId="76" xfId="79" applyFont="1" applyFill="1" applyBorder="1" applyAlignment="1">
      <alignment vertical="center"/>
    </xf>
    <xf numFmtId="0" fontId="38" fillId="0" borderId="215" xfId="79" applyFont="1" applyFill="1" applyBorder="1" applyAlignment="1">
      <alignment horizontal="center" vertical="center" shrinkToFit="1"/>
    </xf>
    <xf numFmtId="0" fontId="140" fillId="0" borderId="0" xfId="79" applyFont="1" applyFill="1">
      <alignment vertical="center"/>
    </xf>
    <xf numFmtId="0" fontId="140" fillId="0" borderId="0" xfId="79" applyFont="1" applyFill="1" applyAlignment="1">
      <alignment horizontal="center" vertical="center" wrapText="1"/>
    </xf>
    <xf numFmtId="0" fontId="140" fillId="0" borderId="0" xfId="79" applyFont="1" applyFill="1" applyAlignment="1">
      <alignment horizontal="left" vertical="center" wrapText="1"/>
    </xf>
    <xf numFmtId="0" fontId="141" fillId="0" borderId="0" xfId="79" applyFont="1" applyFill="1">
      <alignment vertical="center"/>
    </xf>
    <xf numFmtId="0" fontId="38" fillId="30" borderId="148" xfId="79" applyFont="1" applyFill="1" applyBorder="1" applyAlignment="1">
      <alignment horizontal="right" vertical="center"/>
    </xf>
    <xf numFmtId="0" fontId="38" fillId="30" borderId="148" xfId="79" applyFont="1" applyFill="1" applyBorder="1" applyAlignment="1">
      <alignment horizontal="left" vertical="center" indent="1"/>
    </xf>
    <xf numFmtId="0" fontId="56" fillId="29" borderId="0" xfId="0" applyFont="1" applyFill="1" applyAlignment="1">
      <alignment vertical="center"/>
    </xf>
    <xf numFmtId="0" fontId="16" fillId="42" borderId="0" xfId="0" applyFont="1" applyFill="1" applyAlignment="1">
      <alignment vertical="center"/>
    </xf>
    <xf numFmtId="0" fontId="16" fillId="41" borderId="0" xfId="0" applyFont="1" applyFill="1" applyAlignment="1">
      <alignment vertical="center"/>
    </xf>
    <xf numFmtId="0" fontId="16" fillId="29" borderId="0" xfId="0" applyFont="1" applyFill="1" applyAlignment="1">
      <alignment vertical="center"/>
    </xf>
    <xf numFmtId="0" fontId="16" fillId="42" borderId="0" xfId="0" applyFont="1" applyFill="1" applyBorder="1" applyAlignment="1">
      <alignment vertical="center"/>
    </xf>
    <xf numFmtId="0" fontId="20" fillId="42" borderId="0" xfId="0" applyFont="1" applyFill="1" applyAlignment="1">
      <alignment horizontal="right" vertical="center"/>
    </xf>
    <xf numFmtId="0" fontId="56" fillId="0" borderId="0" xfId="0" applyFont="1" applyAlignment="1">
      <alignment vertical="center"/>
    </xf>
    <xf numFmtId="0" fontId="57" fillId="42" borderId="0" xfId="0" applyFont="1" applyFill="1" applyBorder="1" applyAlignment="1">
      <alignment horizontal="center" vertical="top"/>
    </xf>
    <xf numFmtId="0" fontId="16" fillId="29" borderId="13" xfId="0" applyFont="1" applyFill="1" applyBorder="1" applyAlignment="1">
      <alignment vertical="center"/>
    </xf>
    <xf numFmtId="0" fontId="16" fillId="29" borderId="27" xfId="0" applyFont="1" applyFill="1" applyBorder="1" applyAlignment="1">
      <alignment vertical="center"/>
    </xf>
    <xf numFmtId="0" fontId="16" fillId="29" borderId="16" xfId="0" applyFont="1" applyFill="1" applyBorder="1" applyAlignment="1">
      <alignment vertical="center"/>
    </xf>
    <xf numFmtId="0" fontId="16" fillId="29" borderId="15" xfId="0" applyFont="1" applyFill="1" applyBorder="1" applyAlignment="1">
      <alignment vertical="center"/>
    </xf>
    <xf numFmtId="0" fontId="16" fillId="29" borderId="18" xfId="0" applyFont="1" applyFill="1" applyBorder="1" applyAlignment="1">
      <alignment vertical="center"/>
    </xf>
    <xf numFmtId="0" fontId="16" fillId="29" borderId="26" xfId="0" applyFont="1" applyFill="1" applyBorder="1" applyAlignment="1">
      <alignment vertical="center"/>
    </xf>
    <xf numFmtId="0" fontId="16" fillId="42" borderId="0" xfId="0" applyFont="1" applyFill="1" applyBorder="1" applyAlignment="1">
      <alignment horizontal="center" vertical="center"/>
    </xf>
    <xf numFmtId="0" fontId="16" fillId="29" borderId="13" xfId="0" applyFont="1" applyFill="1" applyBorder="1" applyAlignment="1">
      <alignment horizontal="center" vertical="center" wrapText="1"/>
    </xf>
    <xf numFmtId="0" fontId="16" fillId="29" borderId="18" xfId="0" applyFont="1" applyFill="1" applyBorder="1" applyAlignment="1">
      <alignment horizontal="center" vertical="center" wrapText="1"/>
    </xf>
    <xf numFmtId="0" fontId="16" fillId="42" borderId="14" xfId="0" applyFont="1" applyFill="1" applyBorder="1" applyAlignment="1">
      <alignment vertical="center"/>
    </xf>
    <xf numFmtId="0" fontId="16" fillId="42" borderId="14" xfId="0" applyFont="1" applyFill="1" applyBorder="1" applyAlignment="1">
      <alignment horizontal="distributed" vertical="center" wrapText="1"/>
    </xf>
    <xf numFmtId="0" fontId="16" fillId="29" borderId="16" xfId="0" applyFont="1" applyFill="1" applyBorder="1" applyAlignment="1">
      <alignment horizontal="center" vertical="center" wrapText="1"/>
    </xf>
    <xf numFmtId="0" fontId="16" fillId="29" borderId="14" xfId="0" applyFont="1" applyFill="1" applyBorder="1" applyAlignment="1">
      <alignment horizontal="distributed" vertical="center"/>
    </xf>
    <xf numFmtId="0" fontId="0" fillId="29" borderId="27" xfId="0" applyFont="1" applyFill="1" applyBorder="1" applyAlignment="1">
      <alignment vertical="center"/>
    </xf>
    <xf numFmtId="0" fontId="16" fillId="41" borderId="14" xfId="0" applyFont="1" applyFill="1" applyBorder="1" applyAlignment="1">
      <alignment horizontal="right" vertical="center" wrapText="1"/>
    </xf>
    <xf numFmtId="0" fontId="16" fillId="41" borderId="14" xfId="0" applyFont="1" applyFill="1" applyBorder="1" applyAlignment="1">
      <alignment horizontal="center" vertical="center" wrapText="1"/>
    </xf>
    <xf numFmtId="0" fontId="16" fillId="41" borderId="14" xfId="0" applyFont="1" applyFill="1" applyBorder="1" applyAlignment="1">
      <alignment horizontal="distributed" vertical="center"/>
    </xf>
    <xf numFmtId="0" fontId="16" fillId="41" borderId="14" xfId="0" applyFont="1" applyFill="1" applyBorder="1" applyAlignment="1">
      <alignment vertical="center"/>
    </xf>
    <xf numFmtId="0" fontId="16" fillId="41" borderId="14" xfId="0" applyFont="1" applyFill="1" applyBorder="1" applyAlignment="1">
      <alignment horizontal="center" vertical="center"/>
    </xf>
    <xf numFmtId="0" fontId="16" fillId="41" borderId="27" xfId="0" applyFont="1" applyFill="1" applyBorder="1" applyAlignment="1">
      <alignment horizontal="center" vertical="center"/>
    </xf>
    <xf numFmtId="0" fontId="0" fillId="29" borderId="15" xfId="0" applyFont="1" applyFill="1" applyBorder="1" applyAlignment="1">
      <alignment vertical="center"/>
    </xf>
    <xf numFmtId="0" fontId="16" fillId="41" borderId="16" xfId="0" applyFont="1" applyFill="1" applyBorder="1" applyAlignment="1">
      <alignment horizontal="left" vertical="center" wrapText="1"/>
    </xf>
    <xf numFmtId="0" fontId="16" fillId="41" borderId="0" xfId="0" applyFont="1" applyFill="1" applyBorder="1" applyAlignment="1">
      <alignment horizontal="right" vertical="center" wrapText="1"/>
    </xf>
    <xf numFmtId="0" fontId="16" fillId="41" borderId="0" xfId="0" applyFont="1" applyFill="1" applyBorder="1" applyAlignment="1">
      <alignment horizontal="center" vertical="center" wrapText="1"/>
    </xf>
    <xf numFmtId="0" fontId="16" fillId="41" borderId="0" xfId="0" applyFont="1" applyFill="1" applyBorder="1" applyAlignment="1">
      <alignment horizontal="distributed" vertical="center"/>
    </xf>
    <xf numFmtId="0" fontId="16" fillId="41" borderId="0" xfId="0" applyFont="1" applyFill="1" applyBorder="1" applyAlignment="1">
      <alignment vertical="center"/>
    </xf>
    <xf numFmtId="0" fontId="16" fillId="41" borderId="0" xfId="0" applyFont="1" applyFill="1" applyBorder="1" applyAlignment="1">
      <alignment horizontal="center" vertical="center"/>
    </xf>
    <xf numFmtId="0" fontId="16" fillId="41" borderId="15" xfId="0" applyFont="1" applyFill="1" applyBorder="1" applyAlignment="1">
      <alignment horizontal="center" vertical="center"/>
    </xf>
    <xf numFmtId="0" fontId="16" fillId="42" borderId="0" xfId="0" applyFont="1" applyFill="1" applyBorder="1" applyAlignment="1"/>
    <xf numFmtId="0" fontId="16" fillId="29" borderId="0" xfId="0" applyFont="1" applyFill="1" applyBorder="1" applyAlignment="1">
      <alignment horizontal="distributed" vertical="center"/>
    </xf>
    <xf numFmtId="0" fontId="16" fillId="41" borderId="16" xfId="0" applyFont="1" applyFill="1" applyBorder="1" applyAlignment="1">
      <alignment horizontal="right" vertical="center" wrapText="1"/>
    </xf>
    <xf numFmtId="0" fontId="16" fillId="29" borderId="10" xfId="0" applyFont="1" applyFill="1" applyBorder="1" applyAlignment="1">
      <alignment horizontal="distributed" vertical="center"/>
    </xf>
    <xf numFmtId="0" fontId="0" fillId="29" borderId="26" xfId="0" applyFont="1" applyFill="1" applyBorder="1" applyAlignment="1">
      <alignment vertical="center"/>
    </xf>
    <xf numFmtId="0" fontId="16" fillId="41" borderId="10" xfId="0" applyFont="1" applyFill="1" applyBorder="1" applyAlignment="1">
      <alignment horizontal="right" vertical="center" wrapText="1"/>
    </xf>
    <xf numFmtId="0" fontId="16" fillId="41" borderId="10" xfId="0" applyFont="1" applyFill="1" applyBorder="1" applyAlignment="1">
      <alignment horizontal="center" vertical="center" wrapText="1"/>
    </xf>
    <xf numFmtId="0" fontId="16" fillId="41" borderId="10" xfId="0" applyFont="1" applyFill="1" applyBorder="1" applyAlignment="1">
      <alignment vertical="center"/>
    </xf>
    <xf numFmtId="0" fontId="16" fillId="41" borderId="10" xfId="0" applyFont="1" applyFill="1" applyBorder="1" applyAlignment="1">
      <alignment horizontal="center" vertical="center"/>
    </xf>
    <xf numFmtId="0" fontId="16" fillId="41" borderId="10" xfId="0" applyFont="1" applyFill="1" applyBorder="1" applyAlignment="1">
      <alignment horizontal="left" vertical="center"/>
    </xf>
    <xf numFmtId="0" fontId="16" fillId="41" borderId="26" xfId="0" applyFont="1" applyFill="1" applyBorder="1" applyAlignment="1">
      <alignment horizontal="center" vertical="center"/>
    </xf>
    <xf numFmtId="0" fontId="16" fillId="42" borderId="28" xfId="0" applyFont="1" applyFill="1" applyBorder="1" applyAlignment="1">
      <alignment vertical="center"/>
    </xf>
    <xf numFmtId="0" fontId="16" fillId="42" borderId="0" xfId="0" applyFont="1" applyFill="1" applyBorder="1" applyAlignment="1">
      <alignment horizontal="right" vertical="center"/>
    </xf>
    <xf numFmtId="0" fontId="16" fillId="29" borderId="13" xfId="0" applyFont="1" applyFill="1" applyBorder="1" applyAlignment="1">
      <alignment horizontal="center" vertical="center"/>
    </xf>
    <xf numFmtId="0" fontId="16" fillId="29" borderId="27" xfId="0" applyFont="1" applyFill="1" applyBorder="1" applyAlignment="1">
      <alignment horizontal="center" vertical="center"/>
    </xf>
    <xf numFmtId="0" fontId="16" fillId="29" borderId="18" xfId="0" applyFont="1" applyFill="1" applyBorder="1" applyAlignment="1">
      <alignment horizontal="center" vertical="center"/>
    </xf>
    <xf numFmtId="0" fontId="16" fillId="29" borderId="26" xfId="0" applyFont="1" applyFill="1" applyBorder="1" applyAlignment="1">
      <alignment horizontal="center" vertical="center"/>
    </xf>
    <xf numFmtId="0" fontId="16" fillId="42" borderId="0" xfId="0" applyFont="1" applyFill="1" applyBorder="1" applyAlignment="1">
      <alignment horizontal="left" vertical="center"/>
    </xf>
    <xf numFmtId="0" fontId="16" fillId="29" borderId="14" xfId="0" applyFont="1" applyFill="1" applyBorder="1" applyAlignment="1">
      <alignment horizontal="center" vertical="center"/>
    </xf>
    <xf numFmtId="0" fontId="16" fillId="29" borderId="0" xfId="0" applyFont="1" applyFill="1" applyBorder="1" applyAlignment="1">
      <alignment horizontal="center" vertical="center"/>
    </xf>
    <xf numFmtId="0" fontId="16" fillId="29" borderId="15" xfId="0" applyFont="1" applyFill="1" applyBorder="1" applyAlignment="1">
      <alignment horizontal="center" vertical="center"/>
    </xf>
    <xf numFmtId="0" fontId="16" fillId="29" borderId="0" xfId="0" applyFont="1" applyFill="1" applyBorder="1" applyAlignment="1">
      <alignment vertical="center"/>
    </xf>
    <xf numFmtId="0" fontId="16" fillId="42" borderId="16" xfId="0" applyFont="1" applyFill="1" applyBorder="1" applyAlignment="1">
      <alignment vertical="center"/>
    </xf>
    <xf numFmtId="0" fontId="16" fillId="42" borderId="18" xfId="0" applyFont="1" applyFill="1" applyBorder="1" applyAlignment="1">
      <alignment vertical="center"/>
    </xf>
    <xf numFmtId="0" fontId="16" fillId="42" borderId="10" xfId="0" applyFont="1" applyFill="1" applyBorder="1" applyAlignment="1">
      <alignment vertical="center"/>
    </xf>
    <xf numFmtId="0" fontId="16" fillId="42" borderId="0" xfId="0" applyFont="1" applyFill="1" applyBorder="1" applyAlignment="1">
      <alignment horizontal="distributed" vertical="center" wrapText="1"/>
    </xf>
    <xf numFmtId="0" fontId="19" fillId="42" borderId="0" xfId="0" applyFont="1" applyFill="1" applyBorder="1" applyAlignment="1">
      <alignment horizontal="distributed" vertical="center" wrapText="1"/>
    </xf>
    <xf numFmtId="0" fontId="16" fillId="42" borderId="13" xfId="0" applyFont="1" applyFill="1" applyBorder="1" applyAlignment="1">
      <alignment vertical="center"/>
    </xf>
    <xf numFmtId="0" fontId="16" fillId="42" borderId="27" xfId="0" applyFont="1" applyFill="1" applyBorder="1" applyAlignment="1">
      <alignment vertical="center"/>
    </xf>
    <xf numFmtId="0" fontId="16" fillId="42" borderId="26" xfId="0" applyFont="1" applyFill="1" applyBorder="1" applyAlignment="1">
      <alignment vertical="center"/>
    </xf>
    <xf numFmtId="0" fontId="19" fillId="29" borderId="0" xfId="0" applyFont="1" applyFill="1" applyBorder="1" applyAlignment="1">
      <alignment horizontal="left" vertical="center" wrapText="1"/>
    </xf>
    <xf numFmtId="0" fontId="19" fillId="29" borderId="0" xfId="0" applyFont="1" applyFill="1" applyBorder="1" applyAlignment="1">
      <alignment horizontal="center" vertical="center" wrapText="1"/>
    </xf>
    <xf numFmtId="0" fontId="19" fillId="29" borderId="0" xfId="0" applyFont="1" applyFill="1" applyBorder="1" applyAlignment="1">
      <alignment horizontal="left" vertical="center"/>
    </xf>
    <xf numFmtId="0" fontId="16" fillId="42" borderId="15" xfId="0" applyFont="1" applyFill="1" applyBorder="1" applyAlignment="1">
      <alignment vertical="center"/>
    </xf>
    <xf numFmtId="0" fontId="0" fillId="29" borderId="0" xfId="0" applyFont="1" applyFill="1" applyAlignment="1">
      <alignment vertical="center"/>
    </xf>
    <xf numFmtId="0" fontId="145" fillId="29" borderId="0" xfId="0" applyFont="1" applyFill="1" applyAlignment="1">
      <alignment horizontal="left" vertical="center"/>
    </xf>
    <xf numFmtId="0" fontId="21" fillId="42" borderId="0" xfId="0" applyFont="1" applyFill="1" applyBorder="1" applyAlignment="1">
      <alignment horizontal="distributed" vertical="center" wrapText="1"/>
    </xf>
    <xf numFmtId="0" fontId="21" fillId="42" borderId="14" xfId="0" applyFont="1" applyFill="1" applyBorder="1" applyAlignment="1">
      <alignment horizontal="distributed" vertical="center" wrapText="1"/>
    </xf>
    <xf numFmtId="0" fontId="146" fillId="42" borderId="0" xfId="0" applyFont="1" applyFill="1" applyBorder="1" applyAlignment="1">
      <alignment horizontal="left" vertical="center"/>
    </xf>
    <xf numFmtId="0" fontId="56" fillId="29" borderId="0" xfId="0" applyFont="1" applyFill="1" applyAlignment="1">
      <alignment horizontal="left" vertical="center"/>
    </xf>
    <xf numFmtId="0" fontId="146" fillId="29" borderId="0" xfId="0" applyFont="1" applyFill="1" applyAlignment="1">
      <alignment horizontal="left" vertical="center"/>
    </xf>
    <xf numFmtId="0" fontId="16" fillId="29" borderId="0" xfId="0" applyFont="1" applyFill="1" applyBorder="1" applyAlignment="1">
      <alignment horizontal="center" vertical="center" wrapText="1"/>
    </xf>
    <xf numFmtId="0" fontId="146" fillId="29" borderId="0" xfId="0" applyFont="1" applyFill="1" applyBorder="1" applyAlignment="1">
      <alignment horizontal="center" vertical="center"/>
    </xf>
    <xf numFmtId="0" fontId="146" fillId="42" borderId="0" xfId="0" applyFont="1" applyFill="1" applyAlignment="1">
      <alignment horizontal="left" vertical="center"/>
    </xf>
    <xf numFmtId="0" fontId="56" fillId="0" borderId="0" xfId="0" applyFont="1" applyBorder="1" applyAlignment="1">
      <alignment vertical="center"/>
    </xf>
    <xf numFmtId="0" fontId="58" fillId="42" borderId="0" xfId="0" applyFont="1" applyFill="1" applyAlignment="1">
      <alignment horizontal="left" vertical="center"/>
    </xf>
    <xf numFmtId="0" fontId="57" fillId="42" borderId="0" xfId="0" applyFont="1" applyFill="1" applyAlignment="1">
      <alignment horizontal="center" vertical="top"/>
    </xf>
    <xf numFmtId="0" fontId="19" fillId="41" borderId="0" xfId="0" applyFont="1" applyFill="1" applyAlignment="1">
      <alignment horizontal="distributed" vertical="center" wrapText="1"/>
    </xf>
    <xf numFmtId="0" fontId="19" fillId="41" borderId="10" xfId="0" applyFont="1" applyFill="1" applyBorder="1" applyAlignment="1">
      <alignment horizontal="distributed" vertical="center" wrapText="1"/>
    </xf>
    <xf numFmtId="0" fontId="16" fillId="42" borderId="0" xfId="0" applyFont="1" applyFill="1" applyAlignment="1">
      <alignment horizontal="distributed" vertical="center"/>
    </xf>
    <xf numFmtId="0" fontId="16" fillId="0" borderId="0" xfId="0" applyFont="1" applyFill="1" applyBorder="1" applyAlignment="1">
      <alignment vertical="center"/>
    </xf>
    <xf numFmtId="0" fontId="19" fillId="42" borderId="0" xfId="0" applyFont="1" applyFill="1" applyBorder="1" applyAlignment="1">
      <alignment vertical="center"/>
    </xf>
    <xf numFmtId="0" fontId="19" fillId="42" borderId="0" xfId="0" applyFont="1" applyFill="1" applyAlignment="1">
      <alignment horizontal="distributed" vertical="center"/>
    </xf>
    <xf numFmtId="0" fontId="19" fillId="42" borderId="0" xfId="0" applyFont="1" applyFill="1" applyBorder="1" applyAlignment="1">
      <alignment horizontal="right" vertical="center"/>
    </xf>
    <xf numFmtId="0" fontId="58" fillId="42" borderId="0" xfId="0" applyFont="1" applyFill="1" applyAlignment="1">
      <alignment vertical="center"/>
    </xf>
    <xf numFmtId="0" fontId="58" fillId="42" borderId="0" xfId="0" applyFont="1" applyFill="1" applyBorder="1" applyAlignment="1">
      <alignment vertical="center"/>
    </xf>
    <xf numFmtId="0" fontId="16" fillId="42" borderId="0" xfId="0" applyFont="1" applyFill="1" applyBorder="1" applyAlignment="1">
      <alignment horizontal="distributed" vertical="center"/>
    </xf>
    <xf numFmtId="0" fontId="19" fillId="42" borderId="0" xfId="0" applyFont="1" applyFill="1" applyAlignment="1">
      <alignment vertical="center"/>
    </xf>
    <xf numFmtId="0" fontId="146" fillId="42" borderId="0" xfId="0" applyFont="1" applyFill="1" applyAlignment="1">
      <alignment vertical="center"/>
    </xf>
    <xf numFmtId="0" fontId="148" fillId="42" borderId="0" xfId="0" applyFont="1" applyFill="1" applyAlignment="1">
      <alignment vertical="center"/>
    </xf>
    <xf numFmtId="0" fontId="56" fillId="42" borderId="0" xfId="0" applyFont="1" applyFill="1" applyAlignment="1">
      <alignment vertical="center"/>
    </xf>
    <xf numFmtId="0" fontId="89" fillId="29" borderId="0" xfId="0" applyFont="1" applyFill="1" applyAlignment="1">
      <alignment vertical="center"/>
    </xf>
    <xf numFmtId="0" fontId="146" fillId="29" borderId="0" xfId="0" applyFont="1" applyFill="1" applyAlignment="1">
      <alignment vertical="center"/>
    </xf>
    <xf numFmtId="0" fontId="56" fillId="29" borderId="0" xfId="0" applyFont="1" applyFill="1" applyBorder="1" applyAlignment="1">
      <alignment vertical="center"/>
    </xf>
    <xf numFmtId="0" fontId="17" fillId="0" borderId="0" xfId="69" applyFont="1" applyFill="1" applyAlignment="1">
      <alignment vertical="center"/>
    </xf>
    <xf numFmtId="0" fontId="16"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6" fillId="0" borderId="0" xfId="69" applyFont="1" applyFill="1" applyBorder="1" applyAlignment="1">
      <alignment vertical="center"/>
    </xf>
    <xf numFmtId="0" fontId="149" fillId="0" borderId="0" xfId="69" applyFont="1" applyFill="1" applyBorder="1" applyAlignment="1">
      <alignment horizontal="left" vertical="center"/>
    </xf>
    <xf numFmtId="0" fontId="140" fillId="0" borderId="0" xfId="69" applyFont="1" applyFill="1" applyBorder="1" applyAlignment="1">
      <alignment vertical="center" wrapText="1"/>
    </xf>
    <xf numFmtId="0" fontId="24" fillId="0" borderId="0" xfId="69" applyFont="1" applyFill="1" applyBorder="1" applyAlignment="1">
      <alignment vertical="center"/>
    </xf>
    <xf numFmtId="0" fontId="58" fillId="0" borderId="0" xfId="69" applyFont="1" applyFill="1" applyAlignment="1">
      <alignment horizontal="distributed" vertical="center" indent="1"/>
    </xf>
    <xf numFmtId="0" fontId="150" fillId="0" borderId="0" xfId="69" applyFont="1" applyFill="1" applyBorder="1" applyAlignment="1">
      <alignment horizontal="center" vertical="center"/>
    </xf>
    <xf numFmtId="0" fontId="16" fillId="0" borderId="0" xfId="69" applyFont="1" applyFill="1" applyBorder="1" applyAlignment="1">
      <alignment horizontal="right" vertical="center"/>
    </xf>
    <xf numFmtId="0" fontId="19" fillId="0" borderId="0" xfId="69" applyFont="1" applyFill="1" applyBorder="1" applyAlignment="1">
      <alignment horizontal="right" vertical="center"/>
    </xf>
    <xf numFmtId="0" fontId="16" fillId="0" borderId="0" xfId="69" applyFont="1" applyFill="1" applyBorder="1" applyAlignment="1">
      <alignment horizontal="center" vertical="center" wrapText="1"/>
    </xf>
    <xf numFmtId="0" fontId="19" fillId="0" borderId="0" xfId="69" applyFont="1" applyFill="1" applyBorder="1" applyAlignment="1"/>
    <xf numFmtId="0" fontId="19" fillId="0" borderId="0" xfId="69" applyFont="1" applyFill="1" applyBorder="1" applyAlignment="1">
      <alignment vertical="center"/>
    </xf>
    <xf numFmtId="0" fontId="19" fillId="0" borderId="0" xfId="69" applyFont="1" applyFill="1" applyAlignment="1">
      <alignment vertical="center"/>
    </xf>
    <xf numFmtId="0" fontId="151" fillId="0" borderId="0" xfId="69" applyFont="1" applyFill="1" applyBorder="1" applyAlignment="1">
      <alignment vertical="center"/>
    </xf>
    <xf numFmtId="0" fontId="152" fillId="0" borderId="0" xfId="69" applyFont="1" applyFill="1" applyBorder="1" applyAlignment="1">
      <alignment vertical="center"/>
    </xf>
    <xf numFmtId="0" fontId="24" fillId="0" borderId="0" xfId="69" applyFont="1" applyAlignment="1">
      <alignment vertical="center"/>
    </xf>
    <xf numFmtId="0" fontId="19" fillId="0" borderId="0" xfId="69" applyFont="1" applyAlignment="1">
      <alignment vertical="center"/>
    </xf>
    <xf numFmtId="0" fontId="151" fillId="0" borderId="0" xfId="69" applyFont="1" applyAlignment="1">
      <alignment vertical="center" wrapText="1"/>
    </xf>
    <xf numFmtId="0" fontId="19" fillId="0" borderId="0" xfId="69" applyFont="1" applyAlignment="1">
      <alignment vertical="center" wrapText="1"/>
    </xf>
    <xf numFmtId="0" fontId="59" fillId="0" borderId="0" xfId="69" applyFont="1" applyAlignment="1">
      <alignment vertical="center"/>
    </xf>
    <xf numFmtId="0" fontId="151" fillId="0" borderId="0" xfId="69" applyFont="1" applyAlignment="1">
      <alignment vertical="center"/>
    </xf>
    <xf numFmtId="0" fontId="59" fillId="0" borderId="0" xfId="69" applyFont="1" applyAlignment="1">
      <alignment vertical="center" wrapText="1"/>
    </xf>
    <xf numFmtId="0" fontId="153" fillId="0" borderId="0" xfId="69" applyFont="1" applyAlignment="1">
      <alignment vertical="center" wrapText="1"/>
    </xf>
    <xf numFmtId="0" fontId="16" fillId="0" borderId="0" xfId="69" applyFont="1" applyAlignment="1">
      <alignment vertical="center"/>
    </xf>
    <xf numFmtId="0" fontId="153" fillId="0" borderId="0" xfId="69" applyFont="1" applyAlignment="1">
      <alignment vertical="center"/>
    </xf>
    <xf numFmtId="0" fontId="154" fillId="0" borderId="0" xfId="69" applyFont="1" applyAlignment="1">
      <alignment vertical="center"/>
    </xf>
    <xf numFmtId="0" fontId="147" fillId="0" borderId="0" xfId="44" applyFont="1">
      <alignment vertical="center"/>
    </xf>
    <xf numFmtId="0" fontId="147" fillId="0" borderId="0" xfId="44" applyFont="1" applyAlignment="1">
      <alignment vertical="center"/>
    </xf>
    <xf numFmtId="0" fontId="147" fillId="0" borderId="0" xfId="44" applyFont="1" applyFill="1" applyAlignment="1">
      <alignment vertical="center"/>
    </xf>
    <xf numFmtId="0" fontId="73" fillId="0" borderId="0" xfId="44">
      <alignment vertical="center"/>
    </xf>
    <xf numFmtId="0" fontId="147" fillId="0" borderId="0" xfId="44" applyFont="1" applyAlignment="1">
      <alignment horizontal="center" vertical="center"/>
    </xf>
    <xf numFmtId="0" fontId="147" fillId="30" borderId="0" xfId="44" applyFont="1" applyFill="1" applyAlignment="1">
      <alignment horizontal="left" vertical="center"/>
    </xf>
    <xf numFmtId="0" fontId="73" fillId="30" borderId="0" xfId="44" applyFill="1">
      <alignment vertical="center"/>
    </xf>
    <xf numFmtId="0" fontId="147" fillId="30" borderId="0" xfId="44" applyFont="1" applyFill="1">
      <alignment vertical="center"/>
    </xf>
    <xf numFmtId="0" fontId="147" fillId="31" borderId="0" xfId="44" applyFont="1" applyFill="1">
      <alignment vertical="center"/>
    </xf>
    <xf numFmtId="0" fontId="26" fillId="40" borderId="321" xfId="70" applyFont="1" applyFill="1" applyBorder="1" applyAlignment="1">
      <alignment horizontal="center" vertical="center"/>
    </xf>
    <xf numFmtId="0" fontId="19" fillId="0" borderId="12" xfId="0" applyFont="1" applyBorder="1" applyAlignment="1">
      <alignment horizontal="left" vertical="center" wrapText="1"/>
    </xf>
    <xf numFmtId="0" fontId="19" fillId="0" borderId="11" xfId="0" applyFont="1" applyBorder="1" applyAlignment="1">
      <alignment horizontal="right" vertical="center" wrapText="1"/>
    </xf>
    <xf numFmtId="0" fontId="19" fillId="0" borderId="19" xfId="0" applyFont="1" applyBorder="1" applyAlignment="1">
      <alignment horizontal="center" vertical="center"/>
    </xf>
    <xf numFmtId="0" fontId="118" fillId="0" borderId="0" xfId="81" applyFont="1">
      <alignment vertical="center"/>
    </xf>
    <xf numFmtId="0" fontId="118" fillId="0" borderId="0" xfId="81" applyFont="1" applyAlignment="1">
      <alignment vertical="center" wrapText="1"/>
    </xf>
    <xf numFmtId="0" fontId="118" fillId="0" borderId="0" xfId="81" applyFont="1" applyAlignment="1">
      <alignment horizontal="center" vertical="center" wrapText="1"/>
    </xf>
    <xf numFmtId="0" fontId="118" fillId="0" borderId="0" xfId="81" applyFont="1" applyAlignment="1">
      <alignment horizontal="center" vertical="center"/>
    </xf>
    <xf numFmtId="0" fontId="84" fillId="0" borderId="0" xfId="81" applyFont="1">
      <alignment vertical="center"/>
    </xf>
    <xf numFmtId="0" fontId="84" fillId="0" borderId="0" xfId="81" applyFont="1" applyAlignment="1">
      <alignment horizontal="center" vertical="center"/>
    </xf>
    <xf numFmtId="0" fontId="84" fillId="0" borderId="0" xfId="81" applyFont="1" applyAlignment="1">
      <alignment horizontal="right" vertical="center"/>
    </xf>
    <xf numFmtId="0" fontId="122" fillId="0" borderId="0" xfId="81" applyFont="1">
      <alignment vertical="center"/>
    </xf>
    <xf numFmtId="0" fontId="122" fillId="35" borderId="210" xfId="81" applyFont="1" applyFill="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84" fillId="0" borderId="19" xfId="81" applyFont="1" applyBorder="1" applyAlignment="1">
      <alignment horizontal="center" vertical="center"/>
    </xf>
    <xf numFmtId="0" fontId="84" fillId="0" borderId="210" xfId="81" applyFont="1" applyBorder="1" applyAlignment="1">
      <alignment horizontal="center" vertical="center" wrapText="1"/>
    </xf>
    <xf numFmtId="0" fontId="84" fillId="0" borderId="210" xfId="81" applyFont="1" applyBorder="1" applyAlignment="1">
      <alignment horizontal="center" vertical="center"/>
    </xf>
    <xf numFmtId="0" fontId="120" fillId="0" borderId="23" xfId="81" applyFont="1" applyBorder="1" applyAlignment="1">
      <alignment horizontal="left" vertical="center" wrapText="1"/>
    </xf>
    <xf numFmtId="0" fontId="84" fillId="0" borderId="23" xfId="81" applyFont="1" applyBorder="1" applyAlignment="1">
      <alignment horizontal="center" vertical="center"/>
    </xf>
    <xf numFmtId="0" fontId="121" fillId="0" borderId="23" xfId="81" applyFont="1" applyBorder="1" applyAlignment="1">
      <alignment vertical="center" wrapText="1" shrinkToFit="1"/>
    </xf>
    <xf numFmtId="0" fontId="120" fillId="0" borderId="19" xfId="81" applyFont="1" applyBorder="1" applyAlignment="1">
      <alignment horizontal="left" vertical="center" wrapText="1"/>
    </xf>
    <xf numFmtId="0" fontId="121" fillId="0" borderId="19" xfId="81" applyFont="1" applyBorder="1" applyAlignment="1">
      <alignment vertical="center" wrapText="1"/>
    </xf>
    <xf numFmtId="0" fontId="120" fillId="0" borderId="0" xfId="81" applyFont="1" applyAlignment="1">
      <alignment horizontal="center" vertical="center" wrapText="1"/>
    </xf>
    <xf numFmtId="0" fontId="120" fillId="0" borderId="0" xfId="81" applyFont="1" applyAlignment="1">
      <alignment vertical="center" wrapText="1"/>
    </xf>
    <xf numFmtId="0" fontId="120" fillId="0" borderId="0" xfId="81" applyFont="1" applyAlignment="1">
      <alignment horizontal="center" vertical="center"/>
    </xf>
    <xf numFmtId="0" fontId="84" fillId="0" borderId="0" xfId="81" applyFont="1" applyAlignment="1">
      <alignment vertical="center" shrinkToFit="1"/>
    </xf>
    <xf numFmtId="0" fontId="120" fillId="0" borderId="19" xfId="81" applyFont="1" applyBorder="1" applyAlignment="1">
      <alignment horizontal="center" vertical="center" wrapText="1"/>
    </xf>
    <xf numFmtId="0" fontId="120" fillId="0" borderId="19" xfId="81" applyFont="1" applyBorder="1" applyAlignment="1">
      <alignment horizontal="center" vertical="center"/>
    </xf>
    <xf numFmtId="0" fontId="121" fillId="0" borderId="19" xfId="81" applyFont="1" applyBorder="1" applyAlignment="1">
      <alignment vertical="center" wrapText="1" shrinkToFit="1"/>
    </xf>
    <xf numFmtId="0" fontId="120" fillId="0" borderId="19" xfId="81" applyFont="1" applyBorder="1" applyAlignment="1">
      <alignment vertical="center" shrinkToFit="1"/>
    </xf>
    <xf numFmtId="0" fontId="120" fillId="0" borderId="19" xfId="81" applyFont="1" applyBorder="1" applyAlignment="1">
      <alignment vertical="center" wrapText="1"/>
    </xf>
    <xf numFmtId="0" fontId="118" fillId="0" borderId="210" xfId="81" applyFont="1" applyBorder="1" applyAlignment="1">
      <alignment horizontal="center" vertical="center"/>
    </xf>
    <xf numFmtId="0" fontId="121" fillId="0" borderId="19" xfId="81" applyFont="1" applyBorder="1" applyAlignment="1">
      <alignment horizontal="left" vertical="center" wrapText="1" shrinkToFit="1"/>
    </xf>
    <xf numFmtId="0" fontId="60" fillId="0" borderId="0" xfId="0" applyFont="1" applyAlignment="1">
      <alignment vertical="center" wrapText="1"/>
    </xf>
    <xf numFmtId="0" fontId="60"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6" fillId="0" borderId="0" xfId="58" applyFont="1" applyFill="1" applyAlignment="1">
      <alignment vertical="center"/>
    </xf>
    <xf numFmtId="0" fontId="16" fillId="0" borderId="0" xfId="58" applyFont="1" applyFill="1" applyAlignment="1">
      <alignment horizontal="center" vertical="center"/>
    </xf>
    <xf numFmtId="0" fontId="83" fillId="0" borderId="0" xfId="58" applyFont="1" applyFill="1" applyAlignment="1">
      <alignment horizontal="right" vertical="center"/>
    </xf>
    <xf numFmtId="0" fontId="16" fillId="0" borderId="0" xfId="58" applyFont="1" applyFill="1" applyAlignment="1">
      <alignment horizontal="right"/>
    </xf>
    <xf numFmtId="0" fontId="16" fillId="0" borderId="65" xfId="58" applyFont="1" applyFill="1" applyBorder="1">
      <alignment vertical="center"/>
    </xf>
    <xf numFmtId="0" fontId="157" fillId="0" borderId="0" xfId="58" applyFont="1" applyFill="1">
      <alignment vertical="center"/>
    </xf>
    <xf numFmtId="0" fontId="157" fillId="0" borderId="0" xfId="58" applyFont="1" applyFill="1" applyAlignment="1">
      <alignment horizontal="right" vertical="center"/>
    </xf>
    <xf numFmtId="0" fontId="16" fillId="0" borderId="0" xfId="58" applyNumberFormat="1" applyFont="1" applyFill="1" applyAlignment="1">
      <alignment shrinkToFit="1"/>
    </xf>
    <xf numFmtId="0" fontId="16" fillId="0" borderId="0" xfId="58" applyNumberFormat="1" applyFont="1" applyFill="1" applyAlignment="1">
      <alignment horizontal="right"/>
    </xf>
    <xf numFmtId="0" fontId="16" fillId="0" borderId="0" xfId="58" applyFont="1" applyFill="1" applyAlignment="1">
      <alignment horizontal="left" vertical="center" shrinkToFit="1"/>
    </xf>
    <xf numFmtId="49" fontId="16" fillId="0" borderId="0" xfId="58" applyNumberFormat="1" applyFont="1" applyFill="1" applyAlignment="1">
      <alignment shrinkToFit="1"/>
    </xf>
    <xf numFmtId="49" fontId="16" fillId="0" borderId="0" xfId="58" applyNumberFormat="1" applyFont="1" applyFill="1" applyAlignment="1"/>
    <xf numFmtId="49" fontId="16" fillId="0" borderId="0" xfId="58" applyNumberFormat="1" applyFont="1" applyFill="1" applyAlignment="1">
      <alignment horizontal="left" vertical="center" shrinkToFit="1"/>
    </xf>
    <xf numFmtId="0" fontId="16" fillId="0" borderId="0" xfId="58" quotePrefix="1" applyFont="1" applyFill="1" applyAlignment="1">
      <alignment horizontal="right"/>
    </xf>
    <xf numFmtId="0" fontId="0" fillId="30" borderId="0" xfId="0" applyFill="1" applyAlignment="1">
      <alignment wrapText="1"/>
    </xf>
    <xf numFmtId="0" fontId="84" fillId="30" borderId="0" xfId="81" applyFont="1" applyFill="1" applyAlignment="1">
      <alignment horizontal="right" vertical="center"/>
    </xf>
    <xf numFmtId="0" fontId="84" fillId="34" borderId="23" xfId="81" applyFont="1" applyFill="1" applyBorder="1" applyAlignment="1">
      <alignment horizontal="center" vertical="center"/>
    </xf>
    <xf numFmtId="0" fontId="84" fillId="34" borderId="19" xfId="81" applyFont="1" applyFill="1" applyBorder="1" applyAlignment="1">
      <alignment horizontal="center" vertical="center"/>
    </xf>
    <xf numFmtId="0" fontId="120" fillId="34" borderId="23" xfId="81" applyFont="1" applyFill="1" applyBorder="1" applyAlignment="1">
      <alignment horizontal="center" vertical="center" shrinkToFit="1"/>
    </xf>
    <xf numFmtId="0" fontId="120" fillId="34" borderId="19" xfId="81" applyFont="1" applyFill="1" applyBorder="1" applyAlignment="1">
      <alignment horizontal="center" vertical="center" shrinkToFit="1"/>
    </xf>
    <xf numFmtId="0" fontId="120" fillId="34" borderId="19" xfId="81" applyFont="1" applyFill="1" applyBorder="1" applyAlignment="1">
      <alignment horizontal="center" vertical="center" wrapText="1"/>
    </xf>
    <xf numFmtId="0" fontId="0" fillId="30" borderId="0" xfId="0" applyFill="1"/>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9" fillId="34" borderId="19" xfId="0" applyFont="1" applyFill="1" applyBorder="1" applyAlignment="1">
      <alignment vertical="center"/>
    </xf>
    <xf numFmtId="0" fontId="84" fillId="34" borderId="19" xfId="72" applyFont="1" applyFill="1" applyBorder="1" applyAlignment="1">
      <alignment horizontal="center" vertical="center"/>
    </xf>
    <xf numFmtId="0" fontId="120" fillId="34" borderId="23" xfId="72" applyFont="1" applyFill="1" applyBorder="1" applyAlignment="1">
      <alignment horizontal="center" vertical="center" shrinkToFit="1"/>
    </xf>
    <xf numFmtId="0" fontId="120" fillId="34" borderId="19" xfId="72" applyFont="1" applyFill="1" applyBorder="1" applyAlignment="1">
      <alignment horizontal="center" vertical="center" shrinkToFit="1"/>
    </xf>
    <xf numFmtId="0" fontId="120" fillId="34" borderId="21" xfId="72" applyFont="1" applyFill="1" applyBorder="1" applyAlignment="1">
      <alignment horizontal="center" vertical="center" shrinkToFit="1"/>
    </xf>
    <xf numFmtId="0" fontId="120" fillId="34" borderId="19" xfId="72" applyFont="1" applyFill="1" applyBorder="1" applyAlignment="1">
      <alignment horizontal="center" vertical="center" wrapText="1"/>
    </xf>
    <xf numFmtId="0" fontId="104" fillId="31" borderId="215" xfId="55" applyNumberFormat="1" applyFont="1" applyFill="1" applyBorder="1" applyAlignment="1">
      <alignment vertical="center" shrinkToFit="1"/>
    </xf>
    <xf numFmtId="0" fontId="104" fillId="31" borderId="218" xfId="55" applyNumberFormat="1" applyFont="1" applyFill="1" applyBorder="1" applyAlignment="1">
      <alignment vertical="center" shrinkToFit="1"/>
    </xf>
    <xf numFmtId="0" fontId="0" fillId="0" borderId="0" xfId="46" applyFont="1">
      <alignment vertical="center"/>
    </xf>
    <xf numFmtId="0" fontId="28" fillId="34" borderId="28" xfId="56" applyFont="1" applyFill="1" applyBorder="1" applyAlignment="1">
      <alignment vertical="center"/>
    </xf>
    <xf numFmtId="0" fontId="28" fillId="34" borderId="11" xfId="56" applyFont="1" applyFill="1" applyBorder="1" applyAlignment="1">
      <alignment vertical="center"/>
    </xf>
    <xf numFmtId="0" fontId="28" fillId="34" borderId="53" xfId="56" applyFont="1" applyFill="1" applyBorder="1" applyAlignment="1">
      <alignment vertical="center"/>
    </xf>
    <xf numFmtId="0" fontId="92" fillId="34" borderId="16" xfId="56" applyFont="1" applyFill="1" applyBorder="1" applyAlignment="1">
      <alignment vertical="center"/>
    </xf>
    <xf numFmtId="0" fontId="92" fillId="34" borderId="0" xfId="56" applyFont="1" applyFill="1" applyBorder="1" applyAlignment="1">
      <alignment vertical="center"/>
    </xf>
    <xf numFmtId="0" fontId="92" fillId="34" borderId="33" xfId="56" applyFont="1" applyFill="1" applyBorder="1" applyAlignment="1">
      <alignment vertical="center"/>
    </xf>
    <xf numFmtId="0" fontId="92" fillId="34" borderId="13" xfId="56" applyFont="1" applyFill="1" applyBorder="1" applyAlignment="1">
      <alignment vertical="center"/>
    </xf>
    <xf numFmtId="0" fontId="92" fillId="34" borderId="14" xfId="56" applyFont="1" applyFill="1" applyBorder="1" applyAlignment="1">
      <alignment vertical="center"/>
    </xf>
    <xf numFmtId="0" fontId="92" fillId="34" borderId="45" xfId="56" applyFont="1" applyFill="1" applyBorder="1" applyAlignment="1">
      <alignment vertical="center"/>
    </xf>
    <xf numFmtId="0" fontId="92" fillId="34" borderId="38" xfId="56" applyFont="1" applyFill="1" applyBorder="1" applyAlignment="1">
      <alignment vertical="center"/>
    </xf>
    <xf numFmtId="0" fontId="92" fillId="34" borderId="34" xfId="56" applyFont="1" applyFill="1" applyBorder="1" applyAlignment="1">
      <alignment vertical="center"/>
    </xf>
    <xf numFmtId="0" fontId="92" fillId="34" borderId="35" xfId="56" applyFont="1" applyFill="1" applyBorder="1" applyAlignment="1">
      <alignment vertical="center"/>
    </xf>
    <xf numFmtId="0" fontId="98" fillId="31" borderId="22" xfId="56" applyFont="1" applyFill="1" applyBorder="1" applyAlignment="1">
      <alignment horizontal="left" vertical="center" wrapText="1"/>
    </xf>
    <xf numFmtId="0" fontId="97" fillId="31" borderId="22" xfId="56" applyFont="1" applyFill="1" applyBorder="1" applyAlignment="1">
      <alignment horizontal="left" vertical="center" wrapText="1"/>
    </xf>
    <xf numFmtId="0" fontId="60" fillId="0" borderId="13" xfId="56" applyFont="1" applyFill="1" applyBorder="1" applyAlignment="1">
      <alignment vertical="top"/>
    </xf>
    <xf numFmtId="0" fontId="60" fillId="0" borderId="14" xfId="56" applyFont="1" applyFill="1" applyBorder="1" applyAlignment="1">
      <alignment vertical="top"/>
    </xf>
    <xf numFmtId="0" fontId="60"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9"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26"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27" xfId="82" applyFill="1" applyBorder="1">
      <alignment vertical="center"/>
    </xf>
    <xf numFmtId="0" fontId="161" fillId="0" borderId="328" xfId="82" applyFill="1" applyBorder="1">
      <alignment vertical="center"/>
    </xf>
    <xf numFmtId="0" fontId="161" fillId="0" borderId="0" xfId="82" applyBorder="1">
      <alignment vertical="center"/>
    </xf>
    <xf numFmtId="0" fontId="161" fillId="0" borderId="329"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31"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61" fillId="34" borderId="19" xfId="82" applyFill="1" applyBorder="1" applyAlignment="1">
      <alignment horizontal="center" vertical="center"/>
    </xf>
    <xf numFmtId="0" fontId="161" fillId="34" borderId="11" xfId="82" applyFill="1" applyBorder="1" applyAlignment="1">
      <alignment horizontal="center" vertical="center"/>
    </xf>
    <xf numFmtId="0" fontId="173" fillId="0" borderId="0" xfId="84" applyFont="1">
      <alignment vertical="center"/>
    </xf>
    <xf numFmtId="0" fontId="11" fillId="0" borderId="0" xfId="84" applyFont="1">
      <alignment vertical="center"/>
    </xf>
    <xf numFmtId="0" fontId="11" fillId="0" borderId="11" xfId="84" applyFont="1" applyBorder="1" applyProtection="1">
      <alignment vertical="center"/>
      <protection locked="0"/>
    </xf>
    <xf numFmtId="0" fontId="11" fillId="0" borderId="28" xfId="84" applyFont="1" applyBorder="1" applyProtection="1">
      <alignment vertical="center"/>
      <protection locked="0"/>
    </xf>
    <xf numFmtId="0" fontId="11" fillId="0" borderId="12" xfId="84" applyFont="1" applyBorder="1" applyProtection="1">
      <alignment vertical="center"/>
      <protection locked="0"/>
    </xf>
    <xf numFmtId="0" fontId="11" fillId="38" borderId="11" xfId="84" applyFont="1" applyFill="1" applyBorder="1">
      <alignment vertical="center"/>
    </xf>
    <xf numFmtId="0" fontId="11" fillId="38" borderId="28" xfId="84" applyFont="1" applyFill="1" applyBorder="1">
      <alignment vertical="center"/>
    </xf>
    <xf numFmtId="0" fontId="11" fillId="38" borderId="12" xfId="84" applyFont="1" applyFill="1" applyBorder="1">
      <alignment vertical="center"/>
    </xf>
    <xf numFmtId="14" fontId="11" fillId="0" borderId="19" xfId="84" applyNumberFormat="1" applyFont="1" applyBorder="1" applyAlignment="1" applyProtection="1">
      <alignment horizontal="center" vertical="center"/>
      <protection locked="0"/>
    </xf>
    <xf numFmtId="0" fontId="11" fillId="38" borderId="11" xfId="84" applyFont="1" applyFill="1" applyBorder="1" applyAlignment="1">
      <alignment horizontal="center" vertical="center"/>
    </xf>
    <xf numFmtId="0" fontId="11" fillId="0" borderId="19" xfId="84" applyFont="1" applyBorder="1" applyProtection="1">
      <alignment vertical="center"/>
      <protection locked="0"/>
    </xf>
    <xf numFmtId="0" fontId="175" fillId="0" borderId="0" xfId="84" applyFont="1">
      <alignment vertical="center"/>
    </xf>
    <xf numFmtId="0" fontId="176" fillId="0" borderId="0" xfId="84" applyFont="1">
      <alignment vertical="center"/>
    </xf>
    <xf numFmtId="0" fontId="11" fillId="38" borderId="19" xfId="84" applyFont="1" applyFill="1" applyBorder="1" applyAlignment="1">
      <alignment horizontal="center" vertical="center" wrapText="1"/>
    </xf>
    <xf numFmtId="0" fontId="177" fillId="0" borderId="0" xfId="84" applyFont="1" applyAlignment="1" applyProtection="1">
      <alignment vertical="center" wrapText="1"/>
      <protection locked="0"/>
    </xf>
    <xf numFmtId="0" fontId="175" fillId="0" borderId="19" xfId="84" applyFont="1" applyBorder="1" applyAlignment="1" applyProtection="1">
      <alignment horizontal="center" vertical="center"/>
      <protection locked="0"/>
    </xf>
    <xf numFmtId="0" fontId="175" fillId="0" borderId="0" xfId="84" applyFont="1" applyAlignment="1">
      <alignment horizontal="center" vertical="center"/>
    </xf>
    <xf numFmtId="0" fontId="31" fillId="0" borderId="0" xfId="84" applyFont="1" applyAlignment="1" applyProtection="1">
      <alignment horizontal="center" vertical="center" wrapText="1"/>
      <protection locked="0"/>
    </xf>
    <xf numFmtId="0" fontId="11" fillId="0" borderId="19" xfId="84" applyFont="1" applyBorder="1" applyAlignment="1" applyProtection="1">
      <alignment horizontal="center" vertical="center" wrapText="1"/>
      <protection locked="0"/>
    </xf>
    <xf numFmtId="0" fontId="11" fillId="0" borderId="0" xfId="84" applyFont="1" applyAlignment="1">
      <alignment horizontal="center" vertical="center" wrapText="1"/>
    </xf>
    <xf numFmtId="0" fontId="11" fillId="38" borderId="19" xfId="84" applyFont="1" applyFill="1" applyBorder="1" applyAlignment="1">
      <alignment horizontal="center" vertical="center"/>
    </xf>
    <xf numFmtId="0" fontId="11" fillId="0" borderId="19" xfId="84" applyFont="1" applyBorder="1" applyAlignment="1" applyProtection="1">
      <alignment horizontal="center" vertical="center"/>
      <protection locked="0"/>
    </xf>
    <xf numFmtId="0" fontId="11" fillId="0" borderId="19" xfId="84" applyFont="1" applyBorder="1" applyAlignment="1" applyProtection="1">
      <alignment vertical="center" wrapText="1"/>
      <protection locked="0"/>
    </xf>
    <xf numFmtId="0" fontId="11" fillId="0" borderId="11" xfId="84" applyFont="1" applyBorder="1" applyAlignment="1" applyProtection="1">
      <alignment horizontal="left" vertical="center"/>
      <protection locked="0"/>
    </xf>
    <xf numFmtId="0" fontId="11" fillId="0" borderId="28" xfId="84" applyFont="1" applyBorder="1" applyAlignment="1" applyProtection="1">
      <alignment horizontal="left" vertical="center"/>
      <protection locked="0"/>
    </xf>
    <xf numFmtId="0" fontId="11" fillId="0" borderId="12" xfId="84" applyFont="1" applyBorder="1" applyAlignment="1" applyProtection="1">
      <alignment horizontal="left" vertical="center"/>
      <protection locked="0"/>
    </xf>
    <xf numFmtId="0" fontId="11" fillId="0" borderId="0" xfId="84" applyFont="1" applyAlignment="1">
      <alignment horizontal="right" vertical="center"/>
    </xf>
    <xf numFmtId="0" fontId="73" fillId="0" borderId="0" xfId="85"/>
    <xf numFmtId="0" fontId="73" fillId="0" borderId="0" xfId="85" applyAlignment="1">
      <alignment horizontal="center"/>
    </xf>
    <xf numFmtId="0" fontId="73" fillId="25" borderId="0" xfId="85" applyFill="1" applyAlignment="1">
      <alignment horizontal="center"/>
    </xf>
    <xf numFmtId="38" fontId="73" fillId="25" borderId="0" xfId="53" applyFont="1" applyFill="1" applyAlignment="1">
      <alignment horizontal="right"/>
    </xf>
    <xf numFmtId="0" fontId="73" fillId="0" borderId="0" xfId="85" applyFill="1"/>
    <xf numFmtId="0" fontId="73" fillId="0" borderId="0" xfId="85" applyFill="1" applyAlignment="1">
      <alignment horizontal="center"/>
    </xf>
    <xf numFmtId="0" fontId="0" fillId="0" borderId="11" xfId="84" applyFont="1" applyBorder="1" applyProtection="1">
      <alignment vertical="center"/>
      <protection locked="0"/>
    </xf>
    <xf numFmtId="0" fontId="26" fillId="0" borderId="0" xfId="0" applyFont="1" applyAlignment="1"/>
    <xf numFmtId="0" fontId="26" fillId="0" borderId="0" xfId="0" applyFont="1" applyAlignment="1">
      <alignment horizontal="center"/>
    </xf>
    <xf numFmtId="0" fontId="24" fillId="0" borderId="0" xfId="0" applyFont="1" applyAlignment="1"/>
    <xf numFmtId="0" fontId="181" fillId="0" borderId="0" xfId="0" applyFont="1" applyAlignment="1"/>
    <xf numFmtId="0" fontId="182" fillId="0" borderId="0" xfId="0" applyFont="1" applyFill="1" applyBorder="1" applyAlignment="1">
      <alignment horizontal="left" vertical="center"/>
    </xf>
    <xf numFmtId="0" fontId="0" fillId="0" borderId="0" xfId="0" applyAlignment="1">
      <alignment horizontal="left" vertical="center" wrapText="1"/>
    </xf>
    <xf numFmtId="0" fontId="134" fillId="0" borderId="12" xfId="0" applyFont="1" applyBorder="1" applyAlignment="1">
      <alignment vertical="center"/>
    </xf>
    <xf numFmtId="14" fontId="0" fillId="0" borderId="0" xfId="0" quotePrefix="1" applyNumberFormat="1" applyAlignment="1">
      <alignment horizontal="center" vertical="center"/>
    </xf>
    <xf numFmtId="0" fontId="183" fillId="0" borderId="0" xfId="70" applyFont="1" applyAlignment="1">
      <alignment vertical="center"/>
    </xf>
    <xf numFmtId="0" fontId="55" fillId="0" borderId="0" xfId="70" applyFont="1" applyAlignment="1">
      <alignment vertical="center"/>
    </xf>
    <xf numFmtId="0" fontId="27" fillId="0" borderId="0" xfId="70" applyFont="1" applyAlignment="1">
      <alignment vertical="center"/>
    </xf>
    <xf numFmtId="0" fontId="184" fillId="0" borderId="0" xfId="70" applyFont="1" applyAlignment="1">
      <alignment horizontal="right" vertical="center"/>
    </xf>
    <xf numFmtId="0" fontId="186" fillId="0" borderId="0" xfId="70" applyFont="1" applyAlignment="1">
      <alignment horizontal="left" vertical="center"/>
    </xf>
    <xf numFmtId="0" fontId="26" fillId="0" borderId="0" xfId="70" applyFont="1" applyAlignment="1">
      <alignment horizontal="center" vertical="center"/>
    </xf>
    <xf numFmtId="0" fontId="26" fillId="0" borderId="0" xfId="70" applyFont="1" applyAlignment="1">
      <alignment vertical="center"/>
    </xf>
    <xf numFmtId="0" fontId="55" fillId="0" borderId="0" xfId="70" applyFont="1" applyFill="1" applyBorder="1" applyAlignment="1">
      <alignment vertical="center"/>
    </xf>
    <xf numFmtId="0" fontId="55" fillId="29" borderId="0" xfId="70" applyFont="1" applyFill="1" applyAlignment="1">
      <alignment vertical="center"/>
    </xf>
    <xf numFmtId="0" fontId="103" fillId="0" borderId="0" xfId="70" applyFont="1" applyBorder="1" applyAlignment="1">
      <alignment horizontal="center" vertical="center"/>
    </xf>
    <xf numFmtId="0" fontId="26" fillId="40" borderId="21" xfId="70" applyFont="1" applyFill="1" applyBorder="1" applyAlignment="1">
      <alignment vertical="center"/>
    </xf>
    <xf numFmtId="0" fontId="26" fillId="29" borderId="0" xfId="70" applyFont="1" applyFill="1" applyBorder="1" applyAlignment="1">
      <alignment horizontal="center" vertical="center"/>
    </xf>
    <xf numFmtId="0" fontId="26" fillId="29" borderId="0" xfId="70" applyFont="1" applyFill="1" applyAlignment="1">
      <alignment horizontal="center" vertical="center"/>
    </xf>
    <xf numFmtId="0" fontId="26" fillId="41" borderId="336" xfId="70" applyFont="1" applyFill="1" applyBorder="1" applyAlignment="1">
      <alignment vertical="center"/>
    </xf>
    <xf numFmtId="0" fontId="26" fillId="41" borderId="340" xfId="70" applyFont="1" applyFill="1" applyBorder="1" applyAlignment="1">
      <alignment vertical="center"/>
    </xf>
    <xf numFmtId="0" fontId="26" fillId="0" borderId="22" xfId="70" applyFont="1" applyFill="1" applyBorder="1" applyAlignment="1">
      <alignment vertical="center"/>
    </xf>
    <xf numFmtId="0" fontId="26" fillId="0" borderId="281" xfId="70" applyFont="1" applyFill="1" applyBorder="1" applyAlignment="1">
      <alignment horizontal="center" vertical="center"/>
    </xf>
    <xf numFmtId="0" fontId="55" fillId="0" borderId="23" xfId="70" applyFont="1" applyBorder="1" applyAlignment="1">
      <alignment horizontal="center" vertical="center"/>
    </xf>
    <xf numFmtId="0" fontId="55" fillId="0" borderId="19" xfId="70" applyFont="1" applyBorder="1" applyAlignment="1">
      <alignment horizontal="distributed" vertical="center"/>
    </xf>
    <xf numFmtId="0" fontId="26" fillId="0" borderId="78" xfId="70" applyFont="1" applyBorder="1" applyAlignment="1">
      <alignment horizontal="center" vertical="center"/>
    </xf>
    <xf numFmtId="0" fontId="26" fillId="41" borderId="288" xfId="70" applyFont="1" applyFill="1" applyBorder="1" applyAlignment="1">
      <alignment vertical="center"/>
    </xf>
    <xf numFmtId="0" fontId="26" fillId="29" borderId="341" xfId="70" applyFont="1" applyFill="1" applyBorder="1" applyAlignment="1">
      <alignment horizontal="center" vertical="center"/>
    </xf>
    <xf numFmtId="0" fontId="26" fillId="29" borderId="78" xfId="70" applyFont="1" applyFill="1" applyBorder="1" applyAlignment="1">
      <alignment horizontal="center" vertical="center"/>
    </xf>
    <xf numFmtId="0" fontId="26" fillId="0" borderId="300" xfId="70" applyFont="1" applyBorder="1" applyAlignment="1">
      <alignment horizontal="center" vertical="center"/>
    </xf>
    <xf numFmtId="0" fontId="26" fillId="29" borderId="23" xfId="70" applyFont="1" applyFill="1" applyBorder="1" applyAlignment="1">
      <alignment vertical="center"/>
    </xf>
    <xf numFmtId="0" fontId="26" fillId="29" borderId="71" xfId="70" applyFont="1" applyFill="1" applyBorder="1" applyAlignment="1">
      <alignment horizontal="center" vertical="center"/>
    </xf>
    <xf numFmtId="0" fontId="26" fillId="40" borderId="19" xfId="70" applyFont="1" applyFill="1" applyBorder="1" applyAlignment="1">
      <alignment vertical="center"/>
    </xf>
    <xf numFmtId="0" fontId="26" fillId="29" borderId="69" xfId="70" applyFont="1" applyFill="1" applyBorder="1" applyAlignment="1">
      <alignment horizontal="center" vertical="center"/>
    </xf>
    <xf numFmtId="0" fontId="26" fillId="29" borderId="16" xfId="70" applyFont="1" applyFill="1" applyBorder="1" applyAlignment="1">
      <alignment horizontal="distributed" vertical="center"/>
    </xf>
    <xf numFmtId="0" fontId="26" fillId="40" borderId="19" xfId="70" applyFont="1" applyFill="1" applyBorder="1" applyAlignment="1">
      <alignment horizontal="center" vertical="center"/>
    </xf>
    <xf numFmtId="0" fontId="55" fillId="0" borderId="0" xfId="70" applyFont="1" applyBorder="1" applyAlignment="1">
      <alignment vertical="center"/>
    </xf>
    <xf numFmtId="0" fontId="26" fillId="0" borderId="19" xfId="70" applyFont="1" applyFill="1" applyBorder="1" applyAlignment="1">
      <alignment vertical="center"/>
    </xf>
    <xf numFmtId="0" fontId="55" fillId="0" borderId="0" xfId="70" applyFont="1" applyBorder="1" applyAlignment="1">
      <alignment horizontal="distributed" vertical="center"/>
    </xf>
    <xf numFmtId="0" fontId="26" fillId="0" borderId="23" xfId="70" applyFont="1" applyBorder="1" applyAlignment="1">
      <alignment horizontal="center" vertical="center"/>
    </xf>
    <xf numFmtId="0" fontId="55" fillId="0" borderId="65" xfId="70" applyFont="1" applyBorder="1" applyAlignment="1">
      <alignment vertical="center"/>
    </xf>
    <xf numFmtId="0" fontId="26" fillId="29" borderId="69" xfId="70" applyFont="1" applyFill="1" applyBorder="1" applyAlignment="1">
      <alignment horizontal="distributed" vertical="center"/>
    </xf>
    <xf numFmtId="0" fontId="55" fillId="0" borderId="103" xfId="70" applyFont="1" applyBorder="1" applyAlignment="1">
      <alignment vertical="center"/>
    </xf>
    <xf numFmtId="0" fontId="27" fillId="0" borderId="65" xfId="70" applyFont="1" applyBorder="1" applyAlignment="1">
      <alignment vertical="center"/>
    </xf>
    <xf numFmtId="0" fontId="27" fillId="0" borderId="342" xfId="70" applyFont="1" applyBorder="1" applyAlignment="1">
      <alignment vertical="center"/>
    </xf>
    <xf numFmtId="0" fontId="55" fillId="0" borderId="19" xfId="70" applyFont="1" applyBorder="1" applyAlignment="1">
      <alignment vertical="center"/>
    </xf>
    <xf numFmtId="0" fontId="26" fillId="0" borderId="69" xfId="70" applyFont="1" applyBorder="1" applyAlignment="1">
      <alignment horizontal="center" vertical="center"/>
    </xf>
    <xf numFmtId="0" fontId="55" fillId="0" borderId="73" xfId="70" applyFont="1" applyBorder="1" applyAlignment="1">
      <alignment vertical="center"/>
    </xf>
    <xf numFmtId="0" fontId="55" fillId="0" borderId="300" xfId="70" applyFont="1" applyBorder="1" applyAlignment="1">
      <alignment vertical="center"/>
    </xf>
    <xf numFmtId="0" fontId="27" fillId="0" borderId="300" xfId="70" applyFont="1" applyBorder="1" applyAlignment="1">
      <alignment vertical="center"/>
    </xf>
    <xf numFmtId="0" fontId="27" fillId="0" borderId="61" xfId="70" applyFont="1" applyBorder="1" applyAlignment="1">
      <alignment vertical="center"/>
    </xf>
    <xf numFmtId="0" fontId="26" fillId="0" borderId="343" xfId="70" applyFont="1" applyBorder="1" applyAlignment="1">
      <alignment horizontal="center" vertical="center"/>
    </xf>
    <xf numFmtId="0" fontId="26" fillId="29" borderId="344" xfId="70" applyFont="1" applyFill="1" applyBorder="1" applyAlignment="1">
      <alignment horizontal="center" vertical="center"/>
    </xf>
    <xf numFmtId="0" fontId="26" fillId="29" borderId="63" xfId="70" applyFont="1" applyFill="1" applyBorder="1" applyAlignment="1">
      <alignment horizontal="center" vertical="center"/>
    </xf>
    <xf numFmtId="0" fontId="26" fillId="29" borderId="15" xfId="70" applyFont="1" applyFill="1" applyBorder="1" applyAlignment="1">
      <alignment horizontal="center" vertical="center"/>
    </xf>
    <xf numFmtId="0" fontId="55" fillId="0" borderId="0" xfId="70" applyFont="1" applyBorder="1" applyAlignment="1">
      <alignment horizontal="center" vertical="center"/>
    </xf>
    <xf numFmtId="0" fontId="26" fillId="29" borderId="16" xfId="70" applyFont="1" applyFill="1" applyBorder="1" applyAlignment="1">
      <alignment horizontal="center" vertical="center"/>
    </xf>
    <xf numFmtId="0" fontId="26" fillId="29" borderId="0" xfId="70" applyFont="1" applyFill="1" applyBorder="1" applyAlignment="1">
      <alignment horizontal="distributed" vertical="center"/>
    </xf>
    <xf numFmtId="0" fontId="188" fillId="0" borderId="0" xfId="70" applyFont="1" applyAlignment="1">
      <alignment horizontal="left" vertical="center"/>
    </xf>
    <xf numFmtId="0" fontId="26" fillId="40" borderId="13" xfId="70" applyFont="1" applyFill="1" applyBorder="1" applyAlignment="1">
      <alignment horizontal="center" vertical="center" wrapText="1"/>
    </xf>
    <xf numFmtId="0" fontId="26" fillId="40" borderId="18" xfId="70" applyFont="1" applyFill="1" applyBorder="1" applyAlignment="1">
      <alignment horizontal="center" vertical="center"/>
    </xf>
    <xf numFmtId="0" fontId="16" fillId="29" borderId="0" xfId="58" applyFont="1" applyFill="1" applyAlignment="1">
      <alignment horizontal="left" vertical="center" indent="1"/>
    </xf>
    <xf numFmtId="0" fontId="13" fillId="30" borderId="16" xfId="0" applyNumberFormat="1" applyFont="1" applyFill="1" applyBorder="1" applyAlignment="1" applyProtection="1">
      <alignment horizontal="left" indent="1"/>
    </xf>
    <xf numFmtId="0" fontId="31" fillId="29" borderId="60" xfId="0" applyFont="1" applyFill="1" applyBorder="1" applyAlignment="1">
      <alignment horizontal="center" vertical="center" wrapText="1"/>
    </xf>
    <xf numFmtId="0" fontId="31" fillId="29" borderId="176" xfId="0" applyFont="1" applyFill="1" applyBorder="1" applyAlignment="1">
      <alignment horizontal="center" vertical="center" wrapText="1"/>
    </xf>
    <xf numFmtId="0" fontId="132" fillId="29" borderId="128" xfId="0" applyFont="1" applyFill="1" applyBorder="1" applyAlignment="1">
      <alignment vertical="center" wrapText="1"/>
    </xf>
    <xf numFmtId="0" fontId="33" fillId="29" borderId="139" xfId="0" applyFont="1" applyFill="1" applyBorder="1" applyAlignment="1">
      <alignment horizontal="center" vertical="center" shrinkToFit="1"/>
    </xf>
    <xf numFmtId="0" fontId="33" fillId="29" borderId="104" xfId="0" applyFont="1" applyFill="1" applyBorder="1" applyAlignment="1">
      <alignment horizontal="center" vertical="center" shrinkToFit="1"/>
    </xf>
    <xf numFmtId="0" fontId="18" fillId="29" borderId="104" xfId="0" applyFont="1" applyFill="1" applyBorder="1" applyAlignment="1">
      <alignment horizontal="center" vertical="center" shrinkToFit="1"/>
    </xf>
    <xf numFmtId="0" fontId="33" fillId="29" borderId="105" xfId="0" applyFont="1" applyFill="1" applyBorder="1" applyAlignment="1">
      <alignment horizontal="center" vertical="center" shrinkToFit="1"/>
    </xf>
    <xf numFmtId="0" fontId="0" fillId="29" borderId="51" xfId="0" applyFont="1" applyFill="1" applyBorder="1" applyAlignment="1">
      <alignment horizontal="center" vertical="center" wrapText="1"/>
    </xf>
    <xf numFmtId="0" fontId="132" fillId="29" borderId="119" xfId="0" applyFont="1" applyFill="1" applyBorder="1" applyAlignment="1">
      <alignment vertical="center" wrapText="1"/>
    </xf>
    <xf numFmtId="0" fontId="33" fillId="29" borderId="43" xfId="0" applyFont="1" applyFill="1" applyBorder="1" applyAlignment="1">
      <alignment horizontal="center" vertical="center" shrinkToFit="1"/>
    </xf>
    <xf numFmtId="0" fontId="33" fillId="29" borderId="23" xfId="0" applyFont="1" applyFill="1" applyBorder="1" applyAlignment="1">
      <alignment horizontal="center" vertical="center" shrinkToFit="1"/>
    </xf>
    <xf numFmtId="58" fontId="18" fillId="29" borderId="23" xfId="0" applyNumberFormat="1" applyFont="1" applyFill="1" applyBorder="1" applyAlignment="1">
      <alignment horizontal="center" vertical="center" shrinkToFit="1"/>
    </xf>
    <xf numFmtId="0" fontId="33" fillId="29" borderId="107" xfId="0" applyFont="1" applyFill="1" applyBorder="1" applyAlignment="1">
      <alignment horizontal="center" vertical="center" shrinkToFit="1"/>
    </xf>
    <xf numFmtId="0" fontId="0" fillId="29" borderId="10" xfId="0" applyFont="1" applyFill="1" applyBorder="1" applyAlignment="1">
      <alignment horizontal="center" vertical="center" wrapText="1"/>
    </xf>
    <xf numFmtId="0" fontId="33" fillId="29" borderId="44" xfId="0" applyFont="1" applyFill="1" applyBorder="1" applyAlignment="1">
      <alignment horizontal="center" vertical="center" shrinkToFit="1"/>
    </xf>
    <xf numFmtId="0" fontId="33" fillId="29" borderId="21" xfId="0" applyFont="1" applyFill="1" applyBorder="1" applyAlignment="1">
      <alignment horizontal="center" vertical="center" shrinkToFit="1"/>
    </xf>
    <xf numFmtId="0" fontId="18" fillId="29" borderId="21" xfId="0" applyFont="1" applyFill="1" applyBorder="1" applyAlignment="1">
      <alignment horizontal="center" vertical="center" shrinkToFit="1"/>
    </xf>
    <xf numFmtId="0" fontId="33" fillId="29" borderId="109" xfId="0" applyFont="1" applyFill="1" applyBorder="1" applyAlignment="1">
      <alignment horizontal="center" vertical="center" shrinkToFit="1"/>
    </xf>
    <xf numFmtId="0" fontId="0" fillId="29" borderId="14" xfId="0" applyFont="1" applyFill="1" applyBorder="1" applyAlignment="1">
      <alignment horizontal="center" vertical="center" wrapText="1"/>
    </xf>
    <xf numFmtId="0" fontId="18" fillId="29" borderId="23" xfId="0" applyFont="1" applyFill="1" applyBorder="1" applyAlignment="1">
      <alignment horizontal="center" vertical="center" shrinkToFit="1"/>
    </xf>
    <xf numFmtId="0" fontId="132" fillId="29" borderId="120" xfId="0" applyFont="1" applyFill="1" applyBorder="1" applyAlignment="1">
      <alignment vertical="center" wrapText="1"/>
    </xf>
    <xf numFmtId="0" fontId="33" fillId="29" borderId="60" xfId="0" applyFont="1" applyFill="1" applyBorder="1" applyAlignment="1">
      <alignment horizontal="center" vertical="center" shrinkToFit="1"/>
    </xf>
    <xf numFmtId="0" fontId="33" fillId="29" borderId="110" xfId="0" applyFont="1" applyFill="1" applyBorder="1" applyAlignment="1">
      <alignment horizontal="center" vertical="center" shrinkToFit="1"/>
    </xf>
    <xf numFmtId="0" fontId="18" fillId="29" borderId="110" xfId="0" applyFont="1" applyFill="1" applyBorder="1" applyAlignment="1">
      <alignment horizontal="center" vertical="center" shrinkToFit="1"/>
    </xf>
    <xf numFmtId="0" fontId="33" fillId="29" borderId="113" xfId="0" applyFont="1" applyFill="1" applyBorder="1" applyAlignment="1">
      <alignment horizontal="center" vertical="center" shrinkToFit="1"/>
    </xf>
    <xf numFmtId="179" fontId="33" fillId="29" borderId="40" xfId="0" applyNumberFormat="1" applyFont="1" applyFill="1" applyBorder="1" applyAlignment="1" applyProtection="1">
      <alignment horizontal="center" vertical="center" shrinkToFit="1"/>
    </xf>
    <xf numFmtId="0" fontId="33" fillId="29" borderId="22" xfId="0" applyFont="1" applyFill="1" applyBorder="1" applyAlignment="1">
      <alignment horizontal="center" vertical="center" shrinkToFit="1"/>
    </xf>
    <xf numFmtId="0" fontId="18" fillId="29" borderId="22" xfId="0" applyFont="1" applyFill="1" applyBorder="1" applyAlignment="1">
      <alignment horizontal="center" vertical="center" shrinkToFit="1"/>
    </xf>
    <xf numFmtId="0" fontId="33" fillId="29" borderId="112" xfId="0" applyFont="1" applyFill="1" applyBorder="1" applyAlignment="1">
      <alignment horizontal="center" vertical="center" shrinkToFit="1"/>
    </xf>
    <xf numFmtId="0" fontId="33" fillId="29" borderId="255" xfId="0" applyFont="1" applyFill="1" applyBorder="1" applyAlignment="1">
      <alignment horizontal="center" vertical="center" shrinkToFit="1"/>
    </xf>
    <xf numFmtId="0" fontId="33" fillId="29" borderId="256" xfId="0" applyFont="1" applyFill="1" applyBorder="1" applyAlignment="1">
      <alignment horizontal="center" vertical="center" shrinkToFit="1"/>
    </xf>
    <xf numFmtId="0" fontId="18" fillId="29" borderId="256" xfId="0" applyFont="1" applyFill="1" applyBorder="1" applyAlignment="1">
      <alignment horizontal="center" vertical="center" shrinkToFit="1"/>
    </xf>
    <xf numFmtId="0" fontId="33" fillId="29" borderId="257" xfId="0" applyFont="1" applyFill="1" applyBorder="1" applyAlignment="1">
      <alignment horizontal="center" vertical="center" shrinkToFit="1"/>
    </xf>
    <xf numFmtId="179" fontId="33" fillId="29" borderId="259" xfId="0" applyNumberFormat="1" applyFont="1" applyFill="1" applyBorder="1" applyAlignment="1" applyProtection="1">
      <alignment horizontal="center" vertical="center" shrinkToFit="1"/>
    </xf>
    <xf numFmtId="0" fontId="33" fillId="29" borderId="260" xfId="0" applyFont="1" applyFill="1" applyBorder="1" applyAlignment="1">
      <alignment horizontal="center" vertical="center" shrinkToFit="1"/>
    </xf>
    <xf numFmtId="0" fontId="18" fillId="29" borderId="260" xfId="0" applyFont="1" applyFill="1" applyBorder="1" applyAlignment="1">
      <alignment horizontal="center" vertical="center" shrinkToFit="1"/>
    </xf>
    <xf numFmtId="0" fontId="33" fillId="29" borderId="261" xfId="0" applyFont="1" applyFill="1" applyBorder="1" applyAlignment="1">
      <alignment horizontal="center" vertical="center" shrinkToFit="1"/>
    </xf>
    <xf numFmtId="0" fontId="33" fillId="29" borderId="40" xfId="0" applyFont="1" applyFill="1" applyBorder="1" applyAlignment="1">
      <alignment horizontal="center" vertical="center" shrinkToFit="1"/>
    </xf>
    <xf numFmtId="58" fontId="18" fillId="29" borderId="22" xfId="0" applyNumberFormat="1" applyFont="1" applyFill="1" applyBorder="1" applyAlignment="1">
      <alignment horizontal="center" vertical="center" shrinkToFit="1"/>
    </xf>
    <xf numFmtId="58" fontId="33" fillId="29" borderId="112" xfId="0" applyNumberFormat="1" applyFont="1" applyFill="1" applyBorder="1" applyAlignment="1">
      <alignment horizontal="center" vertical="center" shrinkToFit="1"/>
    </xf>
    <xf numFmtId="179" fontId="33" fillId="29" borderId="60" xfId="0" applyNumberFormat="1" applyFont="1" applyFill="1" applyBorder="1" applyAlignment="1" applyProtection="1">
      <alignment horizontal="center" vertical="center" shrinkToFit="1"/>
    </xf>
    <xf numFmtId="58" fontId="18" fillId="29" borderId="110" xfId="0" applyNumberFormat="1" applyFont="1" applyFill="1" applyBorder="1" applyAlignment="1">
      <alignment horizontal="center" vertical="center" shrinkToFit="1"/>
    </xf>
    <xf numFmtId="58" fontId="33" fillId="29" borderId="113" xfId="0" applyNumberFormat="1" applyFont="1" applyFill="1" applyBorder="1" applyAlignment="1">
      <alignment horizontal="center" vertical="center" shrinkToFit="1"/>
    </xf>
    <xf numFmtId="58" fontId="33" fillId="29" borderId="110" xfId="0" applyNumberFormat="1" applyFont="1" applyFill="1" applyBorder="1" applyAlignment="1">
      <alignment horizontal="center" vertical="center" shrinkToFit="1"/>
    </xf>
    <xf numFmtId="0" fontId="132" fillId="29" borderId="128" xfId="0" applyFont="1" applyFill="1" applyBorder="1" applyAlignment="1">
      <alignment horizontal="center" vertical="center" wrapText="1"/>
    </xf>
    <xf numFmtId="0" fontId="132" fillId="29" borderId="119" xfId="0" applyFont="1" applyFill="1" applyBorder="1" applyAlignment="1">
      <alignment horizontal="center" vertical="center" wrapText="1"/>
    </xf>
    <xf numFmtId="0" fontId="33" fillId="29" borderId="196" xfId="0" applyFont="1" applyFill="1" applyBorder="1" applyAlignment="1">
      <alignment horizontal="center" vertical="center" shrinkToFit="1"/>
    </xf>
    <xf numFmtId="0" fontId="33" fillId="29" borderId="197" xfId="0" applyFont="1" applyFill="1" applyBorder="1" applyAlignment="1">
      <alignment horizontal="center" vertical="center" shrinkToFit="1"/>
    </xf>
    <xf numFmtId="0" fontId="18" fillId="29" borderId="197" xfId="0" applyFont="1" applyFill="1" applyBorder="1" applyAlignment="1">
      <alignment horizontal="center" vertical="center" shrinkToFit="1"/>
    </xf>
    <xf numFmtId="0" fontId="33" fillId="29" borderId="198" xfId="0" applyFont="1" applyFill="1" applyBorder="1" applyAlignment="1">
      <alignment horizontal="center" vertical="center" shrinkToFit="1"/>
    </xf>
    <xf numFmtId="0" fontId="33" fillId="29" borderId="201" xfId="0" applyFont="1" applyFill="1" applyBorder="1" applyAlignment="1">
      <alignment horizontal="center" vertical="center" shrinkToFit="1"/>
    </xf>
    <xf numFmtId="0" fontId="33" fillId="29" borderId="202" xfId="0" applyFont="1" applyFill="1" applyBorder="1" applyAlignment="1">
      <alignment horizontal="center" vertical="center" shrinkToFit="1"/>
    </xf>
    <xf numFmtId="56" fontId="18" fillId="29" borderId="202" xfId="0" applyNumberFormat="1" applyFont="1" applyFill="1" applyBorder="1" applyAlignment="1">
      <alignment horizontal="center" vertical="center" shrinkToFit="1"/>
    </xf>
    <xf numFmtId="56" fontId="33" fillId="29" borderId="203" xfId="0" applyNumberFormat="1" applyFont="1" applyFill="1" applyBorder="1" applyAlignment="1">
      <alignment horizontal="center" vertical="center" shrinkToFit="1"/>
    </xf>
    <xf numFmtId="56" fontId="18" fillId="29" borderId="23" xfId="0" applyNumberFormat="1" applyFont="1" applyFill="1" applyBorder="1" applyAlignment="1">
      <alignment horizontal="center" vertical="center" shrinkToFit="1"/>
    </xf>
    <xf numFmtId="56" fontId="33" fillId="29" borderId="107" xfId="0" applyNumberFormat="1" applyFont="1" applyFill="1" applyBorder="1" applyAlignment="1">
      <alignment horizontal="center" vertical="center" shrinkToFit="1"/>
    </xf>
    <xf numFmtId="0" fontId="18" fillId="29" borderId="202" xfId="0" applyFont="1" applyFill="1" applyBorder="1" applyAlignment="1">
      <alignment horizontal="center" vertical="center" shrinkToFit="1"/>
    </xf>
    <xf numFmtId="0" fontId="33" fillId="29" borderId="203" xfId="0" applyFont="1" applyFill="1" applyBorder="1" applyAlignment="1">
      <alignment horizontal="center" vertical="center" shrinkToFit="1"/>
    </xf>
    <xf numFmtId="0" fontId="33" fillId="29" borderId="189" xfId="0" applyFont="1" applyFill="1" applyBorder="1" applyAlignment="1">
      <alignment horizontal="center" vertical="center" shrinkToFit="1"/>
    </xf>
    <xf numFmtId="0" fontId="33" fillId="29" borderId="181" xfId="0" applyFont="1" applyFill="1" applyBorder="1" applyAlignment="1">
      <alignment horizontal="center" vertical="center" shrinkToFit="1"/>
    </xf>
    <xf numFmtId="0" fontId="18" fillId="29" borderId="181" xfId="0" applyFont="1" applyFill="1" applyBorder="1" applyAlignment="1">
      <alignment horizontal="center" vertical="center" shrinkToFit="1"/>
    </xf>
    <xf numFmtId="0" fontId="33" fillId="29" borderId="182" xfId="0" applyFont="1" applyFill="1" applyBorder="1" applyAlignment="1">
      <alignment horizontal="center" vertical="center" shrinkToFit="1"/>
    </xf>
    <xf numFmtId="58" fontId="33" fillId="29" borderId="107" xfId="0" applyNumberFormat="1" applyFont="1" applyFill="1" applyBorder="1" applyAlignment="1">
      <alignment horizontal="center" vertical="center" shrinkToFit="1"/>
    </xf>
    <xf numFmtId="58" fontId="18" fillId="29" borderId="202" xfId="0" applyNumberFormat="1" applyFont="1" applyFill="1" applyBorder="1" applyAlignment="1">
      <alignment horizontal="center" vertical="center" shrinkToFit="1"/>
    </xf>
    <xf numFmtId="58" fontId="33" fillId="29" borderId="203" xfId="0" applyNumberFormat="1" applyFont="1" applyFill="1" applyBorder="1" applyAlignment="1">
      <alignment horizontal="center" vertical="center" shrinkToFit="1"/>
    </xf>
    <xf numFmtId="56" fontId="33" fillId="29" borderId="23" xfId="0" applyNumberFormat="1" applyFont="1" applyFill="1" applyBorder="1" applyAlignment="1">
      <alignment horizontal="center" vertical="center" shrinkToFit="1"/>
    </xf>
    <xf numFmtId="58" fontId="18" fillId="29" borderId="21" xfId="0" applyNumberFormat="1" applyFont="1" applyFill="1" applyBorder="1" applyAlignment="1">
      <alignment horizontal="center" vertical="center" shrinkToFit="1"/>
    </xf>
    <xf numFmtId="58" fontId="33" fillId="29" borderId="109" xfId="0" applyNumberFormat="1" applyFont="1" applyFill="1" applyBorder="1" applyAlignment="1">
      <alignment horizontal="center" vertical="center" shrinkToFit="1"/>
    </xf>
    <xf numFmtId="0" fontId="74" fillId="29" borderId="40" xfId="0" applyFont="1" applyFill="1" applyBorder="1" applyAlignment="1">
      <alignment vertical="center"/>
    </xf>
    <xf numFmtId="0" fontId="132" fillId="29" borderId="120" xfId="0" applyFont="1" applyFill="1" applyBorder="1" applyAlignment="1">
      <alignment horizontal="center" vertical="center" wrapText="1"/>
    </xf>
    <xf numFmtId="56" fontId="33" fillId="29" borderId="60" xfId="0" applyNumberFormat="1" applyFont="1" applyFill="1" applyBorder="1" applyAlignment="1">
      <alignment horizontal="center" vertical="center" shrinkToFit="1"/>
    </xf>
    <xf numFmtId="176" fontId="18" fillId="29" borderId="22" xfId="0" applyNumberFormat="1" applyFont="1" applyFill="1" applyBorder="1" applyAlignment="1">
      <alignment horizontal="center" vertical="center" shrinkToFit="1"/>
    </xf>
    <xf numFmtId="179" fontId="33" fillId="29" borderId="43" xfId="0" applyNumberFormat="1" applyFont="1" applyFill="1" applyBorder="1" applyAlignment="1" applyProtection="1">
      <alignment horizontal="center" vertical="center" shrinkToFit="1"/>
    </xf>
    <xf numFmtId="0" fontId="33" fillId="29" borderId="188" xfId="0" applyFont="1" applyFill="1" applyBorder="1" applyAlignment="1">
      <alignment horizontal="center" vertical="center" shrinkToFit="1"/>
    </xf>
    <xf numFmtId="0" fontId="33" fillId="29" borderId="185" xfId="0" applyFont="1" applyFill="1" applyBorder="1" applyAlignment="1">
      <alignment horizontal="center" vertical="center" shrinkToFit="1"/>
    </xf>
    <xf numFmtId="0" fontId="18" fillId="29" borderId="185" xfId="0" applyFont="1" applyFill="1" applyBorder="1" applyAlignment="1">
      <alignment horizontal="center" vertical="center" shrinkToFit="1"/>
    </xf>
    <xf numFmtId="0" fontId="33" fillId="29" borderId="186" xfId="0" applyFont="1" applyFill="1" applyBorder="1" applyAlignment="1">
      <alignment horizontal="center" vertical="center" shrinkToFit="1"/>
    </xf>
    <xf numFmtId="0" fontId="132" fillId="29" borderId="129" xfId="0" applyFont="1" applyFill="1" applyBorder="1" applyAlignment="1">
      <alignment vertical="center" wrapText="1"/>
    </xf>
    <xf numFmtId="0" fontId="33" fillId="29" borderId="46" xfId="0" applyFont="1" applyFill="1" applyBorder="1" applyAlignment="1">
      <alignment horizontal="center" vertical="center" shrinkToFit="1"/>
    </xf>
    <xf numFmtId="0" fontId="33" fillId="29" borderId="115" xfId="0" applyFont="1" applyFill="1" applyBorder="1" applyAlignment="1">
      <alignment horizontal="center" vertical="center" shrinkToFit="1"/>
    </xf>
    <xf numFmtId="0" fontId="18" fillId="29" borderId="115" xfId="0" applyFont="1" applyFill="1" applyBorder="1" applyAlignment="1">
      <alignment horizontal="center" vertical="center" shrinkToFit="1"/>
    </xf>
    <xf numFmtId="0" fontId="33" fillId="29" borderId="116" xfId="0" applyFont="1" applyFill="1" applyBorder="1" applyAlignment="1">
      <alignment horizontal="center" vertical="center" shrinkToFit="1"/>
    </xf>
    <xf numFmtId="0" fontId="89" fillId="0" borderId="0" xfId="0" applyFont="1" applyAlignment="1">
      <alignment horizontal="center" vertical="center"/>
    </xf>
    <xf numFmtId="0" fontId="89" fillId="0" borderId="0" xfId="0" applyFont="1" applyAlignment="1">
      <alignment vertical="center" wrapText="1"/>
    </xf>
    <xf numFmtId="0" fontId="16" fillId="0" borderId="0" xfId="58" applyFont="1" applyFill="1" applyBorder="1" applyAlignment="1">
      <alignment horizontal="center" vertical="center"/>
    </xf>
    <xf numFmtId="0" fontId="89" fillId="0" borderId="0" xfId="0" applyFont="1" applyAlignment="1">
      <alignment horizontal="left" vertical="center" wrapText="1"/>
    </xf>
    <xf numFmtId="0" fontId="89" fillId="0" borderId="0" xfId="0" quotePrefix="1" applyFont="1" applyAlignment="1">
      <alignment vertical="center" wrapText="1"/>
    </xf>
    <xf numFmtId="14" fontId="89" fillId="0" borderId="0" xfId="0" quotePrefix="1" applyNumberFormat="1" applyFont="1" applyAlignment="1">
      <alignment horizontal="center" vertical="center"/>
    </xf>
    <xf numFmtId="14" fontId="89" fillId="0" borderId="0" xfId="0" applyNumberFormat="1" applyFont="1" applyAlignment="1">
      <alignment horizontal="center" vertical="top"/>
    </xf>
    <xf numFmtId="0" fontId="134" fillId="0" borderId="21" xfId="0" applyFont="1" applyBorder="1" applyAlignment="1">
      <alignment vertical="center"/>
    </xf>
    <xf numFmtId="0" fontId="109" fillId="0" borderId="0" xfId="44" applyFont="1">
      <alignment vertical="center"/>
    </xf>
    <xf numFmtId="0" fontId="107" fillId="0" borderId="0" xfId="68" applyFont="1" applyAlignment="1">
      <alignment vertical="center"/>
    </xf>
    <xf numFmtId="0" fontId="109" fillId="0" borderId="0" xfId="68" applyFont="1" applyAlignment="1">
      <alignment vertical="center"/>
    </xf>
    <xf numFmtId="0" fontId="120" fillId="34" borderId="23" xfId="81" applyFont="1" applyFill="1" applyBorder="1" applyAlignment="1">
      <alignment horizontal="center" vertical="center" shrinkToFit="1"/>
    </xf>
    <xf numFmtId="0" fontId="84" fillId="34" borderId="23" xfId="81" applyFont="1" applyFill="1" applyBorder="1" applyAlignment="1">
      <alignment horizontal="center" vertical="center"/>
    </xf>
    <xf numFmtId="0" fontId="191" fillId="0" borderId="19" xfId="81" applyFont="1" applyFill="1" applyBorder="1" applyAlignment="1">
      <alignment vertical="center" wrapText="1"/>
    </xf>
    <xf numFmtId="0" fontId="1" fillId="0" borderId="0" xfId="81" applyFont="1" applyAlignment="1">
      <alignment horizontal="right" vertical="center"/>
    </xf>
    <xf numFmtId="0" fontId="191" fillId="0" borderId="19" xfId="81" applyFont="1" applyBorder="1" applyAlignment="1">
      <alignment vertical="center" wrapText="1"/>
    </xf>
    <xf numFmtId="0" fontId="194" fillId="35" borderId="23" xfId="81" applyFont="1" applyFill="1" applyBorder="1" applyAlignment="1">
      <alignment horizontal="center" vertical="center"/>
    </xf>
    <xf numFmtId="0" fontId="194" fillId="35" borderId="19" xfId="81" applyFont="1" applyFill="1" applyBorder="1" applyAlignment="1">
      <alignment horizontal="center" vertical="center"/>
    </xf>
    <xf numFmtId="0" fontId="194" fillId="35" borderId="19" xfId="81" applyFont="1" applyFill="1" applyBorder="1" applyAlignment="1">
      <alignment horizontal="center" vertical="center"/>
    </xf>
    <xf numFmtId="0" fontId="84" fillId="0" borderId="210" xfId="81" applyFont="1" applyBorder="1" applyAlignment="1">
      <alignment horizontal="center" vertical="center"/>
    </xf>
    <xf numFmtId="0" fontId="120" fillId="34" borderId="21" xfId="81" applyFont="1" applyFill="1" applyBorder="1" applyAlignment="1">
      <alignment horizontal="center" vertical="center" shrinkToFit="1"/>
    </xf>
    <xf numFmtId="0" fontId="120" fillId="34" borderId="23" xfId="81" applyFont="1" applyFill="1" applyBorder="1" applyAlignment="1">
      <alignment horizontal="center" vertical="center" shrinkToFit="1"/>
    </xf>
    <xf numFmtId="0" fontId="120" fillId="0" borderId="19" xfId="81" applyFont="1" applyBorder="1" applyAlignment="1">
      <alignment horizontal="left" vertical="center" wrapText="1"/>
    </xf>
    <xf numFmtId="0" fontId="84" fillId="0" borderId="19" xfId="81" applyFont="1" applyBorder="1" applyAlignment="1">
      <alignment horizontal="center" vertical="center"/>
    </xf>
    <xf numFmtId="0" fontId="84" fillId="0" borderId="23" xfId="81" applyFont="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84" fillId="34" borderId="23" xfId="81" applyFont="1" applyFill="1" applyBorder="1" applyAlignment="1">
      <alignment horizontal="center" vertical="center"/>
    </xf>
    <xf numFmtId="0" fontId="120" fillId="34" borderId="23" xfId="72" applyFont="1" applyFill="1" applyBorder="1" applyAlignment="1">
      <alignment horizontal="center" vertical="center" shrinkToFit="1"/>
    </xf>
    <xf numFmtId="0" fontId="179" fillId="0" borderId="19" xfId="81" applyFont="1" applyFill="1" applyBorder="1" applyAlignment="1">
      <alignment vertical="center" shrinkToFit="1"/>
    </xf>
    <xf numFmtId="0" fontId="196" fillId="0" borderId="19" xfId="81" applyFont="1" applyBorder="1" applyAlignment="1">
      <alignment vertical="center" wrapText="1"/>
    </xf>
    <xf numFmtId="0" fontId="196" fillId="0" borderId="23" xfId="81" applyFont="1" applyBorder="1" applyAlignment="1">
      <alignment vertical="center" wrapText="1" shrinkToFit="1"/>
    </xf>
    <xf numFmtId="0" fontId="196" fillId="0" borderId="19" xfId="81" applyFont="1" applyBorder="1" applyAlignment="1">
      <alignment vertical="center" wrapText="1" shrinkToFit="1"/>
    </xf>
    <xf numFmtId="0" fontId="197" fillId="0" borderId="19" xfId="81" applyFont="1" applyBorder="1" applyAlignment="1">
      <alignment vertical="center" wrapText="1" shrinkToFit="1"/>
    </xf>
    <xf numFmtId="0" fontId="0" fillId="0" borderId="0" xfId="0" applyFont="1" applyAlignment="1">
      <alignment vertical="center" wrapText="1"/>
    </xf>
    <xf numFmtId="0" fontId="73" fillId="0" borderId="0" xfId="81" applyFont="1">
      <alignment vertical="center"/>
    </xf>
    <xf numFmtId="0" fontId="0" fillId="0" borderId="0" xfId="0" applyFont="1" applyAlignment="1">
      <alignment horizontal="left" vertical="center" wrapText="1"/>
    </xf>
    <xf numFmtId="0" fontId="16" fillId="30" borderId="0" xfId="58" applyFont="1" applyFill="1" applyAlignment="1" applyProtection="1">
      <alignment horizontal="left" vertical="center"/>
    </xf>
    <xf numFmtId="0" fontId="0" fillId="0" borderId="0" xfId="0" applyFont="1" applyAlignment="1">
      <alignment vertical="center" wrapText="1"/>
    </xf>
    <xf numFmtId="0" fontId="75" fillId="0" borderId="0" xfId="0" applyFont="1" applyAlignment="1">
      <alignment horizontal="left" vertical="center"/>
    </xf>
    <xf numFmtId="0" fontId="76" fillId="0" borderId="0" xfId="0" applyFont="1" applyAlignment="1">
      <alignment horizontal="center" vertical="center"/>
    </xf>
    <xf numFmtId="0" fontId="75" fillId="0" borderId="0" xfId="0" applyFont="1" applyAlignment="1">
      <alignment horizontal="center" vertical="center"/>
    </xf>
    <xf numFmtId="0" fontId="76" fillId="0" borderId="0" xfId="0" applyFont="1" applyAlignment="1">
      <alignment vertical="center"/>
    </xf>
    <xf numFmtId="0" fontId="77" fillId="0" borderId="0" xfId="0" applyFont="1" applyAlignment="1">
      <alignment horizontal="right" vertical="center"/>
    </xf>
    <xf numFmtId="0" fontId="76" fillId="0" borderId="89" xfId="0" applyFont="1" applyBorder="1" applyAlignment="1">
      <alignment horizontal="center" vertical="center"/>
    </xf>
    <xf numFmtId="0" fontId="76" fillId="0" borderId="121" xfId="0" applyFont="1" applyBorder="1" applyAlignment="1">
      <alignment horizontal="center" vertical="center"/>
    </xf>
    <xf numFmtId="0" fontId="76" fillId="0" borderId="122" xfId="0" applyFont="1" applyBorder="1" applyAlignment="1">
      <alignment horizontal="center" vertical="center"/>
    </xf>
    <xf numFmtId="0" fontId="76" fillId="25" borderId="0" xfId="0" applyFont="1" applyFill="1" applyAlignment="1" applyProtection="1">
      <alignment horizontal="left" vertical="center"/>
      <protection locked="0"/>
    </xf>
    <xf numFmtId="1" fontId="76" fillId="0" borderId="217" xfId="0" applyNumberFormat="1" applyFont="1" applyBorder="1" applyAlignment="1">
      <alignment horizontal="center" vertical="center"/>
    </xf>
    <xf numFmtId="1" fontId="76" fillId="0" borderId="0" xfId="0" applyNumberFormat="1" applyFont="1" applyAlignment="1">
      <alignment vertical="center"/>
    </xf>
    <xf numFmtId="181" fontId="76" fillId="0" borderId="0" xfId="0" applyNumberFormat="1" applyFont="1" applyAlignment="1">
      <alignment horizontal="center" vertical="center"/>
    </xf>
    <xf numFmtId="1" fontId="76" fillId="0" borderId="221"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24" xfId="0" applyFont="1" applyBorder="1" applyAlignment="1">
      <alignment horizontal="center" vertical="center"/>
    </xf>
    <xf numFmtId="183" fontId="76" fillId="0" borderId="121" xfId="0" applyNumberFormat="1" applyFont="1" applyBorder="1" applyAlignment="1" applyProtection="1">
      <alignment horizontal="center" vertical="center" shrinkToFit="1"/>
      <protection locked="0"/>
    </xf>
    <xf numFmtId="184" fontId="76" fillId="0" borderId="100" xfId="0" applyNumberFormat="1" applyFont="1" applyBorder="1" applyAlignment="1" applyProtection="1">
      <alignment horizontal="center" vertical="center"/>
      <protection locked="0"/>
    </xf>
    <xf numFmtId="183" fontId="76" fillId="0" borderId="122" xfId="0" applyNumberFormat="1" applyFont="1" applyBorder="1" applyAlignment="1" applyProtection="1">
      <alignment horizontal="center" vertical="center" shrinkToFit="1"/>
      <protection locked="0"/>
    </xf>
    <xf numFmtId="184" fontId="76" fillId="0" borderId="0" xfId="0" applyNumberFormat="1" applyFont="1" applyBorder="1" applyAlignment="1">
      <alignment horizontal="center" vertical="center"/>
    </xf>
    <xf numFmtId="0" fontId="76" fillId="0" borderId="223" xfId="0" applyFont="1" applyBorder="1" applyAlignment="1">
      <alignment horizontal="center" vertical="center"/>
    </xf>
    <xf numFmtId="0" fontId="76" fillId="0" borderId="224" xfId="0" applyFont="1" applyBorder="1" applyAlignment="1" applyProtection="1">
      <alignment horizontal="center" vertical="center"/>
      <protection locked="0"/>
    </xf>
    <xf numFmtId="0" fontId="76" fillId="0" borderId="225" xfId="0" applyFont="1" applyBorder="1" applyAlignment="1" applyProtection="1">
      <alignment horizontal="center" vertical="center"/>
      <protection locked="0"/>
    </xf>
    <xf numFmtId="0" fontId="76" fillId="0" borderId="217" xfId="0" applyFont="1" applyBorder="1" applyAlignment="1" applyProtection="1">
      <alignment horizontal="center" vertical="center"/>
      <protection locked="0"/>
    </xf>
    <xf numFmtId="0" fontId="76" fillId="0" borderId="126" xfId="0" applyFont="1" applyBorder="1" applyAlignment="1">
      <alignment vertical="center" shrinkToFit="1"/>
    </xf>
    <xf numFmtId="0" fontId="76" fillId="0" borderId="216" xfId="0" applyFont="1" applyBorder="1" applyAlignment="1">
      <alignment vertical="center"/>
    </xf>
    <xf numFmtId="179" fontId="76" fillId="0" borderId="217" xfId="0" applyNumberFormat="1" applyFont="1" applyBorder="1" applyAlignment="1">
      <alignment horizontal="center" vertical="center"/>
    </xf>
    <xf numFmtId="0" fontId="76" fillId="0" borderId="217" xfId="0" applyFont="1" applyBorder="1" applyAlignment="1">
      <alignment horizontal="center" vertical="center"/>
    </xf>
    <xf numFmtId="181" fontId="76" fillId="0" borderId="217" xfId="87" applyNumberFormat="1" applyFont="1" applyBorder="1" applyAlignment="1">
      <alignment horizontal="center" vertical="center"/>
    </xf>
    <xf numFmtId="0" fontId="76" fillId="0" borderId="71" xfId="0" applyFont="1" applyBorder="1" applyAlignment="1">
      <alignment vertical="center"/>
    </xf>
    <xf numFmtId="181" fontId="76" fillId="0" borderId="342" xfId="87" applyNumberFormat="1" applyFont="1" applyBorder="1" applyAlignment="1">
      <alignment horizontal="center" vertical="center"/>
    </xf>
    <xf numFmtId="0" fontId="76" fillId="0" borderId="229" xfId="0" applyFont="1" applyBorder="1" applyAlignment="1">
      <alignment vertical="center" shrinkToFit="1"/>
    </xf>
    <xf numFmtId="0" fontId="76" fillId="0" borderId="232" xfId="87" applyNumberFormat="1" applyFont="1" applyBorder="1" applyAlignment="1">
      <alignment horizontal="center" vertical="center"/>
    </xf>
    <xf numFmtId="0" fontId="201" fillId="0" borderId="0" xfId="0" quotePrefix="1" applyFont="1" applyAlignment="1">
      <alignment vertical="center"/>
    </xf>
    <xf numFmtId="0" fontId="76" fillId="0" borderId="0" xfId="0" applyFont="1" applyBorder="1" applyAlignment="1" applyProtection="1">
      <alignment horizontal="center" vertical="center"/>
      <protection locked="0"/>
    </xf>
    <xf numFmtId="0" fontId="76" fillId="0" borderId="0" xfId="0" applyFont="1" applyBorder="1" applyAlignment="1">
      <alignment vertical="center"/>
    </xf>
    <xf numFmtId="181" fontId="76" fillId="0" borderId="0" xfId="87" applyNumberFormat="1" applyFont="1" applyBorder="1" applyAlignment="1">
      <alignment horizontal="center" vertical="center"/>
    </xf>
    <xf numFmtId="0" fontId="76" fillId="0" borderId="0" xfId="0" quotePrefix="1" applyFont="1" applyAlignment="1">
      <alignment vertical="center"/>
    </xf>
    <xf numFmtId="0" fontId="76" fillId="0" borderId="0" xfId="0" applyFont="1" applyAlignment="1" applyProtection="1">
      <alignment horizontal="center" vertical="center"/>
      <protection locked="0"/>
    </xf>
    <xf numFmtId="0" fontId="76" fillId="0" borderId="124" xfId="0" applyFont="1" applyFill="1" applyBorder="1" applyAlignment="1">
      <alignment horizontal="center" vertical="center"/>
    </xf>
    <xf numFmtId="183" fontId="76" fillId="0" borderId="121" xfId="0" applyNumberFormat="1" applyFont="1" applyFill="1" applyBorder="1" applyAlignment="1" applyProtection="1">
      <alignment horizontal="center" vertical="center" shrinkToFit="1"/>
      <protection locked="0"/>
    </xf>
    <xf numFmtId="184" fontId="76" fillId="0" borderId="100" xfId="0" applyNumberFormat="1" applyFont="1" applyFill="1" applyBorder="1" applyAlignment="1" applyProtection="1">
      <alignment horizontal="center" vertical="center"/>
      <protection locked="0"/>
    </xf>
    <xf numFmtId="183" fontId="76" fillId="0" borderId="122" xfId="0" applyNumberFormat="1" applyFont="1" applyFill="1" applyBorder="1" applyAlignment="1" applyProtection="1">
      <alignment horizontal="center" vertical="center" shrinkToFit="1"/>
      <protection locked="0"/>
    </xf>
    <xf numFmtId="0" fontId="76" fillId="0" borderId="223" xfId="0" applyFont="1" applyFill="1" applyBorder="1" applyAlignment="1">
      <alignment horizontal="center" vertical="center"/>
    </xf>
    <xf numFmtId="0" fontId="76" fillId="0" borderId="224" xfId="0" applyFont="1" applyFill="1" applyBorder="1" applyAlignment="1" applyProtection="1">
      <alignment horizontal="center" vertical="center"/>
      <protection locked="0"/>
    </xf>
    <xf numFmtId="0" fontId="76" fillId="0" borderId="225" xfId="0" applyFont="1" applyFill="1" applyBorder="1" applyAlignment="1" applyProtection="1">
      <alignment horizontal="center" vertical="center"/>
      <protection locked="0"/>
    </xf>
    <xf numFmtId="0" fontId="76" fillId="0" borderId="217" xfId="0" applyFont="1" applyFill="1" applyBorder="1" applyAlignment="1" applyProtection="1">
      <alignment horizontal="center" vertical="center"/>
      <protection locked="0"/>
    </xf>
    <xf numFmtId="0" fontId="76" fillId="0" borderId="18" xfId="0" applyFont="1" applyBorder="1" applyAlignment="1">
      <alignment vertical="center" shrinkToFit="1"/>
    </xf>
    <xf numFmtId="0" fontId="76" fillId="0" borderId="26" xfId="87" applyNumberFormat="1" applyFont="1" applyBorder="1" applyAlignment="1">
      <alignment horizontal="center" vertical="center"/>
    </xf>
    <xf numFmtId="183" fontId="76" fillId="0" borderId="126" xfId="0" applyNumberFormat="1" applyFont="1" applyBorder="1" applyAlignment="1" applyProtection="1">
      <alignment horizontal="center" vertical="center" shrinkToFit="1"/>
      <protection locked="0"/>
    </xf>
    <xf numFmtId="0" fontId="76" fillId="0" borderId="216" xfId="0" applyFont="1" applyBorder="1" applyAlignment="1" applyProtection="1">
      <alignment horizontal="center" vertical="center"/>
      <protection locked="0"/>
    </xf>
    <xf numFmtId="0" fontId="76" fillId="0" borderId="0" xfId="0" applyFont="1" applyAlignment="1">
      <alignment horizontal="left" vertical="center"/>
    </xf>
    <xf numFmtId="184" fontId="76" fillId="0" borderId="122" xfId="0" applyNumberFormat="1" applyFont="1" applyBorder="1" applyAlignment="1" applyProtection="1">
      <alignment horizontal="center" vertical="center"/>
      <protection locked="0"/>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0" fontId="132" fillId="29" borderId="119" xfId="0" applyFont="1" applyFill="1" applyBorder="1" applyAlignment="1">
      <alignment horizontal="center" vertical="center" wrapText="1"/>
    </xf>
    <xf numFmtId="0" fontId="132" fillId="29" borderId="128" xfId="0" applyFont="1" applyFill="1" applyBorder="1" applyAlignment="1">
      <alignment horizontal="center" vertical="center" wrapText="1"/>
    </xf>
    <xf numFmtId="0" fontId="132" fillId="29" borderId="120" xfId="0" applyFont="1" applyFill="1" applyBorder="1" applyAlignment="1">
      <alignment horizontal="center" vertical="center" wrapText="1"/>
    </xf>
    <xf numFmtId="188" fontId="0" fillId="29" borderId="128" xfId="0" applyNumberFormat="1" applyFont="1" applyFill="1" applyBorder="1" applyAlignment="1">
      <alignment vertical="center" wrapText="1"/>
    </xf>
    <xf numFmtId="188" fontId="0" fillId="29" borderId="118" xfId="0" applyNumberFormat="1" applyFont="1" applyFill="1" applyBorder="1" applyAlignment="1">
      <alignment vertical="center" wrapText="1"/>
    </xf>
    <xf numFmtId="188" fontId="0" fillId="29" borderId="117" xfId="0" applyNumberFormat="1" applyFont="1" applyFill="1" applyBorder="1" applyAlignment="1">
      <alignment vertical="center" wrapText="1"/>
    </xf>
    <xf numFmtId="0" fontId="31" fillId="0" borderId="0" xfId="0" applyFont="1" applyFill="1" applyAlignment="1">
      <alignment horizontal="right"/>
    </xf>
    <xf numFmtId="0" fontId="0" fillId="29" borderId="119" xfId="0" applyFont="1" applyFill="1" applyBorder="1" applyAlignment="1">
      <alignment horizontal="center" vertical="center" shrinkToFit="1"/>
    </xf>
    <xf numFmtId="0" fontId="0" fillId="29" borderId="118" xfId="0" applyFont="1" applyFill="1" applyBorder="1" applyAlignment="1">
      <alignment horizontal="center" vertical="center" shrinkToFit="1"/>
    </xf>
    <xf numFmtId="0" fontId="0" fillId="29" borderId="117" xfId="0" applyFont="1" applyFill="1" applyBorder="1" applyAlignment="1">
      <alignment horizontal="center" vertical="center" shrinkToFit="1"/>
    </xf>
    <xf numFmtId="0" fontId="0" fillId="29" borderId="133" xfId="0" applyFont="1" applyFill="1" applyBorder="1" applyAlignment="1">
      <alignment horizontal="center" vertical="center" shrinkToFit="1"/>
    </xf>
    <xf numFmtId="0" fontId="0" fillId="29" borderId="118" xfId="0" applyFont="1" applyFill="1" applyBorder="1" applyAlignment="1">
      <alignment horizontal="center" vertical="center" wrapText="1" shrinkToFit="1"/>
    </xf>
    <xf numFmtId="0" fontId="30" fillId="29" borderId="168" xfId="0" applyFont="1" applyFill="1" applyBorder="1" applyAlignment="1">
      <alignment horizontal="center" vertical="center"/>
    </xf>
    <xf numFmtId="0" fontId="0" fillId="29" borderId="14" xfId="0" applyFont="1" applyFill="1" applyBorder="1" applyAlignment="1">
      <alignment horizontal="left" vertical="center" wrapText="1"/>
    </xf>
    <xf numFmtId="0" fontId="0" fillId="29" borderId="10" xfId="0" applyFont="1" applyFill="1" applyBorder="1" applyAlignment="1">
      <alignment horizontal="left" vertical="center" wrapText="1"/>
    </xf>
    <xf numFmtId="0" fontId="0" fillId="29" borderId="14" xfId="0" applyFont="1" applyFill="1" applyBorder="1" applyAlignment="1">
      <alignment vertical="center" wrapText="1"/>
    </xf>
    <xf numFmtId="0" fontId="0" fillId="29" borderId="10" xfId="0" applyFont="1" applyFill="1" applyBorder="1" applyAlignment="1">
      <alignment vertical="center" wrapText="1"/>
    </xf>
    <xf numFmtId="0" fontId="31" fillId="29" borderId="130" xfId="0" applyFont="1" applyFill="1" applyBorder="1" applyAlignment="1">
      <alignment horizontal="center" vertical="center" wrapText="1"/>
    </xf>
    <xf numFmtId="0" fontId="31" fillId="29" borderId="120" xfId="0" applyFont="1" applyFill="1" applyBorder="1" applyAlignment="1">
      <alignment horizontal="center" vertical="center"/>
    </xf>
    <xf numFmtId="0" fontId="0" fillId="29" borderId="0" xfId="0" applyFont="1" applyFill="1" applyBorder="1" applyAlignment="1">
      <alignment horizontal="left" vertical="center" wrapText="1"/>
    </xf>
    <xf numFmtId="0" fontId="0" fillId="29" borderId="196" xfId="0" applyFont="1" applyFill="1" applyBorder="1" applyAlignment="1">
      <alignment horizontal="left" vertical="center" wrapText="1"/>
    </xf>
    <xf numFmtId="0" fontId="0" fillId="29" borderId="189" xfId="0" applyFont="1" applyFill="1" applyBorder="1" applyAlignment="1">
      <alignment horizontal="left" vertical="center" wrapText="1"/>
    </xf>
    <xf numFmtId="188" fontId="0" fillId="29" borderId="119" xfId="0" applyNumberFormat="1" applyFont="1" applyFill="1" applyBorder="1" applyAlignment="1">
      <alignment vertical="center" wrapText="1"/>
    </xf>
    <xf numFmtId="0" fontId="30" fillId="29" borderId="27" xfId="0" applyFont="1" applyFill="1" applyBorder="1" applyAlignment="1">
      <alignment horizontal="center" vertical="center"/>
    </xf>
    <xf numFmtId="0" fontId="30" fillId="29" borderId="26" xfId="0" applyFont="1" applyFill="1" applyBorder="1" applyAlignment="1">
      <alignment horizontal="center" vertical="center"/>
    </xf>
    <xf numFmtId="0" fontId="30" fillId="29" borderId="109" xfId="0" applyFont="1" applyFill="1" applyBorder="1" applyAlignment="1">
      <alignment horizontal="center" vertical="center"/>
    </xf>
    <xf numFmtId="0" fontId="30" fillId="29" borderId="107" xfId="0" applyFont="1" applyFill="1" applyBorder="1" applyAlignment="1">
      <alignment horizontal="center" vertical="center"/>
    </xf>
    <xf numFmtId="0" fontId="30" fillId="29" borderId="15" xfId="0" applyFont="1" applyFill="1" applyBorder="1" applyAlignment="1">
      <alignment horizontal="center" vertical="center"/>
    </xf>
    <xf numFmtId="188" fontId="0" fillId="29" borderId="120" xfId="0" applyNumberFormat="1" applyFont="1" applyFill="1" applyBorder="1" applyAlignment="1">
      <alignment vertical="center" wrapText="1"/>
    </xf>
    <xf numFmtId="0" fontId="0" fillId="29" borderId="117" xfId="0" applyFont="1" applyFill="1" applyBorder="1" applyAlignment="1">
      <alignment horizontal="center" vertical="center" wrapText="1" shrinkToFit="1"/>
    </xf>
    <xf numFmtId="0" fontId="0" fillId="29" borderId="206" xfId="0" applyFont="1" applyFill="1" applyBorder="1" applyAlignment="1">
      <alignment horizontal="center" vertical="center" wrapText="1" shrinkToFit="1"/>
    </xf>
    <xf numFmtId="0" fontId="0" fillId="29" borderId="207" xfId="0" applyFont="1" applyFill="1" applyBorder="1" applyAlignment="1">
      <alignment horizontal="center" vertical="center" shrinkToFit="1"/>
    </xf>
    <xf numFmtId="0" fontId="0" fillId="29" borderId="178" xfId="0" applyFont="1" applyFill="1" applyBorder="1" applyAlignment="1">
      <alignment horizontal="center" vertical="center" shrinkToFit="1"/>
    </xf>
    <xf numFmtId="0" fontId="0" fillId="29" borderId="135" xfId="0" applyFont="1" applyFill="1" applyBorder="1" applyAlignment="1">
      <alignment horizontal="center" vertical="center" shrinkToFit="1"/>
    </xf>
    <xf numFmtId="0" fontId="0" fillId="29" borderId="263" xfId="0" applyFont="1" applyFill="1" applyBorder="1" applyAlignment="1">
      <alignment horizontal="left" vertical="center" wrapText="1"/>
    </xf>
    <xf numFmtId="0" fontId="0" fillId="29" borderId="264" xfId="0" applyFont="1" applyFill="1" applyBorder="1" applyAlignment="1">
      <alignment horizontal="left" vertical="center" wrapText="1"/>
    </xf>
    <xf numFmtId="0" fontId="24" fillId="29" borderId="128" xfId="0" applyFont="1" applyFill="1" applyBorder="1" applyAlignment="1">
      <alignment horizontal="center" vertical="center" wrapText="1"/>
    </xf>
    <xf numFmtId="0" fontId="24" fillId="29" borderId="119" xfId="0" applyFont="1" applyFill="1" applyBorder="1" applyAlignment="1">
      <alignment horizontal="center" vertical="center"/>
    </xf>
    <xf numFmtId="0" fontId="24" fillId="29" borderId="118" xfId="0" applyFont="1" applyFill="1" applyBorder="1" applyAlignment="1">
      <alignment horizontal="center" vertical="center"/>
    </xf>
    <xf numFmtId="0" fontId="24" fillId="29" borderId="117" xfId="0" applyFont="1" applyFill="1" applyBorder="1" applyAlignment="1">
      <alignment horizontal="center" vertical="center" wrapText="1"/>
    </xf>
    <xf numFmtId="0" fontId="0" fillId="29" borderId="136" xfId="0" applyFont="1" applyFill="1" applyBorder="1" applyAlignment="1">
      <alignment horizontal="center" vertical="center" shrinkToFit="1"/>
    </xf>
    <xf numFmtId="0" fontId="0" fillId="29" borderId="128" xfId="0" applyFont="1" applyFill="1" applyBorder="1" applyAlignment="1">
      <alignment horizontal="center" vertical="center" wrapText="1" shrinkToFit="1"/>
    </xf>
    <xf numFmtId="0" fontId="0" fillId="29" borderId="120" xfId="0" applyFont="1" applyFill="1" applyBorder="1" applyAlignment="1">
      <alignment horizontal="center" vertical="center" shrinkToFit="1"/>
    </xf>
    <xf numFmtId="0" fontId="33" fillId="29" borderId="118" xfId="0" applyFont="1" applyFill="1" applyBorder="1" applyAlignment="1">
      <alignment horizontal="center" vertical="center" wrapText="1" shrinkToFit="1"/>
    </xf>
    <xf numFmtId="0" fontId="33" fillId="29" borderId="136" xfId="0" applyFont="1" applyFill="1" applyBorder="1" applyAlignment="1">
      <alignment horizontal="center" vertical="center" wrapText="1" shrinkToFit="1"/>
    </xf>
    <xf numFmtId="0" fontId="30" fillId="29" borderId="37" xfId="0" applyFont="1" applyFill="1" applyBorder="1" applyAlignment="1">
      <alignment horizontal="center" vertical="center"/>
    </xf>
    <xf numFmtId="0" fontId="30" fillId="29" borderId="112" xfId="0" applyFont="1" applyFill="1" applyBorder="1" applyAlignment="1">
      <alignment horizontal="center" vertical="center"/>
    </xf>
    <xf numFmtId="0" fontId="30" fillId="29" borderId="116" xfId="0" applyFont="1" applyFill="1" applyBorder="1" applyAlignment="1">
      <alignment horizontal="center" vertical="center"/>
    </xf>
    <xf numFmtId="0" fontId="0" fillId="29" borderId="28" xfId="0" applyFont="1" applyFill="1" applyBorder="1" applyAlignment="1">
      <alignment horizontal="left" vertical="center" wrapText="1"/>
    </xf>
    <xf numFmtId="188" fontId="0" fillId="29" borderId="129" xfId="0" applyNumberFormat="1" applyFont="1" applyFill="1" applyBorder="1" applyAlignment="1">
      <alignment vertical="center" wrapText="1"/>
    </xf>
    <xf numFmtId="0" fontId="24" fillId="29" borderId="43" xfId="0" applyFont="1" applyFill="1" applyBorder="1" applyAlignment="1">
      <alignment horizontal="left" vertical="center"/>
    </xf>
    <xf numFmtId="0" fontId="24" fillId="29" borderId="132" xfId="0" applyFont="1" applyFill="1" applyBorder="1" applyAlignment="1">
      <alignment horizontal="left" vertical="center"/>
    </xf>
    <xf numFmtId="0" fontId="24" fillId="29" borderId="131" xfId="0" applyFont="1" applyFill="1" applyBorder="1" applyAlignment="1">
      <alignment horizontal="center" vertical="center"/>
    </xf>
    <xf numFmtId="0" fontId="0" fillId="29" borderId="10" xfId="0" applyFont="1" applyFill="1" applyBorder="1" applyAlignment="1">
      <alignment horizontal="left" vertical="center"/>
    </xf>
    <xf numFmtId="0" fontId="0" fillId="29" borderId="55" xfId="0" applyFont="1" applyFill="1" applyBorder="1" applyAlignment="1">
      <alignment horizontal="left" vertical="center"/>
    </xf>
    <xf numFmtId="0" fontId="24" fillId="29" borderId="133" xfId="0" applyFont="1" applyFill="1" applyBorder="1" applyAlignment="1">
      <alignment horizontal="center" vertical="center"/>
    </xf>
    <xf numFmtId="0" fontId="135" fillId="29" borderId="133" xfId="66" applyFont="1" applyFill="1" applyBorder="1" applyAlignment="1">
      <alignment horizontal="center" vertical="center"/>
    </xf>
    <xf numFmtId="0" fontId="0" fillId="29" borderId="134" xfId="0" applyFont="1" applyFill="1" applyBorder="1" applyAlignment="1">
      <alignment horizontal="left" vertical="center" wrapText="1"/>
    </xf>
    <xf numFmtId="0" fontId="0" fillId="29" borderId="44" xfId="0" applyFont="1" applyFill="1" applyBorder="1" applyAlignment="1">
      <alignment horizontal="left" vertical="center" wrapText="1"/>
    </xf>
    <xf numFmtId="0" fontId="24" fillId="29" borderId="117" xfId="0" applyFont="1" applyFill="1" applyBorder="1" applyAlignment="1">
      <alignment horizontal="center" vertical="center"/>
    </xf>
    <xf numFmtId="0" fontId="24" fillId="29" borderId="43" xfId="0" applyFont="1" applyFill="1" applyBorder="1" applyAlignment="1">
      <alignment horizontal="left" vertical="center" shrinkToFit="1"/>
    </xf>
    <xf numFmtId="0" fontId="24" fillId="29" borderId="132" xfId="0" applyFont="1" applyFill="1" applyBorder="1" applyAlignment="1">
      <alignment horizontal="left" vertical="center" shrinkToFit="1"/>
    </xf>
    <xf numFmtId="0" fontId="0" fillId="29" borderId="195" xfId="0" applyFont="1" applyFill="1" applyBorder="1" applyAlignment="1">
      <alignment horizontal="center" vertical="center" shrinkToFit="1"/>
    </xf>
    <xf numFmtId="0" fontId="106" fillId="29" borderId="275" xfId="66" applyFont="1" applyFill="1" applyBorder="1" applyAlignment="1">
      <alignment horizontal="center" vertical="center"/>
    </xf>
    <xf numFmtId="0" fontId="106" fillId="29" borderId="276" xfId="66" applyFont="1" applyFill="1" applyBorder="1" applyAlignment="1">
      <alignment horizontal="center" vertical="center"/>
    </xf>
    <xf numFmtId="0" fontId="106" fillId="29" borderId="118" xfId="66" applyFont="1" applyFill="1" applyBorder="1" applyAlignment="1">
      <alignment horizontal="center" vertical="center"/>
    </xf>
    <xf numFmtId="0" fontId="106" fillId="29" borderId="133" xfId="66" applyFont="1" applyFill="1" applyBorder="1" applyAlignment="1">
      <alignment horizontal="center" vertical="center"/>
    </xf>
    <xf numFmtId="0" fontId="0" fillId="29" borderId="119" xfId="0" applyFont="1" applyFill="1" applyBorder="1" applyAlignment="1">
      <alignment vertical="center" wrapText="1"/>
    </xf>
    <xf numFmtId="0" fontId="0" fillId="29" borderId="120" xfId="0" applyFont="1" applyFill="1" applyBorder="1" applyAlignment="1">
      <alignment vertical="center" wrapText="1"/>
    </xf>
    <xf numFmtId="0" fontId="0" fillId="29" borderId="119" xfId="0" applyFont="1" applyFill="1" applyBorder="1" applyAlignment="1">
      <alignment horizontal="left" vertical="center" wrapText="1"/>
    </xf>
    <xf numFmtId="0" fontId="0" fillId="29" borderId="118" xfId="0" applyFont="1" applyFill="1" applyBorder="1" applyAlignment="1">
      <alignment horizontal="left" vertical="center" wrapText="1"/>
    </xf>
    <xf numFmtId="0" fontId="24" fillId="29" borderId="118" xfId="0" applyFont="1" applyFill="1" applyBorder="1" applyAlignment="1">
      <alignment horizontal="center" vertical="center" wrapText="1"/>
    </xf>
    <xf numFmtId="0" fontId="106" fillId="29" borderId="195" xfId="66" quotePrefix="1" applyFill="1" applyBorder="1" applyAlignment="1">
      <alignment horizontal="center" vertical="center"/>
    </xf>
    <xf numFmtId="0" fontId="106" fillId="29" borderId="195" xfId="66" applyFill="1" applyBorder="1" applyAlignment="1">
      <alignment horizontal="center" vertical="center"/>
    </xf>
    <xf numFmtId="0" fontId="0" fillId="29" borderId="195" xfId="0" applyFont="1" applyFill="1" applyBorder="1" applyAlignment="1">
      <alignment horizontal="left" vertical="center" wrapText="1"/>
    </xf>
    <xf numFmtId="0" fontId="106" fillId="29" borderId="207" xfId="66" quotePrefix="1" applyFill="1" applyBorder="1" applyAlignment="1">
      <alignment horizontal="center" vertical="center"/>
    </xf>
    <xf numFmtId="0" fontId="0" fillId="29" borderId="207" xfId="0" applyFont="1" applyFill="1" applyBorder="1" applyAlignment="1">
      <alignment horizontal="left" vertical="center" wrapText="1"/>
    </xf>
    <xf numFmtId="0" fontId="135" fillId="29" borderId="117" xfId="66" applyFont="1" applyFill="1" applyBorder="1" applyAlignment="1">
      <alignment horizontal="center" vertical="center" wrapText="1"/>
    </xf>
    <xf numFmtId="0" fontId="135" fillId="29" borderId="118" xfId="66" applyFont="1" applyFill="1" applyBorder="1" applyAlignment="1">
      <alignment horizontal="center" vertical="center"/>
    </xf>
    <xf numFmtId="0" fontId="0" fillId="29" borderId="117" xfId="0" applyFont="1" applyFill="1" applyBorder="1" applyAlignment="1">
      <alignment vertical="center" wrapText="1"/>
    </xf>
    <xf numFmtId="0" fontId="0" fillId="29" borderId="118" xfId="0" applyFont="1" applyFill="1" applyBorder="1" applyAlignment="1">
      <alignment vertical="center" wrapText="1"/>
    </xf>
    <xf numFmtId="0" fontId="134" fillId="29" borderId="273" xfId="66" applyFont="1" applyFill="1" applyBorder="1" applyAlignment="1">
      <alignment horizontal="center" vertical="center" wrapText="1"/>
    </xf>
    <xf numFmtId="0" fontId="134" fillId="29" borderId="274" xfId="66" applyFont="1" applyFill="1" applyBorder="1" applyAlignment="1">
      <alignment horizontal="center" vertical="center"/>
    </xf>
    <xf numFmtId="0" fontId="106" fillId="29" borderId="119" xfId="66" applyFont="1" applyFill="1" applyBorder="1" applyAlignment="1">
      <alignment horizontal="center" vertical="center"/>
    </xf>
    <xf numFmtId="0" fontId="0" fillId="29" borderId="206" xfId="0" applyFont="1" applyFill="1" applyBorder="1" applyAlignment="1">
      <alignment horizontal="left" vertical="center" wrapText="1"/>
    </xf>
    <xf numFmtId="0" fontId="0" fillId="29" borderId="43" xfId="0" applyFont="1" applyFill="1" applyBorder="1" applyAlignment="1">
      <alignment horizontal="left" vertical="center" wrapText="1"/>
    </xf>
    <xf numFmtId="0" fontId="106" fillId="29" borderId="206" xfId="66" applyFill="1" applyBorder="1" applyAlignment="1">
      <alignment horizontal="center" vertical="center"/>
    </xf>
    <xf numFmtId="0" fontId="33" fillId="29" borderId="117" xfId="0" applyFont="1" applyFill="1" applyBorder="1" applyAlignment="1">
      <alignment horizontal="center" vertical="center" wrapText="1"/>
    </xf>
    <xf numFmtId="0" fontId="33" fillId="29" borderId="119" xfId="0" applyFont="1" applyFill="1" applyBorder="1" applyAlignment="1">
      <alignment horizontal="center" vertical="center" wrapText="1"/>
    </xf>
    <xf numFmtId="0" fontId="33" fillId="29" borderId="180" xfId="0" applyFont="1" applyFill="1" applyBorder="1" applyAlignment="1">
      <alignment horizontal="center" vertical="center" wrapText="1"/>
    </xf>
    <xf numFmtId="0" fontId="0" fillId="29" borderId="179" xfId="0" applyFont="1" applyFill="1" applyBorder="1" applyAlignment="1">
      <alignment horizontal="left" vertical="center" wrapText="1"/>
    </xf>
    <xf numFmtId="0" fontId="0" fillId="29" borderId="208" xfId="0" applyFont="1" applyFill="1" applyBorder="1" applyAlignment="1">
      <alignment horizontal="left" vertical="center" wrapText="1"/>
    </xf>
    <xf numFmtId="0" fontId="0" fillId="29" borderId="209" xfId="0" applyFont="1" applyFill="1" applyBorder="1" applyAlignment="1">
      <alignment horizontal="left" vertical="center" wrapText="1"/>
    </xf>
    <xf numFmtId="0" fontId="106" fillId="29" borderId="118" xfId="66" quotePrefix="1" applyFill="1" applyBorder="1" applyAlignment="1">
      <alignment horizontal="center" vertical="center"/>
    </xf>
    <xf numFmtId="0" fontId="106" fillId="29" borderId="133" xfId="66" applyFill="1" applyBorder="1" applyAlignment="1">
      <alignment horizontal="center" vertical="center"/>
    </xf>
    <xf numFmtId="0" fontId="0" fillId="29" borderId="200" xfId="0" applyFont="1" applyFill="1" applyBorder="1" applyAlignment="1">
      <alignment horizontal="center" vertical="center" shrinkToFit="1"/>
    </xf>
    <xf numFmtId="0" fontId="0" fillId="29" borderId="205" xfId="0" applyFont="1" applyFill="1" applyBorder="1" applyAlignment="1">
      <alignment horizontal="center" vertical="center" shrinkToFit="1"/>
    </xf>
    <xf numFmtId="0" fontId="24" fillId="29" borderId="133" xfId="0" applyFont="1" applyFill="1" applyBorder="1" applyAlignment="1">
      <alignment horizontal="center" vertical="center" wrapText="1"/>
    </xf>
    <xf numFmtId="0" fontId="106" fillId="29" borderId="195" xfId="66" quotePrefix="1" applyFont="1" applyFill="1" applyBorder="1" applyAlignment="1">
      <alignment horizontal="center" vertical="center"/>
    </xf>
    <xf numFmtId="0" fontId="106" fillId="29" borderId="195" xfId="66" applyFont="1" applyFill="1" applyBorder="1" applyAlignment="1">
      <alignment horizontal="center" vertical="center"/>
    </xf>
    <xf numFmtId="0" fontId="172" fillId="29" borderId="118" xfId="0" applyFont="1" applyFill="1" applyBorder="1" applyAlignment="1">
      <alignment horizontal="center" vertical="center" wrapText="1"/>
    </xf>
    <xf numFmtId="0" fontId="172" fillId="29" borderId="133" xfId="0" applyFont="1" applyFill="1" applyBorder="1" applyAlignment="1">
      <alignment horizontal="center" vertical="center"/>
    </xf>
    <xf numFmtId="0" fontId="171" fillId="29" borderId="118" xfId="0" applyFont="1" applyFill="1" applyBorder="1" applyAlignment="1">
      <alignment horizontal="center" vertical="center"/>
    </xf>
    <xf numFmtId="0" fontId="171" fillId="29" borderId="133" xfId="0" applyFont="1" applyFill="1" applyBorder="1" applyAlignment="1">
      <alignment horizontal="center" vertical="center"/>
    </xf>
    <xf numFmtId="0" fontId="106" fillId="29" borderId="118" xfId="66" applyFill="1" applyBorder="1" applyAlignment="1">
      <alignment horizontal="center" vertical="center"/>
    </xf>
    <xf numFmtId="0" fontId="0" fillId="29" borderId="184" xfId="0" applyFont="1" applyFill="1" applyBorder="1" applyAlignment="1">
      <alignment horizontal="center" vertical="center" wrapText="1" shrinkToFit="1"/>
    </xf>
    <xf numFmtId="0" fontId="0" fillId="29" borderId="137" xfId="0" applyFont="1" applyFill="1" applyBorder="1" applyAlignment="1">
      <alignment horizontal="left" vertical="center" wrapText="1"/>
    </xf>
    <xf numFmtId="0" fontId="0" fillId="29" borderId="54" xfId="0" applyFont="1" applyFill="1" applyBorder="1" applyAlignment="1">
      <alignment horizontal="left" vertical="center" wrapText="1"/>
    </xf>
    <xf numFmtId="0" fontId="0" fillId="29" borderId="270" xfId="0" applyFont="1" applyFill="1" applyBorder="1" applyAlignment="1">
      <alignment horizontal="left" vertical="center" wrapText="1"/>
    </xf>
    <xf numFmtId="0" fontId="30" fillId="29" borderId="192" xfId="0" applyFont="1" applyFill="1" applyBorder="1" applyAlignment="1">
      <alignment horizontal="center" vertical="center"/>
    </xf>
    <xf numFmtId="0" fontId="30" fillId="29" borderId="113" xfId="0" applyFont="1" applyFill="1" applyBorder="1" applyAlignment="1">
      <alignment horizontal="center" vertical="center"/>
    </xf>
    <xf numFmtId="0" fontId="30" fillId="29" borderId="177" xfId="0" applyFont="1" applyFill="1" applyBorder="1" applyAlignment="1">
      <alignment horizontal="center" vertical="center"/>
    </xf>
    <xf numFmtId="0" fontId="30" fillId="29" borderId="193" xfId="0" applyFont="1" applyFill="1" applyBorder="1" applyAlignment="1">
      <alignment horizontal="center" vertical="center"/>
    </xf>
    <xf numFmtId="0" fontId="30" fillId="29" borderId="12" xfId="0" applyFont="1" applyFill="1" applyBorder="1" applyAlignment="1">
      <alignment horizontal="center" vertical="center"/>
    </xf>
    <xf numFmtId="0" fontId="30" fillId="29" borderId="30" xfId="0" applyFont="1" applyFill="1" applyBorder="1" applyAlignment="1">
      <alignment horizontal="center" vertical="center"/>
    </xf>
    <xf numFmtId="0" fontId="30" fillId="29" borderId="29" xfId="0" applyFont="1" applyFill="1" applyBorder="1" applyAlignment="1">
      <alignment horizontal="center" vertical="center"/>
    </xf>
    <xf numFmtId="49" fontId="106" fillId="29" borderId="117" xfId="66" applyNumberFormat="1" applyFont="1" applyFill="1" applyBorder="1" applyAlignment="1">
      <alignment horizontal="center" vertical="center" shrinkToFit="1"/>
    </xf>
    <xf numFmtId="0" fontId="106" fillId="29" borderId="118" xfId="66" applyFont="1" applyFill="1" applyBorder="1" applyAlignment="1">
      <alignment vertical="center" shrinkToFit="1"/>
    </xf>
    <xf numFmtId="0" fontId="33" fillId="29" borderId="118" xfId="0" applyFont="1" applyFill="1" applyBorder="1" applyAlignment="1">
      <alignment horizontal="center" vertical="center" wrapText="1"/>
    </xf>
    <xf numFmtId="0" fontId="33" fillId="29" borderId="133" xfId="0" applyFont="1" applyFill="1" applyBorder="1" applyAlignment="1">
      <alignment horizontal="center" vertical="center"/>
    </xf>
    <xf numFmtId="0" fontId="106" fillId="29" borderId="117" xfId="66" applyFont="1" applyFill="1" applyBorder="1" applyAlignment="1">
      <alignment horizontal="center" vertical="center"/>
    </xf>
    <xf numFmtId="0" fontId="0" fillId="29" borderId="138" xfId="0" applyFont="1" applyFill="1" applyBorder="1" applyAlignment="1">
      <alignment horizontal="left" vertical="center" wrapText="1"/>
    </xf>
    <xf numFmtId="0" fontId="135" fillId="29" borderId="135" xfId="66" applyFont="1" applyFill="1" applyBorder="1" applyAlignment="1">
      <alignment horizontal="center" vertical="center"/>
    </xf>
    <xf numFmtId="0" fontId="0" fillId="29" borderId="275" xfId="0" applyFont="1" applyFill="1" applyBorder="1" applyAlignment="1">
      <alignment horizontal="center" vertical="center" shrinkToFit="1"/>
    </xf>
    <xf numFmtId="0" fontId="0" fillId="29" borderId="276" xfId="0" applyFont="1" applyFill="1" applyBorder="1" applyAlignment="1">
      <alignment horizontal="center" vertical="center" shrinkToFit="1"/>
    </xf>
    <xf numFmtId="0" fontId="24" fillId="29" borderId="136" xfId="0" applyFont="1" applyFill="1" applyBorder="1" applyAlignment="1">
      <alignment horizontal="center" vertical="center"/>
    </xf>
    <xf numFmtId="0" fontId="0" fillId="29" borderId="50" xfId="0" applyFont="1" applyFill="1" applyBorder="1" applyAlignment="1">
      <alignment horizontal="left" vertical="center" wrapText="1"/>
    </xf>
    <xf numFmtId="0" fontId="135" fillId="29" borderId="136" xfId="66" applyFont="1" applyFill="1" applyBorder="1" applyAlignment="1">
      <alignment horizontal="center" vertical="center"/>
    </xf>
    <xf numFmtId="0" fontId="24" fillId="29" borderId="135" xfId="0" applyFont="1" applyFill="1" applyBorder="1" applyAlignment="1">
      <alignment horizontal="center" vertical="center"/>
    </xf>
    <xf numFmtId="0" fontId="0" fillId="29" borderId="51" xfId="0" applyFont="1" applyFill="1" applyBorder="1" applyAlignment="1">
      <alignment horizontal="left" vertical="center" wrapText="1"/>
    </xf>
    <xf numFmtId="0" fontId="0" fillId="29" borderId="117" xfId="0" applyFont="1" applyFill="1" applyBorder="1" applyAlignment="1">
      <alignment horizontal="left" vertical="center" wrapText="1"/>
    </xf>
    <xf numFmtId="0" fontId="106" fillId="29" borderId="118" xfId="66" quotePrefix="1" applyFont="1" applyFill="1" applyBorder="1" applyAlignment="1">
      <alignment horizontal="center" vertical="center"/>
    </xf>
    <xf numFmtId="0" fontId="0" fillId="29" borderId="265" xfId="0" applyFont="1" applyFill="1" applyBorder="1" applyAlignment="1">
      <alignment horizontal="left" vertical="center" wrapText="1"/>
    </xf>
    <xf numFmtId="0" fontId="0" fillId="29" borderId="266" xfId="0" applyFont="1" applyFill="1" applyBorder="1" applyAlignment="1">
      <alignment horizontal="left" vertical="center" wrapText="1"/>
    </xf>
    <xf numFmtId="0" fontId="24" fillId="29" borderId="117" xfId="0" applyFont="1" applyFill="1" applyBorder="1" applyAlignment="1">
      <alignment horizontal="center" vertical="center" wrapText="1" shrinkToFit="1"/>
    </xf>
    <xf numFmtId="0" fontId="24" fillId="29" borderId="118" xfId="0" applyFont="1" applyFill="1" applyBorder="1" applyAlignment="1">
      <alignment vertical="center" shrinkToFit="1"/>
    </xf>
    <xf numFmtId="0" fontId="0" fillId="29" borderId="267" xfId="0" applyFont="1" applyFill="1" applyBorder="1" applyAlignment="1">
      <alignment horizontal="left" vertical="center" wrapText="1"/>
    </xf>
    <xf numFmtId="0" fontId="0" fillId="29" borderId="268" xfId="0" applyFont="1" applyFill="1" applyBorder="1" applyAlignment="1">
      <alignment horizontal="left" vertical="center" wrapText="1"/>
    </xf>
    <xf numFmtId="0" fontId="106" fillId="29" borderId="135" xfId="66" applyFont="1" applyFill="1" applyBorder="1" applyAlignment="1">
      <alignment horizontal="center" vertical="center"/>
    </xf>
    <xf numFmtId="0" fontId="24" fillId="29" borderId="119" xfId="0" applyFont="1" applyFill="1" applyBorder="1" applyAlignment="1">
      <alignment horizontal="center" vertical="center" wrapText="1"/>
    </xf>
    <xf numFmtId="0" fontId="0" fillId="29" borderId="206" xfId="0" applyFont="1" applyFill="1" applyBorder="1" applyAlignment="1">
      <alignment horizontal="center" vertical="center" shrinkToFit="1"/>
    </xf>
    <xf numFmtId="49" fontId="106" fillId="29" borderId="135" xfId="66" quotePrefix="1" applyNumberFormat="1" applyFont="1" applyFill="1" applyBorder="1" applyAlignment="1">
      <alignment horizontal="center" vertical="center"/>
    </xf>
    <xf numFmtId="49" fontId="106" fillId="29" borderId="117" xfId="66" applyNumberFormat="1" applyFont="1" applyFill="1" applyBorder="1" applyAlignment="1">
      <alignment horizontal="center" vertical="center"/>
    </xf>
    <xf numFmtId="0" fontId="106" fillId="29" borderId="131" xfId="66" applyFont="1" applyFill="1" applyBorder="1" applyAlignment="1">
      <alignment horizontal="center" vertical="center"/>
    </xf>
    <xf numFmtId="0" fontId="106" fillId="29" borderId="0" xfId="66" quotePrefix="1" applyFont="1" applyFill="1" applyBorder="1" applyAlignment="1">
      <alignment horizontal="center" vertical="center"/>
    </xf>
    <xf numFmtId="0" fontId="106" fillId="29" borderId="0" xfId="66" applyFont="1" applyFill="1" applyBorder="1" applyAlignment="1">
      <alignment horizontal="center" vertical="center"/>
    </xf>
    <xf numFmtId="0" fontId="135" fillId="29" borderId="119" xfId="66" applyFont="1" applyFill="1" applyBorder="1" applyAlignment="1">
      <alignment horizontal="center" vertical="center"/>
    </xf>
    <xf numFmtId="49" fontId="106" fillId="29" borderId="119" xfId="66" quotePrefix="1" applyNumberFormat="1" applyFill="1" applyBorder="1" applyAlignment="1">
      <alignment horizontal="center" vertical="center" shrinkToFit="1"/>
    </xf>
    <xf numFmtId="0" fontId="106" fillId="29" borderId="120" xfId="66" applyFill="1" applyBorder="1" applyAlignment="1">
      <alignment vertical="center" shrinkToFit="1"/>
    </xf>
    <xf numFmtId="49" fontId="106" fillId="29" borderId="117" xfId="66" quotePrefix="1" applyNumberFormat="1" applyFont="1" applyFill="1" applyBorder="1" applyAlignment="1">
      <alignment horizontal="center" vertical="center" shrinkToFit="1"/>
    </xf>
    <xf numFmtId="0" fontId="106" fillId="29" borderId="120" xfId="66" applyFont="1" applyFill="1" applyBorder="1" applyAlignment="1">
      <alignment vertical="center" shrinkToFit="1"/>
    </xf>
    <xf numFmtId="0" fontId="31" fillId="29" borderId="39" xfId="0" applyFont="1" applyFill="1" applyBorder="1" applyAlignment="1">
      <alignment horizontal="center" vertical="center"/>
    </xf>
    <xf numFmtId="0" fontId="31" fillId="29" borderId="31" xfId="0" applyFont="1" applyFill="1" applyBorder="1" applyAlignment="1">
      <alignment horizontal="center" vertical="center"/>
    </xf>
    <xf numFmtId="0" fontId="31" fillId="29" borderId="32" xfId="0" applyFont="1" applyFill="1" applyBorder="1" applyAlignment="1">
      <alignment horizontal="center" vertical="center"/>
    </xf>
    <xf numFmtId="0" fontId="31" fillId="29" borderId="60" xfId="0" applyFont="1" applyFill="1" applyBorder="1" applyAlignment="1">
      <alignment horizontal="center" vertical="center"/>
    </xf>
    <xf numFmtId="0" fontId="31" fillId="29" borderId="50" xfId="0" applyFont="1" applyFill="1" applyBorder="1" applyAlignment="1">
      <alignment horizontal="center" vertical="center"/>
    </xf>
    <xf numFmtId="0" fontId="31" fillId="29" borderId="140" xfId="0" applyFont="1" applyFill="1" applyBorder="1" applyAlignment="1">
      <alignment horizontal="center" vertical="center"/>
    </xf>
    <xf numFmtId="0" fontId="0" fillId="29" borderId="128" xfId="0" applyFont="1" applyFill="1" applyBorder="1" applyAlignment="1">
      <alignment horizontal="center" vertical="center"/>
    </xf>
    <xf numFmtId="0" fontId="0" fillId="29" borderId="118" xfId="0" applyFont="1" applyFill="1" applyBorder="1" applyAlignment="1">
      <alignment horizontal="center" vertical="center"/>
    </xf>
    <xf numFmtId="0" fontId="0" fillId="29" borderId="128" xfId="0" applyFont="1" applyFill="1" applyBorder="1" applyAlignment="1">
      <alignment horizontal="left" vertical="center" wrapText="1"/>
    </xf>
    <xf numFmtId="0" fontId="106" fillId="29" borderId="117" xfId="66" quotePrefix="1" applyFont="1" applyFill="1" applyBorder="1" applyAlignment="1">
      <alignment horizontal="center" vertical="center"/>
    </xf>
    <xf numFmtId="0" fontId="24" fillId="29" borderId="128" xfId="0" applyFont="1" applyFill="1" applyBorder="1" applyAlignment="1">
      <alignment horizontal="center" vertical="center"/>
    </xf>
    <xf numFmtId="49" fontId="106" fillId="29" borderId="253" xfId="66" quotePrefix="1" applyNumberFormat="1" applyFont="1" applyFill="1" applyBorder="1" applyAlignment="1">
      <alignment horizontal="center" vertical="center" shrinkToFit="1"/>
    </xf>
    <xf numFmtId="0" fontId="106" fillId="29" borderId="254" xfId="66" applyFont="1" applyFill="1" applyBorder="1" applyAlignment="1">
      <alignment vertical="center" shrinkToFit="1"/>
    </xf>
    <xf numFmtId="0" fontId="0" fillId="29" borderId="253" xfId="0" applyFont="1" applyFill="1" applyBorder="1" applyAlignment="1">
      <alignment horizontal="left" vertical="center" wrapText="1"/>
    </xf>
    <xf numFmtId="0" fontId="0" fillId="29" borderId="254" xfId="0" applyFont="1" applyFill="1" applyBorder="1" applyAlignment="1">
      <alignment vertical="center" wrapText="1"/>
    </xf>
    <xf numFmtId="0" fontId="24" fillId="29" borderId="120" xfId="0" applyFont="1" applyFill="1" applyBorder="1" applyAlignment="1">
      <alignment horizontal="center" vertical="center"/>
    </xf>
    <xf numFmtId="0" fontId="0" fillId="29" borderId="273" xfId="0" applyFont="1" applyFill="1" applyBorder="1" applyAlignment="1">
      <alignment horizontal="center" vertical="center"/>
    </xf>
    <xf numFmtId="0" fontId="0" fillId="29" borderId="274" xfId="0" applyFont="1" applyFill="1" applyBorder="1" applyAlignment="1">
      <alignment horizontal="center" vertical="center"/>
    </xf>
    <xf numFmtId="0" fontId="0" fillId="29" borderId="120" xfId="0" applyFont="1" applyFill="1" applyBorder="1" applyAlignment="1">
      <alignment horizontal="left" vertical="center" wrapText="1"/>
    </xf>
    <xf numFmtId="0" fontId="33" fillId="29" borderId="133" xfId="0" applyFont="1" applyFill="1" applyBorder="1" applyAlignment="1">
      <alignment horizontal="center" vertical="center" wrapText="1"/>
    </xf>
    <xf numFmtId="0" fontId="24" fillId="29" borderId="272" xfId="0" applyFont="1" applyFill="1" applyBorder="1" applyAlignment="1">
      <alignment horizontal="center" vertical="center"/>
    </xf>
    <xf numFmtId="0" fontId="24" fillId="29" borderId="271" xfId="0" applyFont="1" applyFill="1" applyBorder="1" applyAlignment="1">
      <alignment horizontal="center" vertical="center"/>
    </xf>
    <xf numFmtId="0" fontId="135" fillId="29" borderId="195" xfId="66" applyFont="1" applyFill="1" applyBorder="1" applyAlignment="1">
      <alignment horizontal="center" vertical="center"/>
    </xf>
    <xf numFmtId="0" fontId="106" fillId="29" borderId="207" xfId="66" quotePrefix="1" applyFont="1" applyFill="1" applyBorder="1" applyAlignment="1">
      <alignment horizontal="center" vertical="center"/>
    </xf>
    <xf numFmtId="0" fontId="134" fillId="29" borderId="207" xfId="0" applyFont="1" applyFill="1" applyBorder="1" applyAlignment="1">
      <alignment horizontal="left" vertical="center" wrapText="1"/>
    </xf>
    <xf numFmtId="0" fontId="134" fillId="29" borderId="195" xfId="0" applyFont="1" applyFill="1" applyBorder="1" applyAlignment="1">
      <alignment horizontal="left" vertical="center" wrapText="1"/>
    </xf>
    <xf numFmtId="0" fontId="0" fillId="29" borderId="269" xfId="0" applyFont="1" applyFill="1" applyBorder="1" applyAlignment="1">
      <alignment horizontal="left" vertical="center" wrapText="1"/>
    </xf>
    <xf numFmtId="0" fontId="30" fillId="29" borderId="198" xfId="0" applyFont="1" applyFill="1" applyBorder="1" applyAlignment="1">
      <alignment horizontal="center" vertical="center"/>
    </xf>
    <xf numFmtId="0" fontId="30" fillId="29" borderId="203" xfId="0" applyFont="1" applyFill="1" applyBorder="1" applyAlignment="1">
      <alignment horizontal="center" vertical="center"/>
    </xf>
    <xf numFmtId="0" fontId="30" fillId="29" borderId="198" xfId="0" applyFont="1" applyFill="1" applyBorder="1" applyAlignment="1">
      <alignment horizontal="center" vertical="center" wrapText="1"/>
    </xf>
    <xf numFmtId="0" fontId="30" fillId="29" borderId="203" xfId="0" applyFont="1" applyFill="1" applyBorder="1" applyAlignment="1">
      <alignment horizontal="center" vertical="center" wrapText="1"/>
    </xf>
    <xf numFmtId="0" fontId="24" fillId="29" borderId="135" xfId="0" applyFont="1" applyFill="1" applyBorder="1" applyAlignment="1">
      <alignment horizontal="center" vertical="center" wrapText="1"/>
    </xf>
    <xf numFmtId="0" fontId="30" fillId="29" borderId="194" xfId="0" applyFont="1" applyFill="1" applyBorder="1" applyAlignment="1">
      <alignment horizontal="center" vertical="center"/>
    </xf>
    <xf numFmtId="0" fontId="30" fillId="29" borderId="176" xfId="0" applyFont="1" applyFill="1" applyBorder="1" applyAlignment="1">
      <alignment horizontal="center" vertical="center"/>
    </xf>
    <xf numFmtId="0" fontId="30" fillId="29" borderId="199" xfId="0" applyFont="1" applyFill="1" applyBorder="1" applyAlignment="1">
      <alignment horizontal="center" vertical="center"/>
    </xf>
    <xf numFmtId="0" fontId="30" fillId="29" borderId="204" xfId="0" applyFont="1" applyFill="1" applyBorder="1" applyAlignment="1">
      <alignment horizontal="center" vertical="center"/>
    </xf>
    <xf numFmtId="0" fontId="30" fillId="29" borderId="332" xfId="0" applyFont="1" applyFill="1" applyBorder="1" applyAlignment="1">
      <alignment horizontal="center" vertical="center"/>
    </xf>
    <xf numFmtId="0" fontId="30" fillId="29" borderId="182" xfId="0" applyFont="1" applyFill="1" applyBorder="1" applyAlignment="1">
      <alignment horizontal="center" vertical="center"/>
    </xf>
    <xf numFmtId="0" fontId="30" fillId="29" borderId="108" xfId="0" applyFont="1" applyFill="1" applyBorder="1" applyAlignment="1">
      <alignment horizontal="center" vertical="center"/>
    </xf>
    <xf numFmtId="0" fontId="30" fillId="29" borderId="111" xfId="0" applyFont="1" applyFill="1" applyBorder="1" applyAlignment="1">
      <alignment horizontal="center" vertical="center"/>
    </xf>
    <xf numFmtId="0" fontId="30" fillId="29" borderId="106" xfId="0" applyFont="1" applyFill="1" applyBorder="1" applyAlignment="1">
      <alignment horizontal="center" vertical="center"/>
    </xf>
    <xf numFmtId="0" fontId="30" fillId="29" borderId="330" xfId="0" applyFont="1" applyFill="1" applyBorder="1" applyAlignment="1">
      <alignment horizontal="center" vertical="center"/>
    </xf>
    <xf numFmtId="188" fontId="0" fillId="29" borderId="200" xfId="0" applyNumberFormat="1" applyFont="1" applyFill="1" applyBorder="1" applyAlignment="1">
      <alignment vertical="center" wrapText="1"/>
    </xf>
    <xf numFmtId="188" fontId="0" fillId="29" borderId="205" xfId="0" applyNumberFormat="1" applyFont="1" applyFill="1" applyBorder="1" applyAlignment="1">
      <alignment vertical="center" wrapText="1"/>
    </xf>
    <xf numFmtId="188" fontId="89" fillId="29" borderId="119" xfId="0" applyNumberFormat="1" applyFont="1" applyFill="1" applyBorder="1" applyAlignment="1">
      <alignment vertical="center" wrapText="1"/>
    </xf>
    <xf numFmtId="188" fontId="89" fillId="29" borderId="118" xfId="0" applyNumberFormat="1" applyFont="1" applyFill="1" applyBorder="1" applyAlignment="1">
      <alignment vertical="center" wrapText="1"/>
    </xf>
    <xf numFmtId="188" fontId="0" fillId="29" borderId="253" xfId="0" applyNumberFormat="1" applyFont="1" applyFill="1" applyBorder="1" applyAlignment="1">
      <alignment vertical="center" wrapText="1"/>
    </xf>
    <xf numFmtId="188" fontId="0" fillId="29" borderId="254" xfId="0" applyNumberFormat="1" applyFont="1" applyFill="1" applyBorder="1" applyAlignment="1">
      <alignment vertical="center" wrapText="1"/>
    </xf>
    <xf numFmtId="0" fontId="0" fillId="29" borderId="253" xfId="0" applyFont="1" applyFill="1" applyBorder="1" applyAlignment="1">
      <alignment horizontal="center" vertical="center" shrinkToFit="1"/>
    </xf>
    <xf numFmtId="0" fontId="0" fillId="29" borderId="254" xfId="0" applyFont="1" applyFill="1" applyBorder="1" applyAlignment="1">
      <alignment horizontal="center" vertical="center" shrinkToFit="1"/>
    </xf>
    <xf numFmtId="0" fontId="31" fillId="29" borderId="130" xfId="0" applyFont="1" applyFill="1" applyBorder="1" applyAlignment="1">
      <alignment horizontal="center" vertical="center"/>
    </xf>
    <xf numFmtId="188" fontId="0" fillId="29" borderId="180" xfId="0" applyNumberFormat="1" applyFont="1" applyFill="1" applyBorder="1" applyAlignment="1">
      <alignment vertical="center" wrapText="1"/>
    </xf>
    <xf numFmtId="188" fontId="0" fillId="29" borderId="183" xfId="0" applyNumberFormat="1" applyFont="1" applyFill="1" applyBorder="1" applyAlignment="1">
      <alignment vertical="center" wrapText="1"/>
    </xf>
    <xf numFmtId="0" fontId="137" fillId="0" borderId="0" xfId="0" applyFont="1" applyFill="1" applyAlignment="1">
      <alignment horizontal="left" vertical="center" wrapText="1"/>
    </xf>
    <xf numFmtId="0" fontId="33" fillId="29" borderId="128" xfId="0" applyFont="1" applyFill="1" applyBorder="1" applyAlignment="1">
      <alignment horizontal="center" vertical="center" wrapText="1"/>
    </xf>
    <xf numFmtId="0" fontId="33" fillId="29" borderId="120" xfId="0" applyFont="1" applyFill="1" applyBorder="1" applyAlignment="1">
      <alignment horizontal="center" vertical="center" wrapText="1"/>
    </xf>
    <xf numFmtId="0" fontId="0" fillId="29" borderId="139" xfId="0" applyFont="1" applyFill="1" applyBorder="1" applyAlignment="1">
      <alignment horizontal="left" vertical="center" wrapText="1"/>
    </xf>
    <xf numFmtId="0" fontId="0" fillId="29" borderId="60" xfId="0" applyFont="1" applyFill="1" applyBorder="1" applyAlignment="1">
      <alignment horizontal="left" vertical="center" wrapText="1"/>
    </xf>
    <xf numFmtId="0" fontId="0" fillId="29" borderId="128" xfId="0" applyFont="1" applyFill="1" applyBorder="1" applyAlignment="1">
      <alignment horizontal="center" vertical="center" shrinkToFit="1"/>
    </xf>
    <xf numFmtId="0" fontId="30" fillId="29" borderId="52" xfId="0" applyFont="1" applyFill="1" applyBorder="1" applyAlignment="1">
      <alignment horizontal="center" vertical="center"/>
    </xf>
    <xf numFmtId="0" fontId="30" fillId="29" borderId="105" xfId="0" applyFont="1" applyFill="1" applyBorder="1" applyAlignment="1">
      <alignment horizontal="center" vertical="center"/>
    </xf>
    <xf numFmtId="0" fontId="30" fillId="29" borderId="331" xfId="0" applyFont="1" applyFill="1" applyBorder="1" applyAlignment="1">
      <alignment horizontal="center" vertical="center"/>
    </xf>
    <xf numFmtId="0" fontId="30" fillId="29" borderId="105" xfId="0" applyFont="1" applyFill="1" applyBorder="1" applyAlignment="1">
      <alignment horizontal="center" vertical="center" wrapText="1"/>
    </xf>
    <xf numFmtId="0" fontId="30" fillId="29" borderId="107" xfId="0" applyFont="1" applyFill="1" applyBorder="1" applyAlignment="1">
      <alignment horizontal="center" vertical="center" wrapText="1"/>
    </xf>
    <xf numFmtId="0" fontId="30" fillId="29" borderId="109" xfId="0" applyFont="1" applyFill="1" applyBorder="1" applyAlignment="1">
      <alignment horizontal="center" vertical="center" wrapText="1"/>
    </xf>
    <xf numFmtId="0" fontId="30" fillId="29" borderId="27" xfId="0" applyFont="1" applyFill="1" applyBorder="1" applyAlignment="1">
      <alignment horizontal="center" vertical="center" wrapText="1"/>
    </xf>
    <xf numFmtId="0" fontId="30" fillId="29" borderId="26" xfId="0" applyFont="1" applyFill="1" applyBorder="1" applyAlignment="1">
      <alignment horizontal="center" vertical="center" wrapText="1"/>
    </xf>
    <xf numFmtId="0" fontId="30" fillId="29" borderId="192" xfId="0" applyFont="1" applyFill="1" applyBorder="1" applyAlignment="1">
      <alignment horizontal="center" vertical="center" wrapText="1"/>
    </xf>
    <xf numFmtId="0" fontId="30" fillId="29" borderId="113" xfId="0" applyFont="1" applyFill="1" applyBorder="1" applyAlignment="1">
      <alignment horizontal="center" vertical="center" wrapText="1"/>
    </xf>
    <xf numFmtId="0" fontId="133" fillId="0" borderId="34" xfId="0" applyFont="1" applyFill="1" applyBorder="1" applyAlignment="1">
      <alignment horizontal="center" vertical="center"/>
    </xf>
    <xf numFmtId="188" fontId="89" fillId="29" borderId="117" xfId="0" applyNumberFormat="1" applyFont="1" applyFill="1" applyBorder="1" applyAlignment="1">
      <alignment vertical="center" wrapText="1"/>
    </xf>
    <xf numFmtId="0" fontId="30" fillId="29" borderId="190" xfId="0" applyFont="1" applyFill="1" applyBorder="1" applyAlignment="1">
      <alignment horizontal="center" vertical="center"/>
    </xf>
    <xf numFmtId="0" fontId="30" fillId="29" borderId="191" xfId="0" applyFont="1" applyFill="1" applyBorder="1" applyAlignment="1">
      <alignment horizontal="center" vertical="center"/>
    </xf>
    <xf numFmtId="0" fontId="31" fillId="29" borderId="145" xfId="0" applyFont="1" applyFill="1" applyBorder="1" applyAlignment="1">
      <alignment horizontal="center" vertical="center"/>
    </xf>
    <xf numFmtId="0" fontId="31" fillId="29" borderId="166" xfId="0" applyFont="1" applyFill="1" applyBorder="1" applyAlignment="1">
      <alignment horizontal="center" vertical="center"/>
    </xf>
    <xf numFmtId="0" fontId="30" fillId="29" borderId="257" xfId="0" applyFont="1" applyFill="1" applyBorder="1" applyAlignment="1">
      <alignment horizontal="center" vertical="center"/>
    </xf>
    <xf numFmtId="0" fontId="30" fillId="29" borderId="261" xfId="0" applyFont="1" applyFill="1" applyBorder="1" applyAlignment="1">
      <alignment horizontal="center" vertical="center"/>
    </xf>
    <xf numFmtId="0" fontId="30" fillId="29" borderId="258" xfId="0" applyFont="1" applyFill="1" applyBorder="1" applyAlignment="1">
      <alignment horizontal="center" vertical="center"/>
    </xf>
    <xf numFmtId="0" fontId="30" fillId="29" borderId="262" xfId="0" applyFont="1" applyFill="1" applyBorder="1" applyAlignment="1">
      <alignment horizontal="center" vertical="center"/>
    </xf>
    <xf numFmtId="0" fontId="0" fillId="29" borderId="119" xfId="0" applyFont="1" applyFill="1" applyBorder="1" applyAlignment="1">
      <alignment horizontal="center" vertical="center" wrapText="1" shrinkToFit="1"/>
    </xf>
    <xf numFmtId="0" fontId="0" fillId="29" borderId="118" xfId="0" applyFont="1" applyFill="1" applyBorder="1" applyAlignment="1">
      <alignment horizontal="center" vertical="center" wrapText="1"/>
    </xf>
    <xf numFmtId="0" fontId="0" fillId="29" borderId="133" xfId="0" applyFont="1" applyFill="1" applyBorder="1" applyAlignment="1">
      <alignment horizontal="center" vertical="center"/>
    </xf>
    <xf numFmtId="0" fontId="33" fillId="29" borderId="133" xfId="0" applyFont="1" applyFill="1" applyBorder="1" applyAlignment="1">
      <alignment horizontal="center" vertical="center" shrinkToFit="1"/>
    </xf>
    <xf numFmtId="0" fontId="24" fillId="29" borderId="134" xfId="0" applyFont="1" applyFill="1" applyBorder="1" applyAlignment="1">
      <alignment horizontal="left" vertical="center"/>
    </xf>
    <xf numFmtId="0" fontId="24" fillId="29" borderId="134" xfId="0" applyFont="1" applyFill="1" applyBorder="1" applyAlignment="1">
      <alignment horizontal="left" vertical="center" shrinkToFit="1"/>
    </xf>
    <xf numFmtId="0" fontId="0" fillId="29" borderId="28" xfId="0" applyFont="1" applyFill="1" applyBorder="1" applyAlignment="1">
      <alignment horizontal="left" vertical="center"/>
    </xf>
    <xf numFmtId="0" fontId="0" fillId="29" borderId="42" xfId="0" applyFont="1" applyFill="1" applyBorder="1" applyAlignment="1">
      <alignment horizontal="left" vertical="center" wrapText="1"/>
    </xf>
    <xf numFmtId="0" fontId="0" fillId="29" borderId="41" xfId="0" applyFont="1" applyFill="1" applyBorder="1" applyAlignment="1">
      <alignment horizontal="left" vertical="center" wrapText="1"/>
    </xf>
    <xf numFmtId="0" fontId="0" fillId="29" borderId="187" xfId="0" applyFont="1" applyFill="1" applyBorder="1" applyAlignment="1">
      <alignment horizontal="left" vertical="center" wrapText="1"/>
    </xf>
    <xf numFmtId="0" fontId="24" fillId="29" borderId="184" xfId="0" applyFont="1" applyFill="1" applyBorder="1" applyAlignment="1">
      <alignment horizontal="center" vertical="center" wrapText="1"/>
    </xf>
    <xf numFmtId="0" fontId="24" fillId="29" borderId="178" xfId="0" applyFont="1" applyFill="1" applyBorder="1" applyAlignment="1">
      <alignment horizontal="center" vertical="center"/>
    </xf>
    <xf numFmtId="0" fontId="60" fillId="30" borderId="0" xfId="0" applyFont="1" applyFill="1" applyAlignment="1">
      <alignment horizontal="center"/>
    </xf>
    <xf numFmtId="176" fontId="16" fillId="31" borderId="0" xfId="58" applyNumberFormat="1" applyFont="1" applyFill="1" applyBorder="1" applyAlignment="1">
      <alignment horizontal="center" vertical="center" shrinkToFit="1"/>
    </xf>
    <xf numFmtId="176" fontId="16" fillId="31" borderId="146" xfId="58" applyNumberFormat="1" applyFont="1" applyFill="1" applyBorder="1" applyAlignment="1">
      <alignment horizontal="left" vertical="center" shrinkToFit="1"/>
    </xf>
    <xf numFmtId="0" fontId="103" fillId="0" borderId="0" xfId="0" applyFont="1" applyAlignment="1">
      <alignment horizontal="center"/>
    </xf>
    <xf numFmtId="0" fontId="60" fillId="30" borderId="0" xfId="0" applyFont="1" applyFill="1" applyAlignment="1">
      <alignment horizontal="left"/>
    </xf>
    <xf numFmtId="0" fontId="60" fillId="30" borderId="146" xfId="0" applyFont="1" applyFill="1" applyBorder="1" applyAlignment="1">
      <alignment horizontal="center"/>
    </xf>
    <xf numFmtId="0" fontId="107" fillId="30" borderId="19" xfId="67" applyFont="1" applyFill="1" applyBorder="1" applyAlignment="1">
      <alignment horizontal="center" vertical="top" wrapText="1"/>
    </xf>
    <xf numFmtId="0" fontId="109" fillId="0" borderId="0" xfId="67" applyFont="1" applyAlignment="1">
      <alignment horizontal="center" vertical="center" wrapText="1"/>
    </xf>
    <xf numFmtId="0" fontId="109" fillId="0" borderId="0" xfId="67" applyFont="1" applyAlignment="1">
      <alignment horizontal="left" vertical="top" wrapText="1"/>
    </xf>
    <xf numFmtId="0" fontId="109" fillId="0" borderId="0" xfId="67" applyFont="1" applyAlignment="1">
      <alignment horizontal="left" wrapText="1"/>
    </xf>
    <xf numFmtId="0" fontId="107" fillId="0" borderId="19" xfId="67" applyFont="1" applyBorder="1" applyAlignment="1">
      <alignment horizontal="center" vertical="top" wrapText="1"/>
    </xf>
    <xf numFmtId="0" fontId="107" fillId="30" borderId="19" xfId="67" applyFont="1" applyFill="1" applyBorder="1" applyAlignment="1">
      <alignment horizontal="center" vertical="center" wrapText="1"/>
    </xf>
    <xf numFmtId="6" fontId="111" fillId="30" borderId="19" xfId="33" applyNumberFormat="1" applyFont="1" applyFill="1" applyBorder="1" applyAlignment="1">
      <alignment horizontal="center" vertical="top" wrapText="1"/>
    </xf>
    <xf numFmtId="0" fontId="110" fillId="34" borderId="19" xfId="67" applyFont="1" applyFill="1" applyBorder="1" applyAlignment="1">
      <alignment horizontal="center" vertical="top" wrapText="1"/>
    </xf>
    <xf numFmtId="0" fontId="111" fillId="30" borderId="19" xfId="67" applyFont="1" applyFill="1" applyBorder="1" applyAlignment="1">
      <alignment horizontal="center" vertical="top" wrapText="1"/>
    </xf>
    <xf numFmtId="0" fontId="109" fillId="0" borderId="0" xfId="67" applyFont="1" applyAlignment="1">
      <alignment horizontal="right" vertical="center" wrapText="1"/>
    </xf>
    <xf numFmtId="0" fontId="10" fillId="0" borderId="0" xfId="67" applyAlignment="1">
      <alignment horizontal="right" vertical="center"/>
    </xf>
    <xf numFmtId="0" fontId="107" fillId="0" borderId="0" xfId="67" applyFont="1" applyAlignment="1">
      <alignment horizontal="justify" vertical="center" wrapText="1"/>
    </xf>
    <xf numFmtId="0" fontId="10" fillId="0" borderId="0" xfId="67">
      <alignment vertical="center"/>
    </xf>
    <xf numFmtId="0" fontId="108" fillId="0" borderId="0" xfId="67" applyFont="1" applyAlignment="1">
      <alignment horizontal="center" vertical="center" wrapText="1"/>
    </xf>
    <xf numFmtId="0" fontId="109" fillId="0" borderId="0" xfId="67" applyFont="1" applyAlignment="1">
      <alignment horizontal="justify" vertical="center" wrapText="1"/>
    </xf>
    <xf numFmtId="0" fontId="10" fillId="0" borderId="0" xfId="67" applyAlignment="1">
      <alignment horizontal="center" vertical="center"/>
    </xf>
    <xf numFmtId="0" fontId="107" fillId="0" borderId="0" xfId="67" applyFont="1" applyAlignment="1">
      <alignment horizontal="left" vertical="center" wrapText="1"/>
    </xf>
    <xf numFmtId="0" fontId="109" fillId="0" borderId="0" xfId="67" applyFont="1" applyFill="1" applyAlignment="1">
      <alignment horizontal="left" vertical="center" wrapText="1"/>
    </xf>
    <xf numFmtId="0" fontId="10" fillId="0" borderId="0" xfId="67" applyFill="1" applyAlignment="1">
      <alignment horizontal="left" vertical="center"/>
    </xf>
    <xf numFmtId="0" fontId="110" fillId="30" borderId="19" xfId="67" applyFont="1" applyFill="1" applyBorder="1" applyAlignment="1">
      <alignment horizontal="center" vertical="top" wrapText="1"/>
    </xf>
    <xf numFmtId="0" fontId="109" fillId="30" borderId="0" xfId="67" applyFont="1" applyFill="1" applyAlignment="1">
      <alignment horizontal="right" vertical="center" wrapText="1"/>
    </xf>
    <xf numFmtId="0" fontId="136" fillId="0" borderId="0" xfId="67" applyFont="1" applyAlignment="1">
      <alignment horizontal="center" vertical="center" wrapText="1"/>
    </xf>
    <xf numFmtId="0" fontId="107" fillId="0" borderId="0" xfId="67" applyFont="1" applyAlignment="1">
      <alignment horizontal="left" wrapText="1"/>
    </xf>
    <xf numFmtId="0" fontId="107" fillId="0" borderId="0" xfId="67" applyFont="1" applyAlignment="1">
      <alignment horizontal="left" vertical="top" wrapText="1"/>
    </xf>
    <xf numFmtId="0" fontId="10" fillId="34" borderId="0" xfId="67" applyFill="1" applyAlignment="1">
      <alignment horizontal="center" vertical="center" wrapText="1"/>
    </xf>
    <xf numFmtId="0" fontId="107" fillId="0" borderId="0" xfId="67" applyFont="1" applyAlignment="1">
      <alignment horizontal="center" vertical="center" wrapText="1"/>
    </xf>
    <xf numFmtId="0" fontId="117" fillId="0" borderId="10" xfId="67" applyFont="1" applyBorder="1" applyAlignment="1">
      <alignment horizontal="left" vertical="center"/>
    </xf>
    <xf numFmtId="0" fontId="110" fillId="0" borderId="10" xfId="67" applyFont="1" applyBorder="1" applyAlignment="1">
      <alignment horizontal="left" vertical="center"/>
    </xf>
    <xf numFmtId="0" fontId="113" fillId="0" borderId="0" xfId="67" applyFont="1" applyAlignment="1">
      <alignment horizontal="left" vertical="top" wrapText="1"/>
    </xf>
    <xf numFmtId="0" fontId="111" fillId="34" borderId="13" xfId="67" applyFont="1" applyFill="1" applyBorder="1" applyAlignment="1">
      <alignment horizontal="center" vertical="top" wrapText="1"/>
    </xf>
    <xf numFmtId="0" fontId="111" fillId="34" borderId="14" xfId="67" applyFont="1" applyFill="1" applyBorder="1" applyAlignment="1">
      <alignment horizontal="center" vertical="top" wrapText="1"/>
    </xf>
    <xf numFmtId="0" fontId="111" fillId="34" borderId="27" xfId="67" applyFont="1" applyFill="1" applyBorder="1" applyAlignment="1">
      <alignment horizontal="center" vertical="top" wrapText="1"/>
    </xf>
    <xf numFmtId="0" fontId="111" fillId="34" borderId="16" xfId="67" applyFont="1" applyFill="1" applyBorder="1" applyAlignment="1">
      <alignment horizontal="center" vertical="top" wrapText="1"/>
    </xf>
    <xf numFmtId="0" fontId="111" fillId="34" borderId="0" xfId="67" applyFont="1" applyFill="1" applyBorder="1" applyAlignment="1">
      <alignment horizontal="center" vertical="top" wrapText="1"/>
    </xf>
    <xf numFmtId="0" fontId="111" fillId="34" borderId="15" xfId="67" applyFont="1" applyFill="1" applyBorder="1" applyAlignment="1">
      <alignment horizontal="center" vertical="top" wrapText="1"/>
    </xf>
    <xf numFmtId="0" fontId="111" fillId="34" borderId="18" xfId="67" applyFont="1" applyFill="1" applyBorder="1" applyAlignment="1">
      <alignment horizontal="center" vertical="top" wrapText="1"/>
    </xf>
    <xf numFmtId="0" fontId="111" fillId="34" borderId="10" xfId="67" applyFont="1" applyFill="1" applyBorder="1" applyAlignment="1">
      <alignment horizontal="center" vertical="top" wrapText="1"/>
    </xf>
    <xf numFmtId="0" fontId="111" fillId="34" borderId="26" xfId="67" applyFont="1" applyFill="1" applyBorder="1" applyAlignment="1">
      <alignment horizontal="center" vertical="top" wrapText="1"/>
    </xf>
    <xf numFmtId="0" fontId="109" fillId="34" borderId="19" xfId="67" applyFont="1" applyFill="1" applyBorder="1" applyAlignment="1">
      <alignment horizontal="center" vertical="center" wrapText="1"/>
    </xf>
    <xf numFmtId="0" fontId="114" fillId="0" borderId="0" xfId="67" applyFont="1" applyAlignment="1">
      <alignment horizontal="justify" vertical="center" wrapText="1"/>
    </xf>
    <xf numFmtId="0" fontId="19" fillId="0" borderId="0" xfId="58" applyFont="1" applyFill="1" applyAlignment="1">
      <alignment horizontal="center" vertical="center"/>
    </xf>
    <xf numFmtId="0" fontId="19" fillId="0" borderId="101" xfId="58" applyFont="1" applyFill="1" applyBorder="1" applyAlignment="1">
      <alignment horizontal="center" vertical="center"/>
    </xf>
    <xf numFmtId="0" fontId="19" fillId="0" borderId="72" xfId="58" applyFont="1" applyFill="1" applyBorder="1" applyAlignment="1">
      <alignment horizontal="center" vertical="center"/>
    </xf>
    <xf numFmtId="0" fontId="19" fillId="0" borderId="0" xfId="58" applyFont="1" applyFill="1" applyBorder="1" applyAlignment="1">
      <alignment horizontal="center" vertical="center"/>
    </xf>
    <xf numFmtId="0" fontId="19" fillId="0" borderId="69" xfId="58" applyFont="1" applyFill="1" applyBorder="1" applyAlignment="1">
      <alignment horizontal="center" vertical="center"/>
    </xf>
    <xf numFmtId="0" fontId="19" fillId="31" borderId="77" xfId="58" applyFont="1" applyFill="1" applyBorder="1" applyAlignment="1">
      <alignment horizontal="center" vertical="center"/>
    </xf>
    <xf numFmtId="0" fontId="19" fillId="31" borderId="160" xfId="58" applyFont="1" applyFill="1" applyBorder="1" applyAlignment="1">
      <alignment horizontal="center" vertical="center"/>
    </xf>
    <xf numFmtId="0" fontId="19" fillId="31" borderId="17" xfId="58" applyFont="1" applyFill="1" applyBorder="1" applyAlignment="1">
      <alignment horizontal="center" vertical="center"/>
    </xf>
    <xf numFmtId="0" fontId="19" fillId="31" borderId="75" xfId="58" applyFont="1" applyFill="1" applyBorder="1" applyAlignment="1">
      <alignment horizontal="center" vertical="center"/>
    </xf>
    <xf numFmtId="0" fontId="19" fillId="31" borderId="161" xfId="58" applyFont="1" applyFill="1" applyBorder="1" applyAlignment="1">
      <alignment horizontal="center" vertical="center"/>
    </xf>
    <xf numFmtId="0" fontId="19" fillId="31" borderId="97" xfId="58" applyFont="1" applyFill="1" applyBorder="1" applyAlignment="1">
      <alignment horizontal="center" vertical="center"/>
    </xf>
    <xf numFmtId="0" fontId="19" fillId="0" borderId="70" xfId="58" applyFont="1" applyFill="1" applyBorder="1" applyAlignment="1">
      <alignment horizontal="center" vertical="center"/>
    </xf>
    <xf numFmtId="0" fontId="83" fillId="0" borderId="0" xfId="58" applyFont="1" applyFill="1" applyAlignment="1">
      <alignment horizontal="center" vertical="center"/>
    </xf>
    <xf numFmtId="176" fontId="16" fillId="31" borderId="0" xfId="58" applyNumberFormat="1" applyFont="1" applyFill="1" applyBorder="1" applyAlignment="1">
      <alignment horizontal="center" vertical="center"/>
    </xf>
    <xf numFmtId="0" fontId="19" fillId="0" borderId="0" xfId="58" applyFont="1" applyFill="1" applyAlignment="1">
      <alignment horizontal="left" vertical="center"/>
    </xf>
    <xf numFmtId="0" fontId="84" fillId="0" borderId="0" xfId="46" applyFont="1" applyAlignment="1">
      <alignment horizontal="left" vertical="center"/>
    </xf>
    <xf numFmtId="0" fontId="16" fillId="0" borderId="0" xfId="58" applyFont="1" applyFill="1" applyAlignment="1">
      <alignment vertical="center"/>
    </xf>
    <xf numFmtId="0" fontId="84" fillId="0" borderId="0" xfId="46" applyFont="1" applyAlignment="1">
      <alignment vertical="center"/>
    </xf>
    <xf numFmtId="0" fontId="16" fillId="30" borderId="0" xfId="58" applyFont="1" applyFill="1" applyAlignment="1">
      <alignment wrapText="1"/>
    </xf>
    <xf numFmtId="0" fontId="0" fillId="30" borderId="0" xfId="0" applyFill="1" applyAlignment="1">
      <alignment wrapText="1"/>
    </xf>
    <xf numFmtId="0" fontId="16" fillId="30" borderId="0" xfId="58" applyFont="1" applyFill="1" applyAlignment="1">
      <alignment vertical="center" shrinkToFit="1"/>
    </xf>
    <xf numFmtId="0" fontId="0" fillId="30" borderId="0" xfId="0" applyFill="1" applyAlignment="1">
      <alignment vertical="center" shrinkToFit="1"/>
    </xf>
    <xf numFmtId="0" fontId="16" fillId="30" borderId="0" xfId="58" applyFont="1" applyFill="1" applyAlignment="1">
      <alignment shrinkToFit="1"/>
    </xf>
    <xf numFmtId="0" fontId="0" fillId="30" borderId="0" xfId="0" applyFill="1" applyAlignment="1">
      <alignment shrinkToFit="1"/>
    </xf>
    <xf numFmtId="176" fontId="16" fillId="30" borderId="0" xfId="58" applyNumberFormat="1" applyFont="1" applyFill="1" applyBorder="1" applyAlignment="1">
      <alignment horizontal="center" vertical="center"/>
    </xf>
    <xf numFmtId="176" fontId="16" fillId="30" borderId="0" xfId="58" applyNumberFormat="1" applyFont="1" applyFill="1" applyAlignment="1">
      <alignment horizontal="center" vertical="center"/>
    </xf>
    <xf numFmtId="0" fontId="16" fillId="30" borderId="0" xfId="58" applyFont="1" applyFill="1" applyAlignment="1">
      <alignment horizontal="left" indent="1" shrinkToFit="1"/>
    </xf>
    <xf numFmtId="0" fontId="0" fillId="30" borderId="0" xfId="0" applyFill="1" applyAlignment="1">
      <alignment horizontal="left" indent="1" shrinkToFit="1"/>
    </xf>
    <xf numFmtId="0" fontId="19" fillId="0" borderId="0" xfId="58" applyFont="1" applyFill="1" applyBorder="1" applyAlignment="1">
      <alignment horizontal="center" vertical="top"/>
    </xf>
    <xf numFmtId="0" fontId="19" fillId="0" borderId="69" xfId="58" applyFont="1" applyFill="1" applyBorder="1" applyAlignment="1">
      <alignment horizontal="center" vertical="top"/>
    </xf>
    <xf numFmtId="0" fontId="19" fillId="0" borderId="65" xfId="58" applyFont="1" applyFill="1" applyBorder="1" applyAlignment="1">
      <alignment horizontal="center" vertical="top"/>
    </xf>
    <xf numFmtId="0" fontId="19" fillId="0" borderId="70" xfId="58" applyFont="1" applyFill="1" applyBorder="1" applyAlignment="1">
      <alignment horizontal="center" vertical="top"/>
    </xf>
    <xf numFmtId="0" fontId="19" fillId="0" borderId="102" xfId="58" applyFont="1" applyFill="1" applyBorder="1" applyAlignment="1">
      <alignment horizontal="left" vertical="top"/>
    </xf>
    <xf numFmtId="0" fontId="19" fillId="31" borderId="102" xfId="58" applyFont="1" applyFill="1" applyBorder="1" applyAlignment="1">
      <alignment vertical="top"/>
    </xf>
    <xf numFmtId="0" fontId="19" fillId="31" borderId="123" xfId="58" applyFont="1" applyFill="1" applyBorder="1" applyAlignment="1">
      <alignment vertical="center"/>
    </xf>
    <xf numFmtId="0" fontId="19" fillId="31" borderId="125" xfId="58" applyFont="1" applyFill="1" applyBorder="1" applyAlignment="1">
      <alignment vertical="center"/>
    </xf>
    <xf numFmtId="0" fontId="19" fillId="31" borderId="127" xfId="58" applyFont="1" applyFill="1" applyBorder="1" applyAlignment="1">
      <alignment vertical="center"/>
    </xf>
    <xf numFmtId="0" fontId="85" fillId="30" borderId="0" xfId="49" applyFont="1" applyFill="1" applyAlignment="1">
      <alignment horizontal="left" indent="1" shrinkToFit="1"/>
    </xf>
    <xf numFmtId="0" fontId="86" fillId="0" borderId="0" xfId="49" applyFont="1" applyFill="1" applyAlignment="1">
      <alignment horizontal="center"/>
    </xf>
    <xf numFmtId="176" fontId="85" fillId="31" borderId="0" xfId="49" applyNumberFormat="1" applyFont="1" applyFill="1" applyAlignment="1">
      <alignment horizontal="center" vertical="center" shrinkToFit="1"/>
    </xf>
    <xf numFmtId="0" fontId="85" fillId="30" borderId="0" xfId="49" applyFont="1" applyFill="1" applyAlignment="1">
      <alignment horizontal="right" shrinkToFit="1"/>
    </xf>
    <xf numFmtId="0" fontId="0" fillId="30" borderId="0" xfId="0" applyFill="1" applyAlignment="1">
      <alignment horizontal="right" shrinkToFit="1"/>
    </xf>
    <xf numFmtId="0" fontId="85" fillId="30" borderId="0" xfId="49" applyFont="1" applyFill="1" applyAlignment="1">
      <alignment wrapText="1"/>
    </xf>
    <xf numFmtId="0" fontId="85" fillId="30" borderId="0" xfId="49" applyFont="1" applyFill="1" applyAlignment="1">
      <alignment shrinkToFit="1"/>
    </xf>
    <xf numFmtId="38" fontId="85" fillId="30" borderId="0" xfId="49" applyNumberFormat="1" applyFont="1" applyFill="1" applyAlignment="1">
      <alignment horizontal="left" vertical="center" shrinkToFit="1"/>
    </xf>
    <xf numFmtId="0" fontId="85" fillId="30" borderId="0" xfId="49" applyFont="1" applyFill="1" applyAlignment="1">
      <alignment horizontal="left" vertical="center" shrinkToFit="1"/>
    </xf>
    <xf numFmtId="0" fontId="85"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5" fillId="0" borderId="0" xfId="49" applyFont="1" applyFill="1" applyAlignment="1">
      <alignment horizontal="center"/>
    </xf>
    <xf numFmtId="0" fontId="159" fillId="31" borderId="0" xfId="49" applyFont="1" applyFill="1" applyAlignment="1">
      <alignment horizontal="left"/>
    </xf>
    <xf numFmtId="0" fontId="16" fillId="30" borderId="0" xfId="58" applyFont="1" applyFill="1" applyAlignment="1">
      <alignment vertical="top" wrapText="1"/>
    </xf>
    <xf numFmtId="0" fontId="16" fillId="0" borderId="0" xfId="58" applyFont="1" applyFill="1" applyBorder="1" applyAlignment="1">
      <alignment horizontal="center" vertical="top"/>
    </xf>
    <xf numFmtId="0" fontId="0" fillId="0" borderId="0" xfId="0" applyAlignment="1">
      <alignment horizontal="center" vertical="top"/>
    </xf>
    <xf numFmtId="0" fontId="16" fillId="31" borderId="0" xfId="58" applyFont="1" applyFill="1" applyAlignment="1">
      <alignment vertical="top" wrapText="1"/>
    </xf>
    <xf numFmtId="176" fontId="16" fillId="31" borderId="0" xfId="58" applyNumberFormat="1" applyFont="1" applyFill="1" applyAlignment="1">
      <alignment horizontal="center" vertical="center" shrinkToFit="1"/>
    </xf>
    <xf numFmtId="0" fontId="16" fillId="0" borderId="0" xfId="58" applyFont="1" applyFill="1" applyAlignment="1">
      <alignment horizontal="center" vertical="top"/>
    </xf>
    <xf numFmtId="176" fontId="16" fillId="30" borderId="0" xfId="58" applyNumberFormat="1" applyFont="1" applyFill="1" applyAlignment="1">
      <alignment horizontal="left" vertical="top" wrapText="1"/>
    </xf>
    <xf numFmtId="0" fontId="16" fillId="0" borderId="0" xfId="58" applyFont="1" applyFill="1" applyAlignment="1">
      <alignment horizontal="center" vertical="center" wrapText="1"/>
    </xf>
    <xf numFmtId="0" fontId="16" fillId="0" borderId="0" xfId="58" applyFont="1" applyFill="1" applyAlignment="1">
      <alignment horizontal="center"/>
    </xf>
    <xf numFmtId="0" fontId="16" fillId="0" borderId="93" xfId="58" applyFont="1" applyFill="1" applyBorder="1" applyAlignment="1">
      <alignment vertical="center"/>
    </xf>
    <xf numFmtId="0" fontId="16" fillId="0" borderId="66" xfId="58" applyFont="1" applyFill="1" applyBorder="1" applyAlignment="1">
      <alignment vertical="center"/>
    </xf>
    <xf numFmtId="0" fontId="84" fillId="0" borderId="66" xfId="46" applyFont="1" applyBorder="1" applyAlignment="1">
      <alignment vertical="center"/>
    </xf>
    <xf numFmtId="0" fontId="84" fillId="0" borderId="96" xfId="46" applyFont="1" applyBorder="1" applyAlignment="1">
      <alignment vertical="center"/>
    </xf>
    <xf numFmtId="3" fontId="16" fillId="31" borderId="102" xfId="58" applyNumberFormat="1" applyFont="1" applyFill="1" applyBorder="1" applyAlignment="1">
      <alignment vertical="center" shrinkToFit="1"/>
    </xf>
    <xf numFmtId="0" fontId="85" fillId="30" borderId="0" xfId="51" applyFont="1" applyFill="1" applyAlignment="1">
      <alignment horizontal="right" indent="1" shrinkToFit="1"/>
    </xf>
    <xf numFmtId="0" fontId="16" fillId="30" borderId="0" xfId="58" applyFont="1" applyFill="1" applyAlignment="1">
      <alignment horizontal="left" shrinkToFit="1"/>
    </xf>
    <xf numFmtId="176" fontId="16" fillId="30" borderId="0" xfId="58" applyNumberFormat="1" applyFont="1" applyFill="1" applyAlignment="1">
      <alignment horizontal="center"/>
    </xf>
    <xf numFmtId="0" fontId="16" fillId="0" borderId="93" xfId="58" applyFont="1" applyFill="1" applyBorder="1" applyAlignment="1">
      <alignment horizontal="center" vertical="center"/>
    </xf>
    <xf numFmtId="0" fontId="16" fillId="0" borderId="66" xfId="58" applyFont="1" applyFill="1" applyBorder="1" applyAlignment="1">
      <alignment horizontal="center" vertical="center"/>
    </xf>
    <xf numFmtId="0" fontId="16" fillId="0" borderId="96" xfId="58" applyFont="1" applyFill="1" applyBorder="1" applyAlignment="1">
      <alignment horizontal="center" vertical="center"/>
    </xf>
    <xf numFmtId="0" fontId="16" fillId="0" borderId="102" xfId="58" applyFont="1" applyFill="1" applyBorder="1" applyAlignment="1">
      <alignment horizontal="center" vertical="center"/>
    </xf>
    <xf numFmtId="3" fontId="16" fillId="0" borderId="102" xfId="58" applyNumberFormat="1" applyFont="1" applyFill="1" applyBorder="1" applyAlignment="1">
      <alignment vertical="center" shrinkToFit="1"/>
    </xf>
    <xf numFmtId="0" fontId="16" fillId="0" borderId="102" xfId="58" applyFont="1" applyFill="1" applyBorder="1" applyAlignment="1">
      <alignment vertical="center"/>
    </xf>
    <xf numFmtId="38" fontId="0" fillId="31" borderId="0" xfId="33" applyFont="1" applyFill="1" applyAlignment="1">
      <alignment horizontal="right" vertical="center"/>
    </xf>
    <xf numFmtId="0" fontId="16" fillId="0" borderId="101" xfId="58" applyFont="1" applyFill="1" applyBorder="1" applyAlignment="1">
      <alignment horizontal="left" vertical="center" wrapText="1"/>
    </xf>
    <xf numFmtId="187" fontId="16" fillId="0" borderId="322" xfId="55" applyNumberFormat="1" applyFont="1" applyFill="1" applyBorder="1" applyAlignment="1">
      <alignment horizontal="center" vertical="center"/>
    </xf>
    <xf numFmtId="187" fontId="16" fillId="0" borderId="320" xfId="55" applyNumberFormat="1" applyFont="1" applyFill="1" applyBorder="1" applyAlignment="1">
      <alignment horizontal="center" vertical="center"/>
    </xf>
    <xf numFmtId="187" fontId="16" fillId="0" borderId="315" xfId="55" applyNumberFormat="1" applyFont="1" applyFill="1" applyBorder="1" applyAlignment="1">
      <alignment horizontal="center" vertical="center"/>
    </xf>
    <xf numFmtId="187" fontId="16" fillId="0" borderId="323" xfId="55" applyNumberFormat="1" applyFont="1" applyFill="1" applyBorder="1" applyAlignment="1">
      <alignment horizontal="center" vertical="center"/>
    </xf>
    <xf numFmtId="187" fontId="16" fillId="0" borderId="65" xfId="55" applyNumberFormat="1" applyFont="1" applyFill="1" applyBorder="1" applyAlignment="1">
      <alignment horizontal="center" vertical="center"/>
    </xf>
    <xf numFmtId="187" fontId="16" fillId="0" borderId="70" xfId="55" applyNumberFormat="1" applyFont="1" applyFill="1" applyBorder="1" applyAlignment="1">
      <alignment horizontal="center" vertical="center"/>
    </xf>
    <xf numFmtId="0" fontId="19" fillId="31" borderId="322" xfId="55" applyFont="1" applyFill="1" applyBorder="1" applyAlignment="1">
      <alignment horizontal="left" vertical="center" wrapText="1"/>
    </xf>
    <xf numFmtId="0" fontId="19" fillId="31" borderId="320" xfId="55" applyFont="1" applyFill="1" applyBorder="1" applyAlignment="1">
      <alignment horizontal="left" vertical="center"/>
    </xf>
    <xf numFmtId="0" fontId="19" fillId="31" borderId="315" xfId="55" applyFont="1" applyFill="1" applyBorder="1" applyAlignment="1">
      <alignment horizontal="left" vertical="center"/>
    </xf>
    <xf numFmtId="0" fontId="19" fillId="31" borderId="323" xfId="55" applyFont="1" applyFill="1" applyBorder="1" applyAlignment="1">
      <alignment horizontal="left" vertical="center"/>
    </xf>
    <xf numFmtId="0" fontId="19" fillId="31" borderId="65" xfId="55" applyFont="1" applyFill="1" applyBorder="1" applyAlignment="1">
      <alignment horizontal="left" vertical="center"/>
    </xf>
    <xf numFmtId="0" fontId="19" fillId="31" borderId="70" xfId="55" applyFont="1" applyFill="1" applyBorder="1" applyAlignment="1">
      <alignment horizontal="left" vertical="center"/>
    </xf>
    <xf numFmtId="0" fontId="16" fillId="0" borderId="102" xfId="55" applyFont="1" applyFill="1" applyBorder="1" applyAlignment="1">
      <alignment vertical="center"/>
    </xf>
    <xf numFmtId="0" fontId="59" fillId="0" borderId="102" xfId="55" applyFont="1" applyFill="1" applyBorder="1" applyAlignment="1">
      <alignment vertical="center"/>
    </xf>
    <xf numFmtId="187" fontId="16" fillId="0" borderId="102" xfId="55" applyNumberFormat="1" applyFont="1" applyFill="1" applyBorder="1" applyAlignment="1">
      <alignment horizontal="center" vertical="center"/>
    </xf>
    <xf numFmtId="187" fontId="16" fillId="0" borderId="227" xfId="55" applyNumberFormat="1" applyFont="1" applyFill="1" applyBorder="1" applyAlignment="1">
      <alignment horizontal="center" vertical="center"/>
    </xf>
    <xf numFmtId="187" fontId="16" fillId="0" borderId="238" xfId="55" applyNumberFormat="1" applyFont="1" applyFill="1" applyBorder="1" applyAlignment="1">
      <alignment horizontal="center" vertical="center"/>
    </xf>
    <xf numFmtId="187" fontId="16" fillId="0" borderId="224" xfId="55" applyNumberFormat="1" applyFont="1" applyFill="1" applyBorder="1" applyAlignment="1">
      <alignment horizontal="center" vertical="center"/>
    </xf>
    <xf numFmtId="0" fontId="16" fillId="0" borderId="227" xfId="55" applyFont="1" applyFill="1" applyBorder="1" applyAlignment="1">
      <alignment vertical="center"/>
    </xf>
    <xf numFmtId="0" fontId="16" fillId="0" borderId="238" xfId="55" applyFont="1" applyFill="1" applyBorder="1" applyAlignment="1">
      <alignment vertical="center"/>
    </xf>
    <xf numFmtId="0" fontId="16" fillId="0" borderId="224" xfId="55" applyFont="1" applyFill="1" applyBorder="1" applyAlignment="1">
      <alignment vertical="center"/>
    </xf>
    <xf numFmtId="0" fontId="59" fillId="0" borderId="227" xfId="55" applyFont="1" applyFill="1" applyBorder="1" applyAlignment="1">
      <alignment vertical="center"/>
    </xf>
    <xf numFmtId="0" fontId="59" fillId="0" borderId="238" xfId="55" applyFont="1" applyFill="1" applyBorder="1" applyAlignment="1">
      <alignment vertical="center"/>
    </xf>
    <xf numFmtId="0" fontId="59" fillId="0" borderId="224" xfId="55" applyFont="1" applyFill="1" applyBorder="1" applyAlignment="1">
      <alignment vertical="center"/>
    </xf>
    <xf numFmtId="0" fontId="16" fillId="0" borderId="322" xfId="55" applyFont="1" applyFill="1" applyBorder="1" applyAlignment="1">
      <alignment horizontal="left" vertical="center"/>
    </xf>
    <xf numFmtId="0" fontId="16" fillId="0" borderId="320" xfId="55" applyFont="1" applyFill="1" applyBorder="1" applyAlignment="1">
      <alignment horizontal="left" vertical="center"/>
    </xf>
    <xf numFmtId="0" fontId="16" fillId="0" borderId="315" xfId="55" applyFont="1" applyFill="1" applyBorder="1" applyAlignment="1">
      <alignment horizontal="left" vertical="center"/>
    </xf>
    <xf numFmtId="0" fontId="16" fillId="0" borderId="323" xfId="55" applyFont="1" applyFill="1" applyBorder="1" applyAlignment="1">
      <alignment horizontal="left" vertical="center"/>
    </xf>
    <xf numFmtId="0" fontId="16" fillId="0" borderId="65" xfId="55" applyFont="1" applyFill="1" applyBorder="1" applyAlignment="1">
      <alignment horizontal="left" vertical="center"/>
    </xf>
    <xf numFmtId="0" fontId="16" fillId="0" borderId="70" xfId="55" applyFont="1" applyFill="1" applyBorder="1" applyAlignment="1">
      <alignment horizontal="left" vertical="center"/>
    </xf>
    <xf numFmtId="0" fontId="59" fillId="0" borderId="322" xfId="55" applyFont="1" applyFill="1" applyBorder="1" applyAlignment="1">
      <alignment horizontal="left" vertical="center" wrapText="1"/>
    </xf>
    <xf numFmtId="0" fontId="59" fillId="0" borderId="320" xfId="55" applyFont="1" applyFill="1" applyBorder="1" applyAlignment="1">
      <alignment horizontal="left" vertical="center" wrapText="1"/>
    </xf>
    <xf numFmtId="0" fontId="59" fillId="0" borderId="315" xfId="55" applyFont="1" applyFill="1" applyBorder="1" applyAlignment="1">
      <alignment horizontal="left" vertical="center" wrapText="1"/>
    </xf>
    <xf numFmtId="0" fontId="59" fillId="0" borderId="323" xfId="55" applyFont="1" applyFill="1" applyBorder="1" applyAlignment="1">
      <alignment horizontal="left" vertical="center" wrapText="1"/>
    </xf>
    <xf numFmtId="0" fontId="59" fillId="0" borderId="65" xfId="55" applyFont="1" applyFill="1" applyBorder="1" applyAlignment="1">
      <alignment horizontal="left" vertical="center" wrapText="1"/>
    </xf>
    <xf numFmtId="0" fontId="59" fillId="0" borderId="70" xfId="55" applyFont="1" applyFill="1" applyBorder="1" applyAlignment="1">
      <alignment horizontal="left" vertical="center" wrapText="1"/>
    </xf>
    <xf numFmtId="176" fontId="16" fillId="0" borderId="0" xfId="55" applyNumberFormat="1" applyFont="1" applyFill="1" applyBorder="1" applyAlignment="1">
      <alignment horizontal="center" vertical="center"/>
    </xf>
    <xf numFmtId="0" fontId="83" fillId="0" borderId="74" xfId="55" applyFont="1" applyFill="1" applyBorder="1" applyAlignment="1">
      <alignment horizontal="center" vertical="center"/>
    </xf>
    <xf numFmtId="0" fontId="83" fillId="0" borderId="0" xfId="55" applyFont="1" applyFill="1" applyBorder="1" applyAlignment="1">
      <alignment horizontal="center" vertical="center"/>
    </xf>
    <xf numFmtId="0" fontId="83" fillId="0" borderId="69" xfId="55" applyFont="1" applyFill="1" applyBorder="1" applyAlignment="1">
      <alignment horizontal="center" vertical="center"/>
    </xf>
    <xf numFmtId="0" fontId="16" fillId="0" borderId="65" xfId="55" applyFont="1" applyFill="1" applyBorder="1" applyAlignment="1">
      <alignment vertical="center"/>
    </xf>
    <xf numFmtId="0" fontId="19" fillId="0" borderId="322" xfId="55" applyFont="1" applyFill="1" applyBorder="1" applyAlignment="1">
      <alignment horizontal="left" vertical="center" wrapText="1"/>
    </xf>
    <xf numFmtId="0" fontId="19" fillId="0" borderId="320" xfId="55" applyFont="1" applyFill="1" applyBorder="1" applyAlignment="1">
      <alignment horizontal="left" vertical="center" wrapText="1"/>
    </xf>
    <xf numFmtId="0" fontId="19" fillId="0" borderId="315" xfId="55" applyFont="1" applyFill="1" applyBorder="1" applyAlignment="1">
      <alignment horizontal="left" vertical="center" wrapText="1"/>
    </xf>
    <xf numFmtId="0" fontId="19" fillId="0" borderId="323" xfId="55" applyFont="1" applyFill="1" applyBorder="1" applyAlignment="1">
      <alignment horizontal="left" vertical="center" wrapText="1"/>
    </xf>
    <xf numFmtId="0" fontId="19" fillId="0" borderId="65" xfId="55" applyFont="1" applyFill="1" applyBorder="1" applyAlignment="1">
      <alignment horizontal="left" vertical="center" wrapText="1"/>
    </xf>
    <xf numFmtId="0" fontId="19" fillId="0" borderId="70" xfId="55" applyFont="1" applyFill="1" applyBorder="1" applyAlignment="1">
      <alignment horizontal="left" vertical="center" wrapText="1"/>
    </xf>
    <xf numFmtId="0" fontId="16" fillId="30" borderId="0" xfId="55" applyFont="1" applyFill="1" applyBorder="1" applyAlignment="1">
      <alignment vertical="center"/>
    </xf>
    <xf numFmtId="0" fontId="16" fillId="0" borderId="102" xfId="55" applyFont="1" applyFill="1" applyBorder="1" applyAlignment="1">
      <alignment horizontal="center" vertical="center"/>
    </xf>
    <xf numFmtId="0" fontId="16" fillId="31" borderId="322" xfId="55" applyNumberFormat="1" applyFont="1" applyFill="1" applyBorder="1" applyAlignment="1">
      <alignment horizontal="left" vertical="center"/>
    </xf>
    <xf numFmtId="0" fontId="16" fillId="31" borderId="320" xfId="55" applyNumberFormat="1" applyFont="1" applyFill="1" applyBorder="1" applyAlignment="1">
      <alignment horizontal="left" vertical="center"/>
    </xf>
    <xf numFmtId="0" fontId="16" fillId="31" borderId="315" xfId="55" applyNumberFormat="1" applyFont="1" applyFill="1" applyBorder="1" applyAlignment="1">
      <alignment horizontal="left" vertical="center"/>
    </xf>
    <xf numFmtId="0" fontId="16" fillId="31" borderId="323" xfId="55" applyNumberFormat="1" applyFont="1" applyFill="1" applyBorder="1" applyAlignment="1">
      <alignment horizontal="left" vertical="center"/>
    </xf>
    <xf numFmtId="0" fontId="16" fillId="31" borderId="65" xfId="55" applyNumberFormat="1" applyFont="1" applyFill="1" applyBorder="1" applyAlignment="1">
      <alignment horizontal="left" vertical="center"/>
    </xf>
    <xf numFmtId="0" fontId="16" fillId="31" borderId="70" xfId="55" applyNumberFormat="1" applyFont="1" applyFill="1" applyBorder="1" applyAlignment="1">
      <alignment horizontal="left" vertical="center"/>
    </xf>
    <xf numFmtId="0" fontId="16" fillId="31" borderId="322" xfId="55" applyFont="1" applyFill="1" applyBorder="1" applyAlignment="1">
      <alignment horizontal="left" vertical="center"/>
    </xf>
    <xf numFmtId="0" fontId="16" fillId="31" borderId="320" xfId="55" applyFont="1" applyFill="1" applyBorder="1" applyAlignment="1">
      <alignment horizontal="left" vertical="center"/>
    </xf>
    <xf numFmtId="0" fontId="16" fillId="31" borderId="315" xfId="55" applyFont="1" applyFill="1" applyBorder="1" applyAlignment="1">
      <alignment horizontal="left" vertical="center"/>
    </xf>
    <xf numFmtId="0" fontId="16" fillId="31" borderId="323" xfId="55" applyFont="1" applyFill="1" applyBorder="1" applyAlignment="1">
      <alignment horizontal="left" vertical="center"/>
    </xf>
    <xf numFmtId="0" fontId="16" fillId="31" borderId="65" xfId="55" applyFont="1" applyFill="1" applyBorder="1" applyAlignment="1">
      <alignment horizontal="left" vertical="center"/>
    </xf>
    <xf numFmtId="0" fontId="16" fillId="31" borderId="70" xfId="55" applyFont="1" applyFill="1" applyBorder="1" applyAlignment="1">
      <alignment horizontal="left" vertical="center"/>
    </xf>
    <xf numFmtId="0" fontId="59" fillId="31" borderId="322" xfId="55" applyFont="1" applyFill="1" applyBorder="1" applyAlignment="1">
      <alignment horizontal="left" vertical="center" wrapText="1"/>
    </xf>
    <xf numFmtId="0" fontId="59" fillId="31" borderId="320" xfId="55" applyFont="1" applyFill="1" applyBorder="1" applyAlignment="1">
      <alignment horizontal="left" vertical="center" wrapText="1"/>
    </xf>
    <xf numFmtId="0" fontId="59" fillId="31" borderId="315" xfId="55" applyFont="1" applyFill="1" applyBorder="1" applyAlignment="1">
      <alignment horizontal="left" vertical="center" wrapText="1"/>
    </xf>
    <xf numFmtId="0" fontId="59" fillId="31" borderId="323" xfId="55" applyFont="1" applyFill="1" applyBorder="1" applyAlignment="1">
      <alignment horizontal="left" vertical="center" wrapText="1"/>
    </xf>
    <xf numFmtId="0" fontId="59" fillId="31" borderId="65" xfId="55" applyFont="1" applyFill="1" applyBorder="1" applyAlignment="1">
      <alignment horizontal="left" vertical="center" wrapText="1"/>
    </xf>
    <xf numFmtId="0" fontId="59" fillId="31" borderId="70" xfId="55" applyFont="1" applyFill="1" applyBorder="1" applyAlignment="1">
      <alignment horizontal="left" vertical="center" wrapText="1"/>
    </xf>
    <xf numFmtId="187" fontId="16" fillId="31" borderId="322" xfId="55" applyNumberFormat="1" applyFont="1" applyFill="1" applyBorder="1" applyAlignment="1">
      <alignment horizontal="center" vertical="center"/>
    </xf>
    <xf numFmtId="187" fontId="16" fillId="31" borderId="320" xfId="55" applyNumberFormat="1" applyFont="1" applyFill="1" applyBorder="1" applyAlignment="1">
      <alignment horizontal="center" vertical="center"/>
    </xf>
    <xf numFmtId="187" fontId="16" fillId="31" borderId="315" xfId="55" applyNumberFormat="1" applyFont="1" applyFill="1" applyBorder="1" applyAlignment="1">
      <alignment horizontal="center" vertical="center"/>
    </xf>
    <xf numFmtId="187" fontId="16" fillId="31" borderId="323" xfId="55" applyNumberFormat="1" applyFont="1" applyFill="1" applyBorder="1" applyAlignment="1">
      <alignment horizontal="center" vertical="center"/>
    </xf>
    <xf numFmtId="187" fontId="16" fillId="31" borderId="65" xfId="55" applyNumberFormat="1" applyFont="1" applyFill="1" applyBorder="1" applyAlignment="1">
      <alignment horizontal="center" vertical="center"/>
    </xf>
    <xf numFmtId="187" fontId="16" fillId="31" borderId="70" xfId="55" applyNumberFormat="1" applyFont="1" applyFill="1" applyBorder="1" applyAlignment="1">
      <alignment horizontal="center" vertical="center"/>
    </xf>
    <xf numFmtId="0" fontId="17" fillId="0" borderId="76" xfId="55" applyFont="1" applyFill="1" applyBorder="1" applyAlignment="1">
      <alignment horizontal="center" vertical="center"/>
    </xf>
    <xf numFmtId="0" fontId="17" fillId="0" borderId="101" xfId="55" applyFont="1" applyFill="1" applyBorder="1" applyAlignment="1">
      <alignment horizontal="center" vertical="center"/>
    </xf>
    <xf numFmtId="0" fontId="17" fillId="0" borderId="72" xfId="55" applyFont="1" applyFill="1" applyBorder="1" applyAlignment="1">
      <alignment horizontal="center" vertical="center"/>
    </xf>
    <xf numFmtId="0" fontId="83" fillId="0" borderId="76" xfId="55" applyFont="1" applyFill="1" applyBorder="1" applyAlignment="1">
      <alignment horizontal="center" vertical="center"/>
    </xf>
    <xf numFmtId="0" fontId="83" fillId="0" borderId="101" xfId="55" applyFont="1" applyFill="1" applyBorder="1" applyAlignment="1">
      <alignment horizontal="center" vertical="center"/>
    </xf>
    <xf numFmtId="0" fontId="83" fillId="0" borderId="72" xfId="55" applyFont="1" applyFill="1" applyBorder="1" applyAlignment="1">
      <alignment horizontal="center" vertical="center"/>
    </xf>
    <xf numFmtId="176" fontId="16" fillId="31" borderId="0" xfId="55" applyNumberFormat="1" applyFont="1" applyFill="1" applyBorder="1" applyAlignment="1">
      <alignment horizontal="center" vertical="center"/>
    </xf>
    <xf numFmtId="0" fontId="16" fillId="30" borderId="0" xfId="55" applyFont="1" applyFill="1" applyBorder="1" applyAlignment="1">
      <alignment wrapText="1"/>
    </xf>
    <xf numFmtId="0" fontId="0" fillId="30" borderId="69" xfId="0" applyFill="1" applyBorder="1" applyAlignment="1">
      <alignment wrapText="1"/>
    </xf>
    <xf numFmtId="0" fontId="16" fillId="0" borderId="65" xfId="55" applyFont="1" applyFill="1" applyBorder="1" applyAlignment="1">
      <alignment horizontal="right"/>
    </xf>
    <xf numFmtId="0" fontId="16" fillId="0" borderId="0" xfId="55" applyFont="1" applyFill="1" applyBorder="1" applyAlignment="1">
      <alignment horizontal="center" vertical="center"/>
    </xf>
    <xf numFmtId="0" fontId="16" fillId="0" borderId="65" xfId="55" applyFont="1" applyFill="1" applyBorder="1" applyAlignment="1">
      <alignment horizontal="center" vertical="center"/>
    </xf>
    <xf numFmtId="0" fontId="16"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6" fillId="0" borderId="0" xfId="55" applyFont="1" applyFill="1" applyBorder="1" applyAlignment="1">
      <alignment horizontal="right"/>
    </xf>
    <xf numFmtId="0" fontId="16" fillId="30" borderId="65" xfId="55" applyFont="1" applyFill="1" applyBorder="1" applyAlignment="1"/>
    <xf numFmtId="0" fontId="0" fillId="30" borderId="65" xfId="0" applyFill="1" applyBorder="1" applyAlignment="1"/>
    <xf numFmtId="0" fontId="0" fillId="30" borderId="69" xfId="0" applyFill="1" applyBorder="1" applyAlignment="1"/>
    <xf numFmtId="0" fontId="13" fillId="30" borderId="16" xfId="0" applyNumberFormat="1" applyFont="1" applyFill="1" applyBorder="1" applyAlignment="1" applyProtection="1">
      <alignment horizontal="center"/>
    </xf>
    <xf numFmtId="0" fontId="0" fillId="0" borderId="0" xfId="0" applyAlignment="1">
      <alignment horizontal="center"/>
    </xf>
    <xf numFmtId="177" fontId="13" fillId="32" borderId="141" xfId="0" applyNumberFormat="1" applyFont="1" applyFill="1" applyBorder="1" applyAlignment="1" applyProtection="1">
      <alignment horizontal="center" vertical="center" shrinkToFit="1"/>
      <protection locked="0"/>
    </xf>
    <xf numFmtId="177" fontId="13" fillId="32" borderId="98" xfId="0" applyNumberFormat="1" applyFont="1" applyFill="1" applyBorder="1" applyAlignment="1" applyProtection="1">
      <alignment horizontal="center" vertical="center" shrinkToFit="1"/>
      <protection locked="0"/>
    </xf>
    <xf numFmtId="177" fontId="13" fillId="32" borderId="99" xfId="0" applyNumberFormat="1" applyFont="1" applyFill="1" applyBorder="1" applyAlignment="1" applyProtection="1">
      <alignment horizontal="center" vertical="center" shrinkToFit="1"/>
      <protection locked="0"/>
    </xf>
    <xf numFmtId="0" fontId="13" fillId="32" borderId="141" xfId="0" applyFont="1" applyFill="1" applyBorder="1" applyAlignment="1" applyProtection="1">
      <alignment horizontal="left" vertical="center" indent="1"/>
      <protection locked="0"/>
    </xf>
    <xf numFmtId="0" fontId="13" fillId="32" borderId="98" xfId="0" applyFont="1" applyFill="1" applyBorder="1" applyAlignment="1" applyProtection="1">
      <alignment horizontal="left" vertical="center" indent="1"/>
      <protection locked="0"/>
    </xf>
    <xf numFmtId="0" fontId="13" fillId="32" borderId="99" xfId="0" applyFont="1" applyFill="1" applyBorder="1" applyAlignment="1" applyProtection="1">
      <alignment horizontal="left" vertical="center" indent="1"/>
      <protection locked="0"/>
    </xf>
    <xf numFmtId="177" fontId="13" fillId="32" borderId="95" xfId="0" applyNumberFormat="1" applyFont="1" applyFill="1" applyBorder="1" applyAlignment="1" applyProtection="1">
      <alignment horizontal="center" vertical="center" shrinkToFit="1"/>
      <protection locked="0"/>
    </xf>
    <xf numFmtId="177" fontId="13" fillId="32" borderId="66" xfId="0" applyNumberFormat="1" applyFont="1" applyFill="1" applyBorder="1" applyAlignment="1" applyProtection="1">
      <alignment horizontal="center" vertical="center" shrinkToFit="1"/>
      <protection locked="0"/>
    </xf>
    <xf numFmtId="177" fontId="13" fillId="32" borderId="94" xfId="0" applyNumberFormat="1" applyFont="1" applyFill="1" applyBorder="1" applyAlignment="1" applyProtection="1">
      <alignment horizontal="center" vertical="center" shrinkToFit="1"/>
      <protection locked="0"/>
    </xf>
    <xf numFmtId="0" fontId="13" fillId="32" borderId="95" xfId="0" applyFont="1" applyFill="1" applyBorder="1" applyAlignment="1" applyProtection="1">
      <alignment horizontal="left" vertical="center" indent="1"/>
      <protection locked="0"/>
    </xf>
    <xf numFmtId="0" fontId="13" fillId="32" borderId="66" xfId="0" applyFont="1" applyFill="1" applyBorder="1" applyAlignment="1" applyProtection="1">
      <alignment horizontal="left" vertical="center" indent="1"/>
      <protection locked="0"/>
    </xf>
    <xf numFmtId="0" fontId="13" fillId="32" borderId="94" xfId="0" applyFont="1" applyFill="1" applyBorder="1" applyAlignment="1" applyProtection="1">
      <alignment horizontal="left" vertical="center" indent="1"/>
      <protection locked="0"/>
    </xf>
    <xf numFmtId="177" fontId="13" fillId="32" borderId="89" xfId="0" applyNumberFormat="1" applyFont="1" applyFill="1" applyBorder="1" applyAlignment="1" applyProtection="1">
      <alignment horizontal="center" vertical="center" shrinkToFit="1"/>
      <protection locked="0"/>
    </xf>
    <xf numFmtId="177" fontId="13" fillId="32" borderId="91" xfId="0" applyNumberFormat="1" applyFont="1" applyFill="1" applyBorder="1" applyAlignment="1" applyProtection="1">
      <alignment horizontal="center" vertical="center" shrinkToFit="1"/>
      <protection locked="0"/>
    </xf>
    <xf numFmtId="177" fontId="13" fillId="32" borderId="92" xfId="0" applyNumberFormat="1" applyFont="1" applyFill="1" applyBorder="1" applyAlignment="1" applyProtection="1">
      <alignment horizontal="center" vertical="center" shrinkToFit="1"/>
      <protection locked="0"/>
    </xf>
    <xf numFmtId="0" fontId="13" fillId="32" borderId="89" xfId="0" applyFont="1" applyFill="1" applyBorder="1" applyAlignment="1" applyProtection="1">
      <alignment horizontal="left" vertical="center" indent="1"/>
      <protection locked="0"/>
    </xf>
    <xf numFmtId="0" fontId="13" fillId="32" borderId="91" xfId="0" applyFont="1" applyFill="1" applyBorder="1" applyAlignment="1" applyProtection="1">
      <alignment horizontal="left" vertical="center" indent="1"/>
      <protection locked="0"/>
    </xf>
    <xf numFmtId="0" fontId="13" fillId="32" borderId="92" xfId="0" applyFont="1" applyFill="1" applyBorder="1" applyAlignment="1" applyProtection="1">
      <alignment horizontal="left" vertical="center" indent="1"/>
      <protection locked="0"/>
    </xf>
    <xf numFmtId="0" fontId="13" fillId="0" borderId="19" xfId="0" applyFont="1" applyBorder="1" applyAlignment="1" applyProtection="1">
      <alignment horizontal="center" vertical="center"/>
    </xf>
    <xf numFmtId="176" fontId="13" fillId="30" borderId="11" xfId="0" applyNumberFormat="1" applyFont="1" applyFill="1" applyBorder="1" applyAlignment="1" applyProtection="1">
      <alignment horizontal="center" vertical="center"/>
    </xf>
    <xf numFmtId="176" fontId="13" fillId="30" borderId="28" xfId="0" applyNumberFormat="1" applyFont="1" applyFill="1" applyBorder="1" applyAlignment="1" applyProtection="1">
      <alignment horizontal="center" vertical="center"/>
    </xf>
    <xf numFmtId="0" fontId="13" fillId="0" borderId="19" xfId="0" applyFont="1" applyBorder="1" applyAlignment="1" applyProtection="1">
      <alignment horizontal="center" vertical="center" wrapText="1"/>
    </xf>
    <xf numFmtId="0" fontId="13" fillId="0" borderId="11" xfId="0" applyFont="1" applyBorder="1" applyAlignment="1" applyProtection="1">
      <alignment horizontal="center" vertical="center" shrinkToFit="1"/>
    </xf>
    <xf numFmtId="0" fontId="13" fillId="0" borderId="28" xfId="0" applyFont="1" applyBorder="1" applyAlignment="1" applyProtection="1">
      <alignment horizontal="center" vertical="center" shrinkToFit="1"/>
    </xf>
    <xf numFmtId="0" fontId="13" fillId="0" borderId="12" xfId="0" applyFont="1" applyBorder="1" applyAlignment="1" applyProtection="1">
      <alignment horizontal="center" vertical="center" shrinkToFit="1"/>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27" xfId="0" applyFont="1" applyBorder="1" applyAlignment="1" applyProtection="1">
      <alignment horizontal="center" vertical="center"/>
    </xf>
    <xf numFmtId="0" fontId="13" fillId="0" borderId="26" xfId="0" applyFont="1" applyBorder="1" applyAlignment="1" applyProtection="1">
      <alignment horizontal="center" vertical="center"/>
    </xf>
    <xf numFmtId="0" fontId="13" fillId="30" borderId="19" xfId="0" applyFont="1" applyFill="1" applyBorder="1" applyAlignment="1" applyProtection="1">
      <alignment horizontal="center" vertical="center" wrapText="1" shrinkToFit="1"/>
    </xf>
    <xf numFmtId="0" fontId="13" fillId="30" borderId="13" xfId="0" applyFont="1" applyFill="1" applyBorder="1" applyAlignment="1" applyProtection="1">
      <alignment horizontal="center" vertical="center" wrapText="1" shrinkToFit="1"/>
    </xf>
    <xf numFmtId="0" fontId="13" fillId="30" borderId="14" xfId="0" applyFont="1" applyFill="1" applyBorder="1" applyAlignment="1" applyProtection="1">
      <alignment horizontal="center" vertical="center" wrapText="1" shrinkToFit="1"/>
    </xf>
    <xf numFmtId="0" fontId="13" fillId="30" borderId="27" xfId="0" applyFont="1" applyFill="1" applyBorder="1" applyAlignment="1" applyProtection="1">
      <alignment horizontal="center" vertical="center" wrapText="1" shrinkToFit="1"/>
    </xf>
    <xf numFmtId="0" fontId="13" fillId="30" borderId="18" xfId="0" applyFont="1" applyFill="1" applyBorder="1" applyAlignment="1" applyProtection="1">
      <alignment horizontal="center" vertical="center" wrapText="1" shrinkToFit="1"/>
    </xf>
    <xf numFmtId="0" fontId="13" fillId="30" borderId="10" xfId="0" applyFont="1" applyFill="1" applyBorder="1" applyAlignment="1" applyProtection="1">
      <alignment horizontal="center" vertical="center" wrapText="1" shrinkToFit="1"/>
    </xf>
    <xf numFmtId="0" fontId="13" fillId="30" borderId="26" xfId="0" applyFont="1" applyFill="1" applyBorder="1" applyAlignment="1" applyProtection="1">
      <alignment horizontal="center" vertical="center" wrapText="1" shrinkToFit="1"/>
    </xf>
    <xf numFmtId="0" fontId="13" fillId="0" borderId="18" xfId="0" applyFont="1" applyBorder="1" applyAlignment="1" applyProtection="1">
      <alignment horizontal="center" vertical="center"/>
    </xf>
    <xf numFmtId="0" fontId="13" fillId="0" borderId="10" xfId="0" applyFont="1" applyBorder="1" applyAlignment="1" applyProtection="1">
      <alignment horizontal="center" vertical="center"/>
    </xf>
    <xf numFmtId="0" fontId="13" fillId="0" borderId="0" xfId="0" applyFont="1" applyBorder="1" applyAlignment="1" applyProtection="1">
      <alignment horizontal="center"/>
    </xf>
    <xf numFmtId="0" fontId="13" fillId="30" borderId="0" xfId="0" applyFont="1" applyFill="1" applyBorder="1" applyAlignment="1" applyProtection="1">
      <alignment horizontal="left" shrinkToFit="1"/>
    </xf>
    <xf numFmtId="0" fontId="13" fillId="30" borderId="15" xfId="0" applyFont="1" applyFill="1" applyBorder="1" applyAlignment="1" applyProtection="1">
      <alignment horizontal="left" shrinkToFit="1"/>
    </xf>
    <xf numFmtId="0" fontId="14" fillId="0" borderId="0" xfId="0" applyFont="1" applyBorder="1" applyAlignment="1" applyProtection="1">
      <alignment horizontal="center"/>
    </xf>
    <xf numFmtId="176" fontId="16" fillId="31" borderId="15" xfId="55" applyNumberFormat="1" applyFont="1" applyFill="1" applyBorder="1" applyAlignment="1">
      <alignment horizontal="center" vertical="center"/>
    </xf>
    <xf numFmtId="0" fontId="190" fillId="0" borderId="0" xfId="0" applyFont="1" applyBorder="1" applyAlignment="1" applyProtection="1">
      <alignment horizontal="center"/>
    </xf>
    <xf numFmtId="0" fontId="26" fillId="29" borderId="278" xfId="70" applyFont="1" applyFill="1" applyBorder="1" applyAlignment="1">
      <alignment horizontal="center" vertical="center"/>
    </xf>
    <xf numFmtId="0" fontId="26" fillId="29" borderId="280" xfId="70" applyFont="1" applyFill="1" applyBorder="1" applyAlignment="1">
      <alignment horizontal="center" vertical="center"/>
    </xf>
    <xf numFmtId="0" fontId="26" fillId="40" borderId="11" xfId="70" applyFont="1" applyFill="1" applyBorder="1" applyAlignment="1">
      <alignment horizontal="distributed" vertical="center"/>
    </xf>
    <xf numFmtId="0" fontId="26" fillId="40" borderId="28" xfId="70" applyFont="1" applyFill="1" applyBorder="1" applyAlignment="1">
      <alignment horizontal="distributed" vertical="center"/>
    </xf>
    <xf numFmtId="0" fontId="26" fillId="40" borderId="12" xfId="70" applyFont="1" applyFill="1" applyBorder="1" applyAlignment="1">
      <alignment horizontal="distributed" vertical="center"/>
    </xf>
    <xf numFmtId="0" fontId="26" fillId="0" borderId="282" xfId="70" applyFont="1" applyFill="1" applyBorder="1" applyAlignment="1">
      <alignment horizontal="center" vertical="center" wrapText="1"/>
    </xf>
    <xf numFmtId="0" fontId="26" fillId="0" borderId="283" xfId="70" applyFont="1" applyFill="1" applyBorder="1" applyAlignment="1">
      <alignment horizontal="center" vertical="center"/>
    </xf>
    <xf numFmtId="0" fontId="26" fillId="0" borderId="284" xfId="70" applyFont="1" applyFill="1" applyBorder="1" applyAlignment="1">
      <alignment horizontal="center" vertical="center"/>
    </xf>
    <xf numFmtId="0" fontId="26" fillId="0" borderId="11" xfId="70" applyFont="1" applyBorder="1" applyAlignment="1">
      <alignment horizontal="distributed" vertical="center" wrapText="1"/>
    </xf>
    <xf numFmtId="0" fontId="26" fillId="0" borderId="12" xfId="70" applyFont="1" applyBorder="1" applyAlignment="1">
      <alignment horizontal="distributed" vertical="center" wrapText="1"/>
    </xf>
    <xf numFmtId="0" fontId="26" fillId="40" borderId="13" xfId="70" applyFont="1" applyFill="1" applyBorder="1" applyAlignment="1">
      <alignment horizontal="center" textRotation="255" wrapText="1"/>
    </xf>
    <xf numFmtId="0" fontId="26" fillId="40" borderId="16" xfId="70" applyFont="1" applyFill="1" applyBorder="1" applyAlignment="1">
      <alignment horizontal="center" textRotation="255" wrapText="1"/>
    </xf>
    <xf numFmtId="0" fontId="26" fillId="40" borderId="18" xfId="70" applyFont="1" applyFill="1" applyBorder="1" applyAlignment="1">
      <alignment horizontal="center" textRotation="255" wrapText="1"/>
    </xf>
    <xf numFmtId="0" fontId="26" fillId="29" borderId="18" xfId="70" applyFont="1" applyFill="1" applyBorder="1" applyAlignment="1">
      <alignment horizontal="distributed" vertical="center"/>
    </xf>
    <xf numFmtId="0" fontId="26" fillId="29" borderId="10" xfId="70" applyFont="1" applyFill="1" applyBorder="1" applyAlignment="1">
      <alignment horizontal="distributed" vertical="center"/>
    </xf>
    <xf numFmtId="0" fontId="26" fillId="29" borderId="26" xfId="70" applyFont="1" applyFill="1" applyBorder="1" applyAlignment="1">
      <alignment horizontal="distributed" vertical="center"/>
    </xf>
    <xf numFmtId="0" fontId="26" fillId="0" borderId="11" xfId="70" applyFont="1" applyBorder="1" applyAlignment="1">
      <alignment horizontal="center" vertical="center" wrapText="1"/>
    </xf>
    <xf numFmtId="0" fontId="26" fillId="0" borderId="12" xfId="70" applyFont="1" applyBorder="1" applyAlignment="1">
      <alignment horizontal="center" vertical="center" wrapText="1"/>
    </xf>
    <xf numFmtId="0" fontId="26" fillId="0" borderId="13" xfId="70" applyFont="1" applyBorder="1" applyAlignment="1">
      <alignment horizontal="distributed" vertical="center"/>
    </xf>
    <xf numFmtId="0" fontId="26" fillId="0" borderId="14" xfId="70" applyFont="1" applyBorder="1" applyAlignment="1">
      <alignment horizontal="distributed" vertical="center"/>
    </xf>
    <xf numFmtId="0" fontId="26" fillId="0" borderId="27" xfId="70" applyFont="1" applyBorder="1" applyAlignment="1">
      <alignment horizontal="distributed" vertical="center"/>
    </xf>
    <xf numFmtId="0" fontId="26" fillId="29" borderId="13" xfId="70" applyFont="1" applyFill="1" applyBorder="1" applyAlignment="1">
      <alignment horizontal="distributed" vertical="center"/>
    </xf>
    <xf numFmtId="0" fontId="26" fillId="29" borderId="14" xfId="70" applyFont="1" applyFill="1" applyBorder="1" applyAlignment="1">
      <alignment horizontal="distributed" vertical="center"/>
    </xf>
    <xf numFmtId="0" fontId="26" fillId="29" borderId="27" xfId="70" applyFont="1" applyFill="1" applyBorder="1" applyAlignment="1">
      <alignment horizontal="distributed" vertical="center"/>
    </xf>
    <xf numFmtId="0" fontId="26" fillId="29" borderId="278" xfId="70" applyFont="1" applyFill="1" applyBorder="1" applyAlignment="1">
      <alignment horizontal="distributed" vertical="center"/>
    </xf>
    <xf numFmtId="0" fontId="26" fillId="29" borderId="279" xfId="70" applyFont="1" applyFill="1" applyBorder="1" applyAlignment="1">
      <alignment horizontal="distributed" vertical="center"/>
    </xf>
    <xf numFmtId="0" fontId="26" fillId="29" borderId="280" xfId="70" applyFont="1" applyFill="1" applyBorder="1" applyAlignment="1">
      <alignment horizontal="distributed" vertical="center"/>
    </xf>
    <xf numFmtId="0" fontId="26" fillId="29" borderId="285" xfId="70" applyFont="1" applyFill="1" applyBorder="1" applyAlignment="1">
      <alignment horizontal="distributed" vertical="center"/>
    </xf>
    <xf numFmtId="0" fontId="26" fillId="29" borderId="286" xfId="70" applyFont="1" applyFill="1" applyBorder="1" applyAlignment="1">
      <alignment horizontal="distributed" vertical="center"/>
    </xf>
    <xf numFmtId="0" fontId="26" fillId="29" borderId="287" xfId="70" applyFont="1" applyFill="1" applyBorder="1" applyAlignment="1">
      <alignment horizontal="distributed" vertical="center"/>
    </xf>
    <xf numFmtId="0" fontId="26" fillId="29" borderId="333" xfId="70" applyFont="1" applyFill="1" applyBorder="1" applyAlignment="1">
      <alignment horizontal="distributed" vertical="center"/>
    </xf>
    <xf numFmtId="0" fontId="26" fillId="29" borderId="334" xfId="70" applyFont="1" applyFill="1" applyBorder="1" applyAlignment="1">
      <alignment horizontal="distributed" vertical="center"/>
    </xf>
    <xf numFmtId="0" fontId="26" fillId="29" borderId="335" xfId="70" applyFont="1" applyFill="1" applyBorder="1" applyAlignment="1">
      <alignment horizontal="distributed" vertical="center"/>
    </xf>
    <xf numFmtId="0" fontId="26" fillId="29" borderId="337" xfId="70" applyFont="1" applyFill="1" applyBorder="1" applyAlignment="1">
      <alignment horizontal="distributed" vertical="center"/>
    </xf>
    <xf numFmtId="0" fontId="26" fillId="29" borderId="338" xfId="70" applyFont="1" applyFill="1" applyBorder="1" applyAlignment="1">
      <alignment horizontal="distributed" vertical="center"/>
    </xf>
    <xf numFmtId="0" fontId="26" fillId="29" borderId="339" xfId="70" applyFont="1" applyFill="1" applyBorder="1" applyAlignment="1">
      <alignment horizontal="distributed" vertical="center"/>
    </xf>
    <xf numFmtId="0" fontId="55" fillId="0" borderId="13" xfId="70" applyFont="1" applyBorder="1" applyAlignment="1">
      <alignment horizontal="center" vertical="center"/>
    </xf>
    <xf numFmtId="0" fontId="55" fillId="0" borderId="27" xfId="70" applyFont="1" applyBorder="1" applyAlignment="1">
      <alignment horizontal="center" vertical="center"/>
    </xf>
    <xf numFmtId="0" fontId="55" fillId="0" borderId="18" xfId="70" applyFont="1" applyBorder="1" applyAlignment="1">
      <alignment horizontal="center" vertical="center"/>
    </xf>
    <xf numFmtId="0" fontId="55" fillId="0" borderId="26" xfId="70" applyFont="1" applyBorder="1" applyAlignment="1">
      <alignment horizontal="center" vertical="center"/>
    </xf>
    <xf numFmtId="0" fontId="55" fillId="0" borderId="11" xfId="70" applyFont="1" applyBorder="1" applyAlignment="1">
      <alignment vertical="center"/>
    </xf>
    <xf numFmtId="0" fontId="55" fillId="0" borderId="12" xfId="70" applyFont="1" applyBorder="1" applyAlignment="1">
      <alignment vertical="center"/>
    </xf>
    <xf numFmtId="0" fontId="55" fillId="0" borderId="11" xfId="70" applyFont="1" applyBorder="1" applyAlignment="1">
      <alignment horizontal="center" vertical="center"/>
    </xf>
    <xf numFmtId="0" fontId="55" fillId="0" borderId="12" xfId="70" applyFont="1" applyBorder="1" applyAlignment="1">
      <alignment horizontal="center" vertical="center"/>
    </xf>
    <xf numFmtId="0" fontId="55" fillId="29" borderId="11" xfId="70" applyFont="1" applyFill="1" applyBorder="1" applyAlignment="1">
      <alignment horizontal="distributed" vertical="center"/>
    </xf>
    <xf numFmtId="0" fontId="55" fillId="29" borderId="12" xfId="70" applyFont="1" applyFill="1" applyBorder="1" applyAlignment="1">
      <alignment horizontal="distributed" vertical="center"/>
    </xf>
    <xf numFmtId="0" fontId="55" fillId="0" borderId="13" xfId="70" applyFont="1" applyBorder="1" applyAlignment="1">
      <alignment horizontal="distributed" vertical="center"/>
    </xf>
    <xf numFmtId="0" fontId="55" fillId="0" borderId="27" xfId="70" applyFont="1" applyBorder="1" applyAlignment="1">
      <alignment horizontal="distributed" vertical="center"/>
    </xf>
    <xf numFmtId="0" fontId="187" fillId="0" borderId="10" xfId="70" applyFont="1" applyBorder="1" applyAlignment="1">
      <alignment horizontal="center" vertical="center"/>
    </xf>
    <xf numFmtId="0" fontId="55" fillId="40" borderId="11" xfId="70" applyFont="1" applyFill="1" applyBorder="1" applyAlignment="1">
      <alignment vertical="center"/>
    </xf>
    <xf numFmtId="0" fontId="55" fillId="40" borderId="12" xfId="70" applyFont="1" applyFill="1" applyBorder="1" applyAlignment="1">
      <alignment vertical="center"/>
    </xf>
    <xf numFmtId="0" fontId="55" fillId="0" borderId="11" xfId="70" applyFont="1" applyBorder="1" applyAlignment="1">
      <alignment horizontal="distributed" vertical="center"/>
    </xf>
    <xf numFmtId="0" fontId="55" fillId="0" borderId="12" xfId="70" applyFont="1" applyBorder="1" applyAlignment="1">
      <alignment horizontal="distributed" vertical="center"/>
    </xf>
    <xf numFmtId="0" fontId="55" fillId="0" borderId="11" xfId="70" applyFont="1" applyFill="1" applyBorder="1" applyAlignment="1">
      <alignment vertical="center"/>
    </xf>
    <xf numFmtId="0" fontId="55" fillId="0" borderId="12" xfId="70" applyFont="1" applyFill="1" applyBorder="1" applyAlignment="1">
      <alignment vertical="center"/>
    </xf>
    <xf numFmtId="0" fontId="55" fillId="29" borderId="11" xfId="70" applyFont="1" applyFill="1" applyBorder="1" applyAlignment="1">
      <alignment horizontal="distributed" vertical="center" wrapText="1"/>
    </xf>
    <xf numFmtId="0" fontId="55" fillId="29" borderId="12" xfId="70" applyFont="1" applyFill="1" applyBorder="1" applyAlignment="1">
      <alignment horizontal="distributed" vertical="center" wrapText="1"/>
    </xf>
    <xf numFmtId="0" fontId="185" fillId="0" borderId="0" xfId="70" applyFont="1" applyAlignment="1">
      <alignment horizontal="center" vertical="center"/>
    </xf>
    <xf numFmtId="0" fontId="55" fillId="40" borderId="19" xfId="70" applyFont="1" applyFill="1" applyBorder="1" applyAlignment="1">
      <alignment vertical="center"/>
    </xf>
    <xf numFmtId="0" fontId="26" fillId="29" borderId="13" xfId="70" applyFont="1" applyFill="1" applyBorder="1" applyAlignment="1">
      <alignment horizontal="center" vertical="center"/>
    </xf>
    <xf numFmtId="0" fontId="26" fillId="29" borderId="27" xfId="70" applyFont="1" applyFill="1" applyBorder="1" applyAlignment="1">
      <alignment horizontal="center" vertical="center"/>
    </xf>
    <xf numFmtId="0" fontId="26" fillId="29" borderId="18" xfId="70" applyFont="1" applyFill="1" applyBorder="1" applyAlignment="1">
      <alignment horizontal="center" vertical="center"/>
    </xf>
    <xf numFmtId="0" fontId="26" fillId="29" borderId="26" xfId="70" applyFont="1" applyFill="1" applyBorder="1" applyAlignment="1">
      <alignment horizontal="center" vertical="center"/>
    </xf>
    <xf numFmtId="176" fontId="26" fillId="40" borderId="14" xfId="70" applyNumberFormat="1" applyFont="1" applyFill="1" applyBorder="1" applyAlignment="1">
      <alignment horizontal="center" vertical="center" wrapText="1"/>
    </xf>
    <xf numFmtId="176" fontId="26" fillId="40" borderId="27" xfId="70" applyNumberFormat="1" applyFont="1" applyFill="1" applyBorder="1" applyAlignment="1">
      <alignment horizontal="center" vertical="center" wrapText="1"/>
    </xf>
    <xf numFmtId="176" fontId="26" fillId="40" borderId="10" xfId="70" applyNumberFormat="1" applyFont="1" applyFill="1" applyBorder="1" applyAlignment="1">
      <alignment horizontal="center" vertical="center"/>
    </xf>
    <xf numFmtId="176" fontId="26" fillId="40" borderId="26" xfId="70" applyNumberFormat="1" applyFont="1" applyFill="1" applyBorder="1" applyAlignment="1">
      <alignment horizontal="center" vertical="center"/>
    </xf>
    <xf numFmtId="0" fontId="187" fillId="0" borderId="28" xfId="70" applyFont="1" applyBorder="1" applyAlignment="1">
      <alignment horizontal="center" vertical="center"/>
    </xf>
    <xf numFmtId="0" fontId="19" fillId="0" borderId="21" xfId="0" applyFont="1" applyFill="1" applyBorder="1" applyAlignment="1">
      <alignment horizontal="left" vertical="center" wrapText="1"/>
    </xf>
    <xf numFmtId="0" fontId="19" fillId="0" borderId="22" xfId="0" applyFont="1" applyFill="1" applyBorder="1" applyAlignment="1">
      <alignment horizontal="left" vertical="center" wrapText="1"/>
    </xf>
    <xf numFmtId="0" fontId="19" fillId="0" borderId="23" xfId="0" applyFont="1" applyFill="1" applyBorder="1" applyAlignment="1">
      <alignment horizontal="left" vertical="center" wrapText="1"/>
    </xf>
    <xf numFmtId="0" fontId="19" fillId="40" borderId="21" xfId="0" applyFont="1" applyFill="1" applyBorder="1" applyAlignment="1">
      <alignment horizontal="center" vertical="center" wrapText="1"/>
    </xf>
    <xf numFmtId="0" fontId="19" fillId="40" borderId="22" xfId="0" applyFont="1" applyFill="1" applyBorder="1" applyAlignment="1">
      <alignment horizontal="center" vertical="center" wrapText="1"/>
    </xf>
    <xf numFmtId="0" fontId="19" fillId="40" borderId="23"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4" xfId="0" applyFont="1" applyFill="1" applyBorder="1" applyAlignment="1">
      <alignment horizontal="left" vertical="center"/>
    </xf>
    <xf numFmtId="0" fontId="19" fillId="0" borderId="27" xfId="0" applyFont="1" applyFill="1" applyBorder="1" applyAlignment="1">
      <alignment horizontal="left" vertical="center"/>
    </xf>
    <xf numFmtId="0" fontId="19" fillId="0" borderId="0" xfId="0" applyFont="1" applyFill="1" applyBorder="1" applyAlignment="1">
      <alignment horizontal="left" vertical="center"/>
    </xf>
    <xf numFmtId="0" fontId="19" fillId="0" borderId="15" xfId="0" applyFont="1" applyFill="1" applyBorder="1" applyAlignment="1">
      <alignment horizontal="left" vertical="center"/>
    </xf>
    <xf numFmtId="0" fontId="19" fillId="0" borderId="10" xfId="0" applyFont="1" applyFill="1" applyBorder="1" applyAlignment="1">
      <alignment horizontal="left" vertical="center"/>
    </xf>
    <xf numFmtId="0" fontId="19" fillId="0" borderId="26" xfId="0" applyFont="1" applyFill="1" applyBorder="1" applyAlignment="1">
      <alignment horizontal="left" vertical="center"/>
    </xf>
    <xf numFmtId="0" fontId="19" fillId="40" borderId="13" xfId="0" applyFont="1" applyFill="1" applyBorder="1" applyAlignment="1">
      <alignment horizontal="center" vertical="center" wrapText="1"/>
    </xf>
    <xf numFmtId="0" fontId="19" fillId="40" borderId="14" xfId="0" applyFont="1" applyFill="1" applyBorder="1" applyAlignment="1">
      <alignment horizontal="center" vertical="center" wrapText="1"/>
    </xf>
    <xf numFmtId="0" fontId="19" fillId="40" borderId="27" xfId="0" applyFont="1" applyFill="1" applyBorder="1" applyAlignment="1">
      <alignment horizontal="center" vertical="center" wrapText="1"/>
    </xf>
    <xf numFmtId="0" fontId="19" fillId="40" borderId="16" xfId="0" applyFont="1" applyFill="1" applyBorder="1" applyAlignment="1">
      <alignment horizontal="center" vertical="center" wrapText="1"/>
    </xf>
    <xf numFmtId="0" fontId="19" fillId="40" borderId="0" xfId="0" applyFont="1" applyFill="1" applyBorder="1" applyAlignment="1">
      <alignment horizontal="center" vertical="center" wrapText="1"/>
    </xf>
    <xf numFmtId="0" fontId="19" fillId="40" borderId="15" xfId="0" applyFont="1" applyFill="1" applyBorder="1" applyAlignment="1">
      <alignment horizontal="center" vertical="center" wrapText="1"/>
    </xf>
    <xf numFmtId="0" fontId="19" fillId="40" borderId="18" xfId="0" applyFont="1" applyFill="1" applyBorder="1" applyAlignment="1">
      <alignment horizontal="center" vertical="center" wrapText="1"/>
    </xf>
    <xf numFmtId="0" fontId="19" fillId="40" borderId="10" xfId="0" applyFont="1" applyFill="1" applyBorder="1" applyAlignment="1">
      <alignment horizontal="center" vertical="center" wrapText="1"/>
    </xf>
    <xf numFmtId="0" fontId="19" fillId="40" borderId="26" xfId="0" applyFont="1" applyFill="1" applyBorder="1" applyAlignment="1">
      <alignment horizontal="center" vertical="center" wrapText="1"/>
    </xf>
    <xf numFmtId="0" fontId="19" fillId="0" borderId="13" xfId="0" applyFont="1" applyFill="1" applyBorder="1" applyAlignment="1">
      <alignment horizontal="left" vertical="center" wrapText="1"/>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56" fillId="29" borderId="0" xfId="0" applyFont="1" applyFill="1" applyAlignment="1">
      <alignment vertical="center" wrapText="1"/>
    </xf>
    <xf numFmtId="0" fontId="0" fillId="29" borderId="0" xfId="0" applyFont="1" applyFill="1" applyAlignment="1">
      <alignment vertical="center" wrapText="1"/>
    </xf>
    <xf numFmtId="0" fontId="21" fillId="42" borderId="13" xfId="0" applyFont="1" applyFill="1" applyBorder="1" applyAlignment="1">
      <alignment horizontal="distributed" vertical="center"/>
    </xf>
    <xf numFmtId="0" fontId="16" fillId="29" borderId="14" xfId="0" applyFont="1" applyFill="1" applyBorder="1" applyAlignment="1">
      <alignment horizontal="distributed" vertical="center"/>
    </xf>
    <xf numFmtId="0" fontId="16" fillId="42" borderId="27" xfId="0" applyFont="1" applyFill="1" applyBorder="1" applyAlignment="1">
      <alignment horizontal="distributed" vertical="center"/>
    </xf>
    <xf numFmtId="0" fontId="16" fillId="42" borderId="18" xfId="0" applyFont="1" applyFill="1" applyBorder="1" applyAlignment="1">
      <alignment horizontal="distributed" vertical="center"/>
    </xf>
    <xf numFmtId="0" fontId="16" fillId="29" borderId="10" xfId="0" applyFont="1" applyFill="1" applyBorder="1" applyAlignment="1">
      <alignment horizontal="distributed" vertical="center"/>
    </xf>
    <xf numFmtId="0" fontId="16" fillId="42" borderId="26" xfId="0" applyFont="1" applyFill="1" applyBorder="1" applyAlignment="1">
      <alignment horizontal="distributed" vertical="center"/>
    </xf>
    <xf numFmtId="0" fontId="16" fillId="29" borderId="13" xfId="0" applyFont="1" applyFill="1" applyBorder="1" applyAlignment="1">
      <alignment vertical="center"/>
    </xf>
    <xf numFmtId="0" fontId="16" fillId="29" borderId="14" xfId="0" applyFont="1" applyFill="1" applyBorder="1" applyAlignment="1">
      <alignment vertical="center"/>
    </xf>
    <xf numFmtId="0" fontId="16" fillId="29" borderId="27" xfId="0" applyFont="1" applyFill="1" applyBorder="1" applyAlignment="1">
      <alignment vertical="center"/>
    </xf>
    <xf numFmtId="0" fontId="16" fillId="29" borderId="18" xfId="0" applyFont="1" applyFill="1" applyBorder="1" applyAlignment="1">
      <alignment vertical="center"/>
    </xf>
    <xf numFmtId="0" fontId="16" fillId="29" borderId="10" xfId="0" applyFont="1" applyFill="1" applyBorder="1" applyAlignment="1">
      <alignment vertical="center"/>
    </xf>
    <xf numFmtId="0" fontId="16" fillId="29" borderId="26" xfId="0" applyFont="1" applyFill="1" applyBorder="1" applyAlignment="1">
      <alignment vertical="center"/>
    </xf>
    <xf numFmtId="0" fontId="21" fillId="42" borderId="13" xfId="0" applyFont="1" applyFill="1" applyBorder="1" applyAlignment="1">
      <alignment horizontal="distributed" vertical="center" wrapText="1"/>
    </xf>
    <xf numFmtId="0" fontId="21" fillId="29" borderId="14" xfId="0" applyFont="1" applyFill="1" applyBorder="1" applyAlignment="1">
      <alignment horizontal="distributed" vertical="center" wrapText="1"/>
    </xf>
    <xf numFmtId="0" fontId="21" fillId="42" borderId="27" xfId="0" applyFont="1" applyFill="1" applyBorder="1" applyAlignment="1">
      <alignment horizontal="distributed" vertical="center" wrapText="1"/>
    </xf>
    <xf numFmtId="0" fontId="21" fillId="42" borderId="18" xfId="0" applyFont="1" applyFill="1" applyBorder="1" applyAlignment="1">
      <alignment horizontal="distributed" vertical="center" wrapText="1"/>
    </xf>
    <xf numFmtId="0" fontId="21" fillId="29" borderId="10" xfId="0" applyFont="1" applyFill="1" applyBorder="1" applyAlignment="1">
      <alignment horizontal="distributed" vertical="center" wrapText="1"/>
    </xf>
    <xf numFmtId="0" fontId="21" fillId="42" borderId="26" xfId="0" applyFont="1" applyFill="1" applyBorder="1" applyAlignment="1">
      <alignment horizontal="distributed" vertical="center" wrapText="1"/>
    </xf>
    <xf numFmtId="0" fontId="59" fillId="29" borderId="14" xfId="0" applyFont="1" applyFill="1" applyBorder="1" applyAlignment="1">
      <alignment horizontal="distributed" vertical="center" wrapText="1"/>
    </xf>
    <xf numFmtId="0" fontId="59" fillId="29" borderId="10" xfId="0" applyFont="1" applyFill="1" applyBorder="1" applyAlignment="1">
      <alignment horizontal="distributed" vertical="center" wrapText="1"/>
    </xf>
    <xf numFmtId="0" fontId="143" fillId="0" borderId="13" xfId="0" applyFont="1" applyFill="1" applyBorder="1" applyAlignment="1">
      <alignment vertical="center" wrapText="1"/>
    </xf>
    <xf numFmtId="0" fontId="143" fillId="0" borderId="14" xfId="0" applyFont="1" applyFill="1" applyBorder="1" applyAlignment="1">
      <alignment vertical="center" wrapText="1"/>
    </xf>
    <xf numFmtId="0" fontId="143" fillId="0" borderId="27" xfId="0" applyFont="1" applyFill="1" applyBorder="1" applyAlignment="1">
      <alignment vertical="center" wrapText="1"/>
    </xf>
    <xf numFmtId="0" fontId="143" fillId="0" borderId="18" xfId="0" applyFont="1" applyFill="1" applyBorder="1" applyAlignment="1">
      <alignment vertical="center" wrapText="1"/>
    </xf>
    <xf numFmtId="0" fontId="143" fillId="0" borderId="10" xfId="0" applyFont="1" applyFill="1" applyBorder="1" applyAlignment="1">
      <alignment vertical="center" wrapText="1"/>
    </xf>
    <xf numFmtId="0" fontId="143" fillId="0" borderId="26" xfId="0" applyFont="1" applyFill="1" applyBorder="1" applyAlignment="1">
      <alignment vertical="center" wrapText="1"/>
    </xf>
    <xf numFmtId="0" fontId="21" fillId="29" borderId="14" xfId="0" applyFont="1" applyFill="1" applyBorder="1" applyAlignment="1">
      <alignment horizontal="distributed" vertical="center"/>
    </xf>
    <xf numFmtId="0" fontId="21" fillId="29" borderId="10" xfId="0" applyFont="1" applyFill="1" applyBorder="1" applyAlignment="1">
      <alignment horizontal="distributed"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27" xfId="0" applyFont="1" applyFill="1" applyBorder="1" applyAlignment="1">
      <alignment vertical="center"/>
    </xf>
    <xf numFmtId="0" fontId="16" fillId="0" borderId="18" xfId="0" applyFont="1" applyFill="1" applyBorder="1" applyAlignment="1">
      <alignment vertical="center"/>
    </xf>
    <xf numFmtId="0" fontId="16" fillId="0" borderId="10" xfId="0" applyFont="1" applyFill="1" applyBorder="1" applyAlignment="1">
      <alignment vertical="center"/>
    </xf>
    <xf numFmtId="0" fontId="16" fillId="0" borderId="26" xfId="0" applyFont="1" applyFill="1" applyBorder="1" applyAlignment="1">
      <alignment vertical="center"/>
    </xf>
    <xf numFmtId="0" fontId="21" fillId="42" borderId="0" xfId="0" applyFont="1" applyFill="1" applyAlignment="1">
      <alignment horizontal="distributed" vertical="center" wrapText="1"/>
    </xf>
    <xf numFmtId="0" fontId="143" fillId="42" borderId="13" xfId="0" applyFont="1" applyFill="1" applyBorder="1" applyAlignment="1">
      <alignment vertical="center" wrapText="1"/>
    </xf>
    <xf numFmtId="0" fontId="143" fillId="42" borderId="14" xfId="0" applyFont="1" applyFill="1" applyBorder="1" applyAlignment="1">
      <alignment vertical="center" wrapText="1"/>
    </xf>
    <xf numFmtId="0" fontId="143" fillId="42" borderId="27" xfId="0" applyFont="1" applyFill="1" applyBorder="1" applyAlignment="1">
      <alignment vertical="center" wrapText="1"/>
    </xf>
    <xf numFmtId="0" fontId="143" fillId="42" borderId="18" xfId="0" applyFont="1" applyFill="1" applyBorder="1" applyAlignment="1">
      <alignment vertical="center" wrapText="1"/>
    </xf>
    <xf numFmtId="0" fontId="143" fillId="42" borderId="10" xfId="0" applyFont="1" applyFill="1" applyBorder="1" applyAlignment="1">
      <alignment vertical="center" wrapText="1"/>
    </xf>
    <xf numFmtId="0" fontId="143" fillId="42" borderId="26" xfId="0" applyFont="1" applyFill="1" applyBorder="1" applyAlignment="1">
      <alignment vertical="center" wrapText="1"/>
    </xf>
    <xf numFmtId="0" fontId="143" fillId="41" borderId="13" xfId="0" applyFont="1" applyFill="1" applyBorder="1" applyAlignment="1">
      <alignment vertical="center" wrapText="1"/>
    </xf>
    <xf numFmtId="0" fontId="143" fillId="41" borderId="14" xfId="0" applyFont="1" applyFill="1" applyBorder="1" applyAlignment="1">
      <alignment vertical="center" wrapText="1"/>
    </xf>
    <xf numFmtId="0" fontId="143" fillId="41" borderId="27" xfId="0" applyFont="1" applyFill="1" applyBorder="1" applyAlignment="1">
      <alignment vertical="center" wrapText="1"/>
    </xf>
    <xf numFmtId="0" fontId="143" fillId="41" borderId="18" xfId="0" applyFont="1" applyFill="1" applyBorder="1" applyAlignment="1">
      <alignment vertical="center" wrapText="1"/>
    </xf>
    <xf numFmtId="0" fontId="143" fillId="41" borderId="10" xfId="0" applyFont="1" applyFill="1" applyBorder="1" applyAlignment="1">
      <alignment vertical="center" wrapText="1"/>
    </xf>
    <xf numFmtId="0" fontId="143" fillId="41" borderId="26" xfId="0" applyFont="1" applyFill="1" applyBorder="1" applyAlignment="1">
      <alignment vertical="center" wrapText="1"/>
    </xf>
    <xf numFmtId="0" fontId="16" fillId="40" borderId="13" xfId="0" applyFont="1" applyFill="1" applyBorder="1" applyAlignment="1">
      <alignment vertical="center"/>
    </xf>
    <xf numFmtId="0" fontId="16" fillId="40" borderId="14" xfId="0" applyFont="1" applyFill="1" applyBorder="1" applyAlignment="1">
      <alignment vertical="center"/>
    </xf>
    <xf numFmtId="0" fontId="16" fillId="40" borderId="27" xfId="0" applyFont="1" applyFill="1" applyBorder="1" applyAlignment="1">
      <alignment vertical="center"/>
    </xf>
    <xf numFmtId="0" fontId="16" fillId="40" borderId="18" xfId="0" applyFont="1" applyFill="1" applyBorder="1" applyAlignment="1">
      <alignment vertical="center"/>
    </xf>
    <xf numFmtId="0" fontId="16" fillId="40" borderId="10" xfId="0" applyFont="1" applyFill="1" applyBorder="1" applyAlignment="1">
      <alignment vertical="center"/>
    </xf>
    <xf numFmtId="0" fontId="16" fillId="40" borderId="26" xfId="0" applyFont="1" applyFill="1" applyBorder="1" applyAlignment="1">
      <alignment vertical="center"/>
    </xf>
    <xf numFmtId="0" fontId="16" fillId="41" borderId="13" xfId="0" applyFont="1" applyFill="1" applyBorder="1" applyAlignment="1">
      <alignment vertical="center"/>
    </xf>
    <xf numFmtId="0" fontId="16" fillId="41" borderId="14" xfId="0" applyFont="1" applyFill="1" applyBorder="1" applyAlignment="1">
      <alignment vertical="center"/>
    </xf>
    <xf numFmtId="0" fontId="16" fillId="41" borderId="27" xfId="0" applyFont="1" applyFill="1" applyBorder="1" applyAlignment="1">
      <alignment vertical="center"/>
    </xf>
    <xf numFmtId="0" fontId="16" fillId="41" borderId="18" xfId="0" applyFont="1" applyFill="1" applyBorder="1" applyAlignment="1">
      <alignment vertical="center"/>
    </xf>
    <xf numFmtId="0" fontId="16" fillId="41" borderId="10" xfId="0" applyFont="1" applyFill="1" applyBorder="1" applyAlignment="1">
      <alignment vertical="center"/>
    </xf>
    <xf numFmtId="0" fontId="16" fillId="41" borderId="26" xfId="0" applyFont="1" applyFill="1" applyBorder="1" applyAlignment="1">
      <alignment vertical="center"/>
    </xf>
    <xf numFmtId="0" fontId="143" fillId="29" borderId="14" xfId="0" applyFont="1" applyFill="1" applyBorder="1" applyAlignment="1">
      <alignment horizontal="distributed" vertical="center" wrapText="1"/>
    </xf>
    <xf numFmtId="0" fontId="143" fillId="29" borderId="10" xfId="0" applyFont="1" applyFill="1" applyBorder="1" applyAlignment="1">
      <alignment horizontal="distributed" vertical="center" wrapText="1"/>
    </xf>
    <xf numFmtId="0" fontId="16" fillId="29" borderId="13" xfId="0" applyFont="1" applyFill="1" applyBorder="1" applyAlignment="1">
      <alignment horizontal="center" vertical="center"/>
    </xf>
    <xf numFmtId="0" fontId="16" fillId="29" borderId="14" xfId="0" applyFont="1" applyFill="1" applyBorder="1" applyAlignment="1">
      <alignment horizontal="center" vertical="center"/>
    </xf>
    <xf numFmtId="0" fontId="16" fillId="29" borderId="27" xfId="0" applyFont="1" applyFill="1" applyBorder="1" applyAlignment="1">
      <alignment horizontal="center" vertical="center"/>
    </xf>
    <xf numFmtId="0" fontId="16" fillId="29" borderId="18" xfId="0" applyFont="1" applyFill="1" applyBorder="1" applyAlignment="1">
      <alignment horizontal="center" vertical="center"/>
    </xf>
    <xf numFmtId="0" fontId="16" fillId="29" borderId="10" xfId="0" applyFont="1" applyFill="1" applyBorder="1" applyAlignment="1">
      <alignment horizontal="center" vertical="center"/>
    </xf>
    <xf numFmtId="0" fontId="16" fillId="29" borderId="26" xfId="0" applyFont="1" applyFill="1" applyBorder="1" applyAlignment="1">
      <alignment horizontal="center" vertical="center"/>
    </xf>
    <xf numFmtId="0" fontId="16" fillId="42" borderId="13" xfId="0" applyFont="1" applyFill="1" applyBorder="1" applyAlignment="1">
      <alignment horizontal="center" vertical="center" justifyLastLine="1"/>
    </xf>
    <xf numFmtId="0" fontId="16" fillId="42" borderId="14" xfId="0" applyFont="1" applyFill="1" applyBorder="1" applyAlignment="1">
      <alignment horizontal="center" vertical="center" justifyLastLine="1"/>
    </xf>
    <xf numFmtId="0" fontId="16" fillId="42" borderId="27" xfId="0" applyFont="1" applyFill="1" applyBorder="1" applyAlignment="1">
      <alignment horizontal="center" vertical="center" justifyLastLine="1"/>
    </xf>
    <xf numFmtId="0" fontId="16" fillId="42" borderId="16" xfId="0" applyFont="1" applyFill="1" applyBorder="1" applyAlignment="1">
      <alignment horizontal="center" vertical="center" justifyLastLine="1"/>
    </xf>
    <xf numFmtId="0" fontId="16" fillId="42" borderId="0" xfId="0" applyFont="1" applyFill="1" applyBorder="1" applyAlignment="1">
      <alignment horizontal="center" vertical="center" justifyLastLine="1"/>
    </xf>
    <xf numFmtId="0" fontId="16" fillId="42" borderId="15" xfId="0" applyFont="1" applyFill="1" applyBorder="1" applyAlignment="1">
      <alignment horizontal="center" vertical="center" justifyLastLine="1"/>
    </xf>
    <xf numFmtId="0" fontId="16" fillId="29" borderId="16" xfId="0" applyFont="1" applyFill="1" applyBorder="1" applyAlignment="1">
      <alignment horizontal="center" vertical="center"/>
    </xf>
    <xf numFmtId="0" fontId="16" fillId="29" borderId="0" xfId="0" applyFont="1" applyFill="1" applyBorder="1" applyAlignment="1">
      <alignment horizontal="center" vertical="center"/>
    </xf>
    <xf numFmtId="0" fontId="16" fillId="29" borderId="15" xfId="0" applyFont="1" applyFill="1" applyBorder="1" applyAlignment="1">
      <alignment horizontal="center" vertical="center"/>
    </xf>
    <xf numFmtId="0" fontId="16" fillId="42" borderId="18" xfId="0" applyFont="1" applyFill="1" applyBorder="1" applyAlignment="1">
      <alignment horizontal="center" vertical="center" justifyLastLine="1"/>
    </xf>
    <xf numFmtId="0" fontId="16" fillId="42" borderId="10" xfId="0" applyFont="1" applyFill="1" applyBorder="1" applyAlignment="1">
      <alignment horizontal="center" vertical="center" justifyLastLine="1"/>
    </xf>
    <xf numFmtId="0" fontId="16" fillId="42" borderId="26" xfId="0" applyFont="1" applyFill="1" applyBorder="1" applyAlignment="1">
      <alignment horizontal="center" vertical="center" justifyLastLine="1"/>
    </xf>
    <xf numFmtId="0" fontId="16" fillId="40" borderId="13" xfId="0" applyFont="1" applyFill="1" applyBorder="1" applyAlignment="1">
      <alignment horizontal="center" vertical="center"/>
    </xf>
    <xf numFmtId="0" fontId="16" fillId="40" borderId="14" xfId="0" applyFont="1" applyFill="1" applyBorder="1" applyAlignment="1">
      <alignment horizontal="center" vertical="center"/>
    </xf>
    <xf numFmtId="0" fontId="16" fillId="40" borderId="27" xfId="0" applyFont="1" applyFill="1" applyBorder="1" applyAlignment="1">
      <alignment horizontal="center" vertical="center"/>
    </xf>
    <xf numFmtId="0" fontId="16" fillId="40" borderId="18" xfId="0" applyFont="1" applyFill="1" applyBorder="1" applyAlignment="1">
      <alignment horizontal="center" vertical="center"/>
    </xf>
    <xf numFmtId="0" fontId="16" fillId="40" borderId="10" xfId="0" applyFont="1" applyFill="1" applyBorder="1" applyAlignment="1">
      <alignment horizontal="center" vertical="center"/>
    </xf>
    <xf numFmtId="0" fontId="16" fillId="40" borderId="26" xfId="0" applyFont="1" applyFill="1" applyBorder="1" applyAlignment="1">
      <alignment horizontal="center" vertical="center"/>
    </xf>
    <xf numFmtId="0" fontId="19" fillId="29" borderId="13" xfId="0" applyFont="1" applyFill="1" applyBorder="1" applyAlignment="1">
      <alignment horizontal="center" vertical="center"/>
    </xf>
    <xf numFmtId="0" fontId="19" fillId="29" borderId="14" xfId="0" applyFont="1" applyFill="1" applyBorder="1" applyAlignment="1">
      <alignment horizontal="center" vertical="center"/>
    </xf>
    <xf numFmtId="0" fontId="19" fillId="29" borderId="27" xfId="0" applyFont="1" applyFill="1" applyBorder="1" applyAlignment="1">
      <alignment horizontal="center" vertical="center"/>
    </xf>
    <xf numFmtId="0" fontId="19" fillId="29" borderId="18" xfId="0" applyFont="1" applyFill="1" applyBorder="1" applyAlignment="1">
      <alignment horizontal="center" vertical="center"/>
    </xf>
    <xf numFmtId="0" fontId="19" fillId="29" borderId="10" xfId="0" applyFont="1" applyFill="1" applyBorder="1" applyAlignment="1">
      <alignment horizontal="center" vertical="center"/>
    </xf>
    <xf numFmtId="0" fontId="19" fillId="29" borderId="26" xfId="0" applyFont="1" applyFill="1" applyBorder="1" applyAlignment="1">
      <alignment horizontal="center" vertical="center"/>
    </xf>
    <xf numFmtId="0" fontId="16" fillId="41" borderId="13" xfId="0" applyFont="1" applyFill="1" applyBorder="1" applyAlignment="1">
      <alignment horizontal="center" vertical="center"/>
    </xf>
    <xf numFmtId="0" fontId="16" fillId="41" borderId="14" xfId="0" applyFont="1" applyFill="1" applyBorder="1" applyAlignment="1">
      <alignment horizontal="center" vertical="center"/>
    </xf>
    <xf numFmtId="0" fontId="16" fillId="41" borderId="27" xfId="0" applyFont="1" applyFill="1" applyBorder="1" applyAlignment="1">
      <alignment horizontal="center" vertical="center"/>
    </xf>
    <xf numFmtId="0" fontId="16" fillId="41" borderId="18" xfId="0" applyFont="1" applyFill="1" applyBorder="1" applyAlignment="1">
      <alignment horizontal="center" vertical="center"/>
    </xf>
    <xf numFmtId="0" fontId="16" fillId="41" borderId="10" xfId="0" applyFont="1" applyFill="1" applyBorder="1" applyAlignment="1">
      <alignment horizontal="center" vertical="center"/>
    </xf>
    <xf numFmtId="0" fontId="16" fillId="41" borderId="26" xfId="0" applyFont="1" applyFill="1" applyBorder="1" applyAlignment="1">
      <alignment horizontal="center" vertical="center"/>
    </xf>
    <xf numFmtId="0" fontId="16" fillId="29" borderId="13" xfId="0" applyFont="1" applyFill="1" applyBorder="1" applyAlignment="1">
      <alignment horizontal="center" vertical="center" justifyLastLine="1"/>
    </xf>
    <xf numFmtId="0" fontId="16" fillId="29" borderId="14" xfId="0" applyFont="1" applyFill="1" applyBorder="1" applyAlignment="1">
      <alignment horizontal="center" vertical="center" justifyLastLine="1"/>
    </xf>
    <xf numFmtId="0" fontId="16" fillId="29" borderId="27" xfId="0" applyFont="1" applyFill="1" applyBorder="1" applyAlignment="1">
      <alignment horizontal="center" vertical="center" justifyLastLine="1"/>
    </xf>
    <xf numFmtId="0" fontId="16" fillId="29" borderId="16" xfId="0" applyFont="1" applyFill="1" applyBorder="1" applyAlignment="1">
      <alignment horizontal="center" vertical="center" justifyLastLine="1"/>
    </xf>
    <xf numFmtId="0" fontId="16" fillId="29" borderId="0" xfId="0" applyFont="1" applyFill="1" applyBorder="1" applyAlignment="1">
      <alignment horizontal="center" vertical="center" justifyLastLine="1"/>
    </xf>
    <xf numFmtId="0" fontId="16" fillId="29" borderId="15" xfId="0" applyFont="1" applyFill="1" applyBorder="1" applyAlignment="1">
      <alignment horizontal="center" vertical="center" justifyLastLine="1"/>
    </xf>
    <xf numFmtId="0" fontId="19" fillId="41" borderId="13" xfId="0" applyFont="1" applyFill="1" applyBorder="1" applyAlignment="1">
      <alignment horizontal="left" vertical="center" wrapText="1"/>
    </xf>
    <xf numFmtId="0" fontId="19" fillId="41" borderId="14" xfId="0" applyFont="1" applyFill="1" applyBorder="1" applyAlignment="1">
      <alignment horizontal="left" vertical="center" wrapText="1"/>
    </xf>
    <xf numFmtId="0" fontId="19" fillId="41" borderId="27" xfId="0" applyFont="1" applyFill="1" applyBorder="1" applyAlignment="1">
      <alignment horizontal="left" vertical="center" wrapText="1"/>
    </xf>
    <xf numFmtId="0" fontId="19" fillId="41" borderId="16" xfId="0" applyFont="1" applyFill="1" applyBorder="1" applyAlignment="1">
      <alignment horizontal="left" vertical="center" wrapText="1"/>
    </xf>
    <xf numFmtId="0" fontId="19" fillId="41" borderId="0" xfId="0" applyFont="1" applyFill="1" applyBorder="1" applyAlignment="1">
      <alignment horizontal="left" vertical="center" wrapText="1"/>
    </xf>
    <xf numFmtId="0" fontId="19" fillId="41" borderId="15" xfId="0" applyFont="1" applyFill="1" applyBorder="1" applyAlignment="1">
      <alignment horizontal="left" vertical="center" wrapText="1"/>
    </xf>
    <xf numFmtId="0" fontId="16" fillId="29" borderId="13" xfId="0" applyFont="1" applyFill="1" applyBorder="1" applyAlignment="1">
      <alignment horizontal="center" vertical="center" wrapText="1"/>
    </xf>
    <xf numFmtId="0" fontId="16" fillId="29" borderId="16" xfId="0" applyFont="1" applyFill="1" applyBorder="1" applyAlignment="1">
      <alignment vertical="center"/>
    </xf>
    <xf numFmtId="0" fontId="16" fillId="29" borderId="0" xfId="0" applyFont="1" applyFill="1" applyAlignment="1">
      <alignment vertical="center"/>
    </xf>
    <xf numFmtId="0" fontId="16" fillId="29" borderId="15" xfId="0" applyFont="1" applyFill="1" applyBorder="1" applyAlignment="1">
      <alignment vertical="center"/>
    </xf>
    <xf numFmtId="0" fontId="16" fillId="29" borderId="14" xfId="0" applyFont="1" applyFill="1" applyBorder="1" applyAlignment="1">
      <alignment horizontal="center" vertical="center" wrapText="1"/>
    </xf>
    <xf numFmtId="0" fontId="16" fillId="29" borderId="0"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27" xfId="0" applyFont="1" applyFill="1" applyBorder="1" applyAlignment="1">
      <alignment horizontal="center" vertical="center" wrapText="1"/>
    </xf>
    <xf numFmtId="0" fontId="16" fillId="29" borderId="18" xfId="0" applyFont="1" applyFill="1" applyBorder="1" applyAlignment="1">
      <alignment horizontal="center" vertical="center" wrapText="1"/>
    </xf>
    <xf numFmtId="0" fontId="16" fillId="29" borderId="26" xfId="0" applyFont="1" applyFill="1" applyBorder="1" applyAlignment="1">
      <alignment horizontal="center" vertical="center" wrapText="1"/>
    </xf>
    <xf numFmtId="0" fontId="16" fillId="29" borderId="19" xfId="0" applyFont="1" applyFill="1" applyBorder="1" applyAlignment="1">
      <alignment horizontal="center" vertical="center" wrapText="1"/>
    </xf>
    <xf numFmtId="0" fontId="19" fillId="42" borderId="13" xfId="0" applyFont="1" applyFill="1" applyBorder="1" applyAlignment="1">
      <alignment horizontal="center" vertical="center" wrapText="1"/>
    </xf>
    <xf numFmtId="0" fontId="19" fillId="42" borderId="14" xfId="0" applyFont="1" applyFill="1" applyBorder="1" applyAlignment="1">
      <alignment horizontal="center" vertical="center" wrapText="1"/>
    </xf>
    <xf numFmtId="0" fontId="19" fillId="42" borderId="27" xfId="0" applyFont="1" applyFill="1" applyBorder="1" applyAlignment="1">
      <alignment horizontal="center" vertical="center" wrapText="1"/>
    </xf>
    <xf numFmtId="0" fontId="19" fillId="42" borderId="16" xfId="0" applyFont="1" applyFill="1" applyBorder="1" applyAlignment="1">
      <alignment horizontal="center" vertical="center" wrapText="1"/>
    </xf>
    <xf numFmtId="0" fontId="19" fillId="42" borderId="0" xfId="0" applyFont="1" applyFill="1" applyBorder="1" applyAlignment="1">
      <alignment horizontal="center" vertical="center" wrapText="1"/>
    </xf>
    <xf numFmtId="0" fontId="19" fillId="42" borderId="15" xfId="0" applyFont="1" applyFill="1" applyBorder="1" applyAlignment="1">
      <alignment horizontal="center" vertical="center" wrapText="1"/>
    </xf>
    <xf numFmtId="0" fontId="143" fillId="29" borderId="18" xfId="0" applyFont="1" applyFill="1" applyBorder="1" applyAlignment="1">
      <alignment horizontal="center" vertical="center"/>
    </xf>
    <xf numFmtId="0" fontId="143" fillId="29" borderId="10" xfId="0" applyFont="1" applyFill="1" applyBorder="1" applyAlignment="1">
      <alignment horizontal="center" vertical="center"/>
    </xf>
    <xf numFmtId="0" fontId="16" fillId="41" borderId="13" xfId="0" applyFont="1" applyFill="1" applyBorder="1" applyAlignment="1">
      <alignment horizontal="left" vertical="center"/>
    </xf>
    <xf numFmtId="0" fontId="16" fillId="41" borderId="14" xfId="0" applyFont="1" applyFill="1" applyBorder="1" applyAlignment="1">
      <alignment horizontal="left" vertical="center"/>
    </xf>
    <xf numFmtId="0" fontId="16" fillId="41" borderId="27" xfId="0" applyFont="1" applyFill="1" applyBorder="1" applyAlignment="1">
      <alignment horizontal="left" vertical="center"/>
    </xf>
    <xf numFmtId="0" fontId="16" fillId="41" borderId="18" xfId="0" applyFont="1" applyFill="1" applyBorder="1" applyAlignment="1">
      <alignment horizontal="left" vertical="center"/>
    </xf>
    <xf numFmtId="0" fontId="16" fillId="41" borderId="10" xfId="0" applyFont="1" applyFill="1" applyBorder="1" applyAlignment="1">
      <alignment horizontal="left" vertical="center"/>
    </xf>
    <xf numFmtId="0" fontId="16" fillId="41" borderId="26" xfId="0" applyFont="1" applyFill="1" applyBorder="1" applyAlignment="1">
      <alignment horizontal="left" vertical="center"/>
    </xf>
    <xf numFmtId="0" fontId="143" fillId="41" borderId="14" xfId="0" applyFont="1" applyFill="1" applyBorder="1" applyAlignment="1">
      <alignment horizontal="center" vertical="center" wrapText="1"/>
    </xf>
    <xf numFmtId="0" fontId="143" fillId="41" borderId="10" xfId="0" applyFont="1" applyFill="1" applyBorder="1" applyAlignment="1">
      <alignment horizontal="center" vertical="center" wrapText="1"/>
    </xf>
    <xf numFmtId="0" fontId="143" fillId="41" borderId="19" xfId="0" applyFont="1" applyFill="1" applyBorder="1" applyAlignment="1">
      <alignment horizontal="center" vertical="center" wrapText="1"/>
    </xf>
    <xf numFmtId="0" fontId="143" fillId="41" borderId="27" xfId="0" applyFont="1" applyFill="1" applyBorder="1" applyAlignment="1">
      <alignment horizontal="center" vertical="center" wrapText="1"/>
    </xf>
    <xf numFmtId="0" fontId="143" fillId="41" borderId="26"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3" fillId="41" borderId="13" xfId="0" applyFont="1" applyFill="1" applyBorder="1" applyAlignment="1">
      <alignment horizontal="center" vertical="center" wrapText="1"/>
    </xf>
    <xf numFmtId="0" fontId="143" fillId="41" borderId="18" xfId="0" applyFont="1" applyFill="1" applyBorder="1" applyAlignment="1">
      <alignment horizontal="center" vertical="center" wrapText="1"/>
    </xf>
    <xf numFmtId="0" fontId="16" fillId="29" borderId="0" xfId="0" applyFont="1" applyFill="1" applyAlignment="1">
      <alignment horizontal="distributed" vertical="center"/>
    </xf>
    <xf numFmtId="0" fontId="19" fillId="41" borderId="13" xfId="0" applyFont="1" applyFill="1" applyBorder="1" applyAlignment="1">
      <alignment horizontal="right" vertical="center" wrapText="1"/>
    </xf>
    <xf numFmtId="0" fontId="16" fillId="41" borderId="14" xfId="0" applyFont="1" applyFill="1" applyBorder="1" applyAlignment="1">
      <alignment horizontal="right" vertical="center" wrapText="1"/>
    </xf>
    <xf numFmtId="0" fontId="16" fillId="41" borderId="27" xfId="0" applyFont="1" applyFill="1" applyBorder="1" applyAlignment="1">
      <alignment horizontal="right" vertical="center" wrapText="1"/>
    </xf>
    <xf numFmtId="0" fontId="16" fillId="41" borderId="18" xfId="0" applyFont="1" applyFill="1" applyBorder="1" applyAlignment="1">
      <alignment horizontal="right" vertical="center" wrapText="1"/>
    </xf>
    <xf numFmtId="0" fontId="16" fillId="41" borderId="10" xfId="0" applyFont="1" applyFill="1" applyBorder="1" applyAlignment="1">
      <alignment horizontal="right" vertical="center" wrapText="1"/>
    </xf>
    <xf numFmtId="0" fontId="16" fillId="41" borderId="26" xfId="0" applyFont="1" applyFill="1" applyBorder="1" applyAlignment="1">
      <alignment horizontal="right" vertical="center" wrapText="1"/>
    </xf>
    <xf numFmtId="0" fontId="19" fillId="41" borderId="16" xfId="0" applyFont="1" applyFill="1" applyBorder="1" applyAlignment="1">
      <alignment horizontal="center" vertical="center" wrapText="1"/>
    </xf>
    <xf numFmtId="0" fontId="16" fillId="41" borderId="0" xfId="0" applyFont="1" applyFill="1" applyBorder="1" applyAlignment="1">
      <alignment horizontal="center" vertical="center"/>
    </xf>
    <xf numFmtId="0" fontId="16" fillId="41" borderId="15" xfId="0" applyFont="1" applyFill="1" applyBorder="1" applyAlignment="1">
      <alignment horizontal="center" vertical="center"/>
    </xf>
    <xf numFmtId="0" fontId="16" fillId="41" borderId="13" xfId="0" applyFont="1" applyFill="1" applyBorder="1" applyAlignment="1">
      <alignment horizontal="right" vertical="center"/>
    </xf>
    <xf numFmtId="0" fontId="16" fillId="41" borderId="14" xfId="0" applyFont="1" applyFill="1" applyBorder="1" applyAlignment="1">
      <alignment horizontal="right" vertical="center"/>
    </xf>
    <xf numFmtId="0" fontId="16" fillId="41" borderId="27" xfId="0" applyFont="1" applyFill="1" applyBorder="1" applyAlignment="1">
      <alignment horizontal="right" vertical="center"/>
    </xf>
    <xf numFmtId="0" fontId="16" fillId="41" borderId="18" xfId="0" applyFont="1" applyFill="1" applyBorder="1" applyAlignment="1">
      <alignment horizontal="right" vertical="center"/>
    </xf>
    <xf numFmtId="0" fontId="16" fillId="41" borderId="10" xfId="0" applyFont="1" applyFill="1" applyBorder="1" applyAlignment="1">
      <alignment horizontal="right" vertical="center"/>
    </xf>
    <xf numFmtId="0" fontId="16" fillId="41" borderId="26" xfId="0" applyFont="1" applyFill="1" applyBorder="1" applyAlignment="1">
      <alignment horizontal="right" vertical="center"/>
    </xf>
    <xf numFmtId="0" fontId="143" fillId="41" borderId="13" xfId="0" applyFont="1" applyFill="1" applyBorder="1" applyAlignment="1">
      <alignment horizontal="center" vertical="center"/>
    </xf>
    <xf numFmtId="0" fontId="143" fillId="41" borderId="14" xfId="0" applyFont="1" applyFill="1" applyBorder="1" applyAlignment="1">
      <alignment horizontal="center" vertical="center"/>
    </xf>
    <xf numFmtId="0" fontId="143" fillId="41" borderId="14" xfId="0" applyFont="1" applyFill="1" applyBorder="1" applyAlignment="1">
      <alignment horizontal="left" vertical="center"/>
    </xf>
    <xf numFmtId="0" fontId="143" fillId="41" borderId="14" xfId="0" applyFont="1" applyFill="1" applyBorder="1" applyAlignment="1">
      <alignment vertical="center"/>
    </xf>
    <xf numFmtId="0" fontId="143" fillId="41" borderId="27" xfId="0" applyFont="1" applyFill="1" applyBorder="1" applyAlignment="1">
      <alignment vertical="center"/>
    </xf>
    <xf numFmtId="0" fontId="143" fillId="41" borderId="10" xfId="0" applyFont="1" applyFill="1" applyBorder="1" applyAlignment="1">
      <alignment vertical="center"/>
    </xf>
    <xf numFmtId="0" fontId="143" fillId="41" borderId="26" xfId="0" applyFont="1" applyFill="1" applyBorder="1" applyAlignment="1">
      <alignment vertical="center"/>
    </xf>
    <xf numFmtId="0" fontId="143" fillId="41" borderId="18" xfId="0" applyFont="1" applyFill="1" applyBorder="1" applyAlignment="1">
      <alignment horizontal="center" vertical="center"/>
    </xf>
    <xf numFmtId="0" fontId="143" fillId="41" borderId="10" xfId="0" applyFont="1" applyFill="1" applyBorder="1" applyAlignment="1">
      <alignment horizontal="center" vertical="center"/>
    </xf>
    <xf numFmtId="0" fontId="19" fillId="41" borderId="13" xfId="0" applyFont="1" applyFill="1" applyBorder="1" applyAlignment="1">
      <alignment horizontal="center" vertical="center" wrapText="1"/>
    </xf>
    <xf numFmtId="0" fontId="16" fillId="41" borderId="14" xfId="0" applyFont="1" applyFill="1" applyBorder="1" applyAlignment="1">
      <alignment horizontal="center" vertical="center" wrapText="1"/>
    </xf>
    <xf numFmtId="0" fontId="16" fillId="41" borderId="27" xfId="0" applyFont="1" applyFill="1" applyBorder="1" applyAlignment="1">
      <alignment horizontal="center" vertical="center" wrapText="1"/>
    </xf>
    <xf numFmtId="0" fontId="16" fillId="41" borderId="18" xfId="0" applyFont="1" applyFill="1" applyBorder="1" applyAlignment="1">
      <alignment horizontal="center" vertical="center" wrapText="1"/>
    </xf>
    <xf numFmtId="0" fontId="16" fillId="41" borderId="10" xfId="0" applyFont="1" applyFill="1" applyBorder="1" applyAlignment="1">
      <alignment horizontal="center" vertical="center" wrapText="1"/>
    </xf>
    <xf numFmtId="0" fontId="16" fillId="41" borderId="26" xfId="0" applyFont="1" applyFill="1" applyBorder="1" applyAlignment="1">
      <alignment horizontal="center" vertical="center" wrapText="1"/>
    </xf>
    <xf numFmtId="0" fontId="16" fillId="41" borderId="16" xfId="0" applyFont="1" applyFill="1" applyBorder="1" applyAlignment="1">
      <alignment horizontal="center" vertical="center"/>
    </xf>
    <xf numFmtId="0" fontId="16" fillId="29" borderId="14" xfId="0" applyFont="1" applyFill="1" applyBorder="1" applyAlignment="1">
      <alignment horizontal="distributed" vertical="center" wrapText="1"/>
    </xf>
    <xf numFmtId="0" fontId="16" fillId="29" borderId="0" xfId="0" applyFont="1" applyFill="1" applyAlignment="1">
      <alignment horizontal="distributed" vertical="center" wrapText="1"/>
    </xf>
    <xf numFmtId="0" fontId="16" fillId="29" borderId="10" xfId="0" applyFont="1" applyFill="1" applyBorder="1" applyAlignment="1">
      <alignment horizontal="distributed" vertical="center" wrapText="1"/>
    </xf>
    <xf numFmtId="0" fontId="16" fillId="29" borderId="13" xfId="0" applyFont="1" applyFill="1" applyBorder="1" applyAlignment="1">
      <alignment horizontal="right" vertical="center"/>
    </xf>
    <xf numFmtId="0" fontId="16" fillId="29" borderId="14" xfId="0" applyFont="1" applyFill="1" applyBorder="1" applyAlignment="1">
      <alignment horizontal="right" vertical="center"/>
    </xf>
    <xf numFmtId="0" fontId="16" fillId="29" borderId="27" xfId="0" applyFont="1" applyFill="1" applyBorder="1" applyAlignment="1">
      <alignment horizontal="right" vertical="center"/>
    </xf>
    <xf numFmtId="0" fontId="16" fillId="29" borderId="18" xfId="0" applyFont="1" applyFill="1" applyBorder="1" applyAlignment="1">
      <alignment horizontal="right" vertical="center"/>
    </xf>
    <xf numFmtId="0" fontId="16" fillId="29" borderId="10" xfId="0" applyFont="1" applyFill="1" applyBorder="1" applyAlignment="1">
      <alignment horizontal="right" vertical="center"/>
    </xf>
    <xf numFmtId="0" fontId="16" fillId="29" borderId="26" xfId="0" applyFont="1" applyFill="1" applyBorder="1" applyAlignment="1">
      <alignment horizontal="right" vertical="center"/>
    </xf>
    <xf numFmtId="0" fontId="143" fillId="29" borderId="13" xfId="0" applyFont="1" applyFill="1" applyBorder="1" applyAlignment="1">
      <alignment horizontal="center" vertical="center"/>
    </xf>
    <xf numFmtId="0" fontId="143" fillId="29" borderId="14" xfId="0" applyFont="1" applyFill="1" applyBorder="1" applyAlignment="1">
      <alignment horizontal="center" vertical="center"/>
    </xf>
    <xf numFmtId="0" fontId="143" fillId="29" borderId="14" xfId="0" applyFont="1" applyFill="1" applyBorder="1" applyAlignment="1">
      <alignment horizontal="left" vertical="center"/>
    </xf>
    <xf numFmtId="0" fontId="143" fillId="29" borderId="14" xfId="0" applyFont="1" applyFill="1" applyBorder="1" applyAlignment="1">
      <alignment vertical="center"/>
    </xf>
    <xf numFmtId="0" fontId="143" fillId="29" borderId="27" xfId="0" applyFont="1" applyFill="1" applyBorder="1" applyAlignment="1">
      <alignment vertical="center"/>
    </xf>
    <xf numFmtId="0" fontId="143" fillId="29" borderId="10" xfId="0" applyFont="1" applyFill="1" applyBorder="1" applyAlignment="1">
      <alignment vertical="center"/>
    </xf>
    <xf numFmtId="0" fontId="143" fillId="29" borderId="26" xfId="0" applyFont="1" applyFill="1" applyBorder="1" applyAlignment="1">
      <alignment vertical="center"/>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9" fillId="41" borderId="14" xfId="0" applyFont="1" applyFill="1" applyBorder="1" applyAlignment="1">
      <alignment horizontal="center" vertical="center" wrapText="1"/>
    </xf>
    <xf numFmtId="0" fontId="19" fillId="41" borderId="14" xfId="0" applyFont="1" applyFill="1" applyBorder="1" applyAlignment="1">
      <alignment horizontal="center" vertical="center"/>
    </xf>
    <xf numFmtId="0" fontId="19" fillId="41" borderId="27" xfId="0" applyFont="1" applyFill="1" applyBorder="1" applyAlignment="1">
      <alignment horizontal="center" vertical="center"/>
    </xf>
    <xf numFmtId="0" fontId="19" fillId="41" borderId="10" xfId="0" applyFont="1" applyFill="1" applyBorder="1" applyAlignment="1">
      <alignment horizontal="center" vertical="center"/>
    </xf>
    <xf numFmtId="0" fontId="19" fillId="41" borderId="26" xfId="0" applyFont="1" applyFill="1" applyBorder="1" applyAlignment="1">
      <alignment horizontal="center" vertical="center"/>
    </xf>
    <xf numFmtId="0" fontId="16" fillId="41" borderId="0" xfId="0" applyFont="1" applyFill="1" applyBorder="1" applyAlignment="1">
      <alignment horizontal="distributed" vertical="center"/>
    </xf>
    <xf numFmtId="0" fontId="16" fillId="41" borderId="0" xfId="0" applyFont="1" applyFill="1" applyAlignment="1">
      <alignment vertical="center"/>
    </xf>
    <xf numFmtId="0" fontId="19" fillId="29" borderId="14" xfId="0" applyFont="1" applyFill="1" applyBorder="1" applyAlignment="1">
      <alignment horizontal="distributed" vertical="center" wrapText="1"/>
    </xf>
    <xf numFmtId="0" fontId="19" fillId="29" borderId="0" xfId="0" applyFont="1" applyFill="1" applyAlignment="1">
      <alignment horizontal="distributed" vertical="center" wrapText="1"/>
    </xf>
    <xf numFmtId="0" fontId="19" fillId="29" borderId="10" xfId="0" applyFont="1" applyFill="1" applyBorder="1" applyAlignment="1">
      <alignment horizontal="distributed" vertical="center" wrapText="1"/>
    </xf>
    <xf numFmtId="0" fontId="16" fillId="41" borderId="13" xfId="0" applyFont="1" applyFill="1" applyBorder="1" applyAlignment="1"/>
    <xf numFmtId="0" fontId="16" fillId="41" borderId="14" xfId="0" applyFont="1" applyFill="1" applyBorder="1" applyAlignment="1"/>
    <xf numFmtId="0" fontId="16" fillId="41" borderId="27" xfId="0" applyFont="1" applyFill="1" applyBorder="1" applyAlignment="1"/>
    <xf numFmtId="0" fontId="16" fillId="41" borderId="16" xfId="0" applyFont="1" applyFill="1" applyBorder="1" applyAlignment="1"/>
    <xf numFmtId="0" fontId="16" fillId="41" borderId="0" xfId="0" applyFont="1" applyFill="1" applyAlignment="1"/>
    <xf numFmtId="0" fontId="16" fillId="41" borderId="15" xfId="0" applyFont="1" applyFill="1" applyBorder="1" applyAlignment="1"/>
    <xf numFmtId="0" fontId="16" fillId="41" borderId="18" xfId="0" applyFont="1" applyFill="1" applyBorder="1" applyAlignment="1"/>
    <xf numFmtId="0" fontId="16" fillId="41" borderId="10" xfId="0" applyFont="1" applyFill="1" applyBorder="1" applyAlignment="1"/>
    <xf numFmtId="0" fontId="16" fillId="41" borderId="26" xfId="0" applyFont="1" applyFill="1" applyBorder="1" applyAlignment="1"/>
    <xf numFmtId="0" fontId="16" fillId="29" borderId="0" xfId="0" applyFont="1" applyFill="1" applyBorder="1" applyAlignment="1">
      <alignment horizontal="distributed" vertical="center"/>
    </xf>
    <xf numFmtId="0" fontId="144" fillId="41" borderId="0" xfId="0" applyFont="1" applyFill="1" applyBorder="1" applyAlignment="1">
      <alignment horizontal="center" vertical="center" wrapText="1"/>
    </xf>
    <xf numFmtId="0" fontId="16" fillId="41" borderId="16" xfId="0" applyFont="1" applyFill="1" applyBorder="1" applyAlignment="1">
      <alignment vertical="center"/>
    </xf>
    <xf numFmtId="0" fontId="16" fillId="41" borderId="15" xfId="0" applyFont="1" applyFill="1" applyBorder="1" applyAlignment="1">
      <alignment vertical="center"/>
    </xf>
    <xf numFmtId="0" fontId="16" fillId="41" borderId="0" xfId="0" applyFont="1" applyFill="1" applyBorder="1" applyAlignment="1">
      <alignment horizontal="left" vertical="center" wrapText="1"/>
    </xf>
    <xf numFmtId="0" fontId="16" fillId="41" borderId="0" xfId="0" applyFont="1" applyFill="1" applyAlignment="1">
      <alignment horizontal="left" vertical="center" wrapText="1"/>
    </xf>
    <xf numFmtId="0" fontId="16" fillId="41" borderId="16" xfId="0" applyFont="1" applyFill="1" applyBorder="1" applyAlignment="1">
      <alignment horizontal="left" vertical="center"/>
    </xf>
    <xf numFmtId="0" fontId="16" fillId="41" borderId="0" xfId="0" applyFont="1" applyFill="1" applyBorder="1" applyAlignment="1">
      <alignment horizontal="left" vertical="center"/>
    </xf>
    <xf numFmtId="0" fontId="16" fillId="41" borderId="15" xfId="0" applyFont="1" applyFill="1" applyBorder="1" applyAlignment="1">
      <alignment horizontal="left" vertical="center"/>
    </xf>
    <xf numFmtId="0" fontId="19" fillId="41" borderId="18" xfId="0" applyFont="1" applyFill="1" applyBorder="1" applyAlignment="1">
      <alignment horizontal="center" vertical="center" wrapText="1"/>
    </xf>
    <xf numFmtId="0" fontId="22" fillId="42" borderId="0" xfId="0" applyFont="1" applyFill="1" applyAlignment="1">
      <alignment horizontal="center" vertical="top"/>
    </xf>
    <xf numFmtId="0" fontId="57" fillId="42" borderId="0" xfId="0" applyFont="1" applyFill="1" applyAlignment="1">
      <alignment horizontal="center" vertical="top"/>
    </xf>
    <xf numFmtId="0" fontId="58" fillId="42" borderId="0" xfId="0" applyFont="1" applyFill="1" applyAlignment="1">
      <alignment horizontal="left" vertical="center"/>
    </xf>
    <xf numFmtId="0" fontId="19" fillId="42" borderId="0" xfId="0" applyFont="1" applyFill="1" applyAlignment="1">
      <alignment horizontal="distributed" vertical="center"/>
    </xf>
    <xf numFmtId="0" fontId="16" fillId="41" borderId="13" xfId="0" applyFont="1" applyFill="1" applyBorder="1" applyAlignment="1">
      <alignment horizontal="left" vertical="top"/>
    </xf>
    <xf numFmtId="0" fontId="16" fillId="41" borderId="14" xfId="0" applyFont="1" applyFill="1" applyBorder="1" applyAlignment="1">
      <alignment horizontal="left" vertical="top"/>
    </xf>
    <xf numFmtId="0" fontId="16" fillId="41" borderId="27" xfId="0" applyFont="1" applyFill="1" applyBorder="1" applyAlignment="1">
      <alignment horizontal="left" vertical="top"/>
    </xf>
    <xf numFmtId="0" fontId="16" fillId="41" borderId="16" xfId="0" applyFont="1" applyFill="1" applyBorder="1" applyAlignment="1">
      <alignment horizontal="left" vertical="top"/>
    </xf>
    <xf numFmtId="0" fontId="16" fillId="41" borderId="0" xfId="0" applyFont="1" applyFill="1" applyBorder="1" applyAlignment="1">
      <alignment horizontal="left" vertical="top"/>
    </xf>
    <xf numFmtId="0" fontId="16" fillId="41" borderId="15" xfId="0" applyFont="1" applyFill="1" applyBorder="1" applyAlignment="1">
      <alignment horizontal="left" vertical="top"/>
    </xf>
    <xf numFmtId="0" fontId="16" fillId="42" borderId="13" xfId="0" applyFont="1" applyFill="1" applyBorder="1" applyAlignment="1">
      <alignment horizontal="distributed" vertical="center" justifyLastLine="1"/>
    </xf>
    <xf numFmtId="0" fontId="16" fillId="42" borderId="14" xfId="0" applyFont="1" applyFill="1" applyBorder="1" applyAlignment="1">
      <alignment horizontal="distributed" vertical="center" justifyLastLine="1"/>
    </xf>
    <xf numFmtId="0" fontId="16" fillId="42" borderId="27" xfId="0" applyFont="1" applyFill="1" applyBorder="1" applyAlignment="1">
      <alignment horizontal="distributed" vertical="center" justifyLastLine="1"/>
    </xf>
    <xf numFmtId="0" fontId="16" fillId="42" borderId="18" xfId="0" applyFont="1" applyFill="1" applyBorder="1" applyAlignment="1">
      <alignment horizontal="distributed" vertical="center" justifyLastLine="1"/>
    </xf>
    <xf numFmtId="0" fontId="16" fillId="42" borderId="10" xfId="0" applyFont="1" applyFill="1" applyBorder="1" applyAlignment="1">
      <alignment horizontal="distributed" vertical="center" justifyLastLine="1"/>
    </xf>
    <xf numFmtId="0" fontId="16" fillId="42" borderId="26" xfId="0" applyFont="1" applyFill="1" applyBorder="1" applyAlignment="1">
      <alignment horizontal="distributed" vertical="center" justifyLastLine="1"/>
    </xf>
    <xf numFmtId="0" fontId="16" fillId="29" borderId="16"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42" borderId="16" xfId="0" applyFont="1" applyFill="1" applyBorder="1" applyAlignment="1">
      <alignment horizontal="distributed" vertical="center" justifyLastLine="1"/>
    </xf>
    <xf numFmtId="0" fontId="16" fillId="42" borderId="0" xfId="0" applyFont="1" applyFill="1" applyBorder="1" applyAlignment="1">
      <alignment horizontal="distributed" vertical="center" justifyLastLine="1"/>
    </xf>
    <xf numFmtId="0" fontId="16" fillId="42" borderId="15" xfId="0" applyFont="1" applyFill="1" applyBorder="1" applyAlignment="1">
      <alignment horizontal="distributed" vertical="center" justifyLastLine="1"/>
    </xf>
    <xf numFmtId="0" fontId="56" fillId="0" borderId="0" xfId="0" applyFont="1" applyAlignment="1">
      <alignment vertical="center" wrapText="1"/>
    </xf>
    <xf numFmtId="0" fontId="0" fillId="0" borderId="0" xfId="0" applyFont="1" applyAlignment="1">
      <alignment vertical="center" wrapText="1"/>
    </xf>
    <xf numFmtId="0" fontId="16" fillId="29" borderId="13" xfId="0" applyFont="1" applyFill="1" applyBorder="1" applyAlignment="1">
      <alignment horizontal="distributed" vertical="center" justifyLastLine="1"/>
    </xf>
    <xf numFmtId="0" fontId="16" fillId="29" borderId="14" xfId="0" applyFont="1" applyFill="1" applyBorder="1" applyAlignment="1">
      <alignment horizontal="distributed" vertical="center" justifyLastLine="1"/>
    </xf>
    <xf numFmtId="0" fontId="16" fillId="29" borderId="27" xfId="0" applyFont="1" applyFill="1" applyBorder="1" applyAlignment="1">
      <alignment horizontal="distributed" vertical="center" justifyLastLine="1"/>
    </xf>
    <xf numFmtId="0" fontId="16" fillId="29" borderId="16" xfId="0" applyFont="1" applyFill="1" applyBorder="1" applyAlignment="1">
      <alignment horizontal="distributed" vertical="center" justifyLastLine="1"/>
    </xf>
    <xf numFmtId="0" fontId="16" fillId="29" borderId="0" xfId="0" applyFont="1" applyFill="1" applyBorder="1" applyAlignment="1">
      <alignment horizontal="distributed" vertical="center" justifyLastLine="1"/>
    </xf>
    <xf numFmtId="0" fontId="16" fillId="29" borderId="15" xfId="0" applyFont="1" applyFill="1" applyBorder="1" applyAlignment="1">
      <alignment horizontal="distributed" vertical="center" justifyLastLine="1"/>
    </xf>
    <xf numFmtId="0" fontId="19" fillId="40" borderId="13" xfId="0" applyFont="1" applyFill="1" applyBorder="1" applyAlignment="1">
      <alignment horizontal="left" vertical="center" wrapText="1"/>
    </xf>
    <xf numFmtId="0" fontId="19" fillId="40" borderId="14" xfId="0" applyFont="1" applyFill="1" applyBorder="1" applyAlignment="1">
      <alignment horizontal="left" vertical="center" wrapText="1"/>
    </xf>
    <xf numFmtId="0" fontId="19" fillId="40" borderId="27" xfId="0" applyFont="1" applyFill="1" applyBorder="1" applyAlignment="1">
      <alignment horizontal="left" vertical="center" wrapText="1"/>
    </xf>
    <xf numFmtId="0" fontId="19" fillId="40" borderId="16" xfId="0" applyFont="1" applyFill="1" applyBorder="1" applyAlignment="1">
      <alignment horizontal="left" vertical="center" wrapText="1"/>
    </xf>
    <xf numFmtId="0" fontId="19" fillId="40" borderId="0" xfId="0" applyFont="1" applyFill="1" applyBorder="1" applyAlignment="1">
      <alignment horizontal="left" vertical="center" wrapText="1"/>
    </xf>
    <xf numFmtId="0" fontId="19" fillId="40" borderId="15" xfId="0" applyFont="1" applyFill="1" applyBorder="1" applyAlignment="1">
      <alignment horizontal="left" vertical="center" wrapText="1"/>
    </xf>
    <xf numFmtId="0" fontId="143" fillId="40" borderId="18" xfId="0" applyFont="1" applyFill="1" applyBorder="1" applyAlignment="1">
      <alignment horizontal="center" vertical="center"/>
    </xf>
    <xf numFmtId="0" fontId="143" fillId="40" borderId="10" xfId="0" applyFont="1" applyFill="1" applyBorder="1" applyAlignment="1">
      <alignment horizontal="center" vertical="center"/>
    </xf>
    <xf numFmtId="0" fontId="143" fillId="40" borderId="14" xfId="0" applyFont="1" applyFill="1" applyBorder="1" applyAlignment="1">
      <alignment horizontal="center" vertical="center" wrapText="1"/>
    </xf>
    <xf numFmtId="0" fontId="143" fillId="40" borderId="10" xfId="0" applyFont="1" applyFill="1" applyBorder="1" applyAlignment="1">
      <alignment horizontal="center" vertical="center" wrapText="1"/>
    </xf>
    <xf numFmtId="0" fontId="143" fillId="40" borderId="19" xfId="0" applyFont="1" applyFill="1" applyBorder="1" applyAlignment="1">
      <alignment horizontal="center" vertical="center" wrapText="1"/>
    </xf>
    <xf numFmtId="0" fontId="143" fillId="40" borderId="27" xfId="0" applyFont="1" applyFill="1" applyBorder="1" applyAlignment="1">
      <alignment horizontal="center" vertical="center" wrapText="1"/>
    </xf>
    <xf numFmtId="0" fontId="143" fillId="40" borderId="26" xfId="0" applyFont="1" applyFill="1" applyBorder="1" applyAlignment="1">
      <alignment horizontal="center" vertical="center" wrapText="1"/>
    </xf>
    <xf numFmtId="0" fontId="19" fillId="41" borderId="10" xfId="0" applyFont="1" applyFill="1" applyBorder="1" applyAlignment="1">
      <alignment horizontal="right" vertical="center"/>
    </xf>
    <xf numFmtId="0" fontId="16" fillId="41" borderId="0" xfId="0" applyFont="1" applyFill="1" applyBorder="1" applyAlignment="1">
      <alignment vertical="center"/>
    </xf>
    <xf numFmtId="0" fontId="16" fillId="41" borderId="0" xfId="0" applyFont="1" applyFill="1" applyAlignment="1">
      <alignment horizontal="center" vertical="center"/>
    </xf>
    <xf numFmtId="0" fontId="19" fillId="42" borderId="10" xfId="0" applyFont="1" applyFill="1" applyBorder="1" applyAlignment="1">
      <alignment vertical="center"/>
    </xf>
    <xf numFmtId="0" fontId="16" fillId="29" borderId="0" xfId="0" applyFont="1" applyFill="1" applyBorder="1" applyAlignment="1">
      <alignment horizontal="distributed"/>
    </xf>
    <xf numFmtId="0" fontId="58" fillId="42" borderId="0" xfId="0" applyFont="1" applyFill="1" applyAlignment="1">
      <alignment vertical="center"/>
    </xf>
    <xf numFmtId="0" fontId="58" fillId="42" borderId="10" xfId="0" applyFont="1" applyFill="1" applyBorder="1" applyAlignment="1">
      <alignment vertical="center"/>
    </xf>
    <xf numFmtId="0" fontId="16" fillId="40" borderId="13" xfId="0" applyFont="1" applyFill="1" applyBorder="1" applyAlignment="1">
      <alignment horizontal="right" vertical="center"/>
    </xf>
    <xf numFmtId="0" fontId="16" fillId="40" borderId="14" xfId="0" applyFont="1" applyFill="1" applyBorder="1" applyAlignment="1">
      <alignment horizontal="right" vertical="center"/>
    </xf>
    <xf numFmtId="0" fontId="16" fillId="40" borderId="27" xfId="0" applyFont="1" applyFill="1" applyBorder="1" applyAlignment="1">
      <alignment horizontal="right" vertical="center"/>
    </xf>
    <xf numFmtId="0" fontId="16" fillId="40" borderId="18" xfId="0" applyFont="1" applyFill="1" applyBorder="1" applyAlignment="1">
      <alignment horizontal="right" vertical="center"/>
    </xf>
    <xf numFmtId="0" fontId="16" fillId="40" borderId="10" xfId="0" applyFont="1" applyFill="1" applyBorder="1" applyAlignment="1">
      <alignment horizontal="right" vertical="center"/>
    </xf>
    <xf numFmtId="0" fontId="16" fillId="40" borderId="26" xfId="0" applyFont="1" applyFill="1" applyBorder="1" applyAlignment="1">
      <alignment horizontal="right" vertical="center"/>
    </xf>
    <xf numFmtId="0" fontId="143" fillId="40" borderId="13" xfId="0" applyFont="1" applyFill="1" applyBorder="1" applyAlignment="1">
      <alignment horizontal="center" vertical="center"/>
    </xf>
    <xf numFmtId="0" fontId="143" fillId="40" borderId="14" xfId="0" applyFont="1" applyFill="1" applyBorder="1" applyAlignment="1">
      <alignment horizontal="center" vertical="center"/>
    </xf>
    <xf numFmtId="0" fontId="143" fillId="40" borderId="14" xfId="0" applyFont="1" applyFill="1" applyBorder="1" applyAlignment="1">
      <alignment horizontal="left" vertical="center"/>
    </xf>
    <xf numFmtId="0" fontId="143" fillId="40" borderId="14" xfId="0" applyFont="1" applyFill="1" applyBorder="1" applyAlignment="1">
      <alignment vertical="center"/>
    </xf>
    <xf numFmtId="0" fontId="143" fillId="40" borderId="27" xfId="0" applyFont="1" applyFill="1" applyBorder="1" applyAlignment="1">
      <alignment vertical="center"/>
    </xf>
    <xf numFmtId="0" fontId="143" fillId="40" borderId="10" xfId="0" applyFont="1" applyFill="1" applyBorder="1" applyAlignment="1">
      <alignment vertical="center"/>
    </xf>
    <xf numFmtId="0" fontId="143" fillId="40" borderId="26" xfId="0" applyFont="1" applyFill="1" applyBorder="1" applyAlignment="1">
      <alignment vertical="center"/>
    </xf>
    <xf numFmtId="0" fontId="58" fillId="42" borderId="10" xfId="0" applyFont="1" applyFill="1" applyBorder="1" applyAlignment="1">
      <alignment horizontal="left" vertical="center"/>
    </xf>
    <xf numFmtId="0" fontId="146" fillId="42" borderId="10" xfId="0" applyFont="1" applyFill="1" applyBorder="1" applyAlignment="1">
      <alignment horizontal="right" vertical="center"/>
    </xf>
    <xf numFmtId="0" fontId="147" fillId="42" borderId="14" xfId="0" applyFont="1" applyFill="1" applyBorder="1" applyAlignment="1">
      <alignment horizontal="distributed" vertical="center" wrapText="1"/>
    </xf>
    <xf numFmtId="0" fontId="147" fillId="42" borderId="14" xfId="0" applyFont="1" applyFill="1" applyBorder="1" applyAlignment="1">
      <alignment horizontal="distributed" vertical="center"/>
    </xf>
    <xf numFmtId="0" fontId="147" fillId="42" borderId="0" xfId="0" applyFont="1" applyFill="1" applyAlignment="1">
      <alignment horizontal="distributed" vertical="center"/>
    </xf>
    <xf numFmtId="0" fontId="147" fillId="42" borderId="10" xfId="0" applyFont="1" applyFill="1" applyBorder="1" applyAlignment="1">
      <alignment horizontal="distributed" vertical="center"/>
    </xf>
    <xf numFmtId="0" fontId="16" fillId="42" borderId="0" xfId="0" applyFont="1" applyFill="1" applyAlignment="1">
      <alignment horizontal="distributed" vertical="center" justifyLastLine="1"/>
    </xf>
    <xf numFmtId="0" fontId="16" fillId="42" borderId="0" xfId="0" applyFont="1" applyFill="1" applyBorder="1" applyAlignment="1">
      <alignment horizontal="right" vertical="center"/>
    </xf>
    <xf numFmtId="0" fontId="19" fillId="0" borderId="0" xfId="69" applyFont="1" applyBorder="1" applyAlignment="1">
      <alignment vertical="center" wrapText="1"/>
    </xf>
    <xf numFmtId="0" fontId="153" fillId="0" borderId="0" xfId="69" applyFont="1" applyAlignment="1">
      <alignment vertical="center" wrapText="1"/>
    </xf>
    <xf numFmtId="0" fontId="153" fillId="0" borderId="0" xfId="69" applyFont="1" applyAlignment="1">
      <alignment vertical="center"/>
    </xf>
    <xf numFmtId="0" fontId="19" fillId="0" borderId="0" xfId="69" applyFont="1" applyAlignment="1">
      <alignment vertical="center" wrapText="1"/>
    </xf>
    <xf numFmtId="0" fontId="19" fillId="0" borderId="0" xfId="69" applyFont="1" applyAlignment="1">
      <alignment vertical="center"/>
    </xf>
    <xf numFmtId="0" fontId="104" fillId="34" borderId="304" xfId="69" applyFont="1" applyFill="1" applyBorder="1" applyAlignment="1">
      <alignment horizontal="center" vertical="center" shrinkToFit="1"/>
    </xf>
    <xf numFmtId="0" fontId="104" fillId="34" borderId="297" xfId="69" applyFont="1" applyFill="1" applyBorder="1" applyAlignment="1">
      <alignment horizontal="center" vertical="center" shrinkToFit="1"/>
    </xf>
    <xf numFmtId="0" fontId="104" fillId="34" borderId="303" xfId="69" applyFont="1" applyFill="1" applyBorder="1" applyAlignment="1">
      <alignment horizontal="center" vertical="center" shrinkToFit="1"/>
    </xf>
    <xf numFmtId="49" fontId="19" fillId="34" borderId="305" xfId="69" applyNumberFormat="1" applyFont="1" applyFill="1" applyBorder="1" applyAlignment="1">
      <alignment horizontal="center" vertical="center"/>
    </xf>
    <xf numFmtId="49" fontId="19" fillId="34" borderId="27" xfId="69" applyNumberFormat="1" applyFont="1" applyFill="1" applyBorder="1" applyAlignment="1">
      <alignment horizontal="center" vertical="center"/>
    </xf>
    <xf numFmtId="49" fontId="19" fillId="34" borderId="300" xfId="69" applyNumberFormat="1" applyFont="1" applyFill="1" applyBorder="1" applyAlignment="1">
      <alignment horizontal="center" vertical="center"/>
    </xf>
    <xf numFmtId="49" fontId="19" fillId="34" borderId="15" xfId="69" applyNumberFormat="1" applyFont="1" applyFill="1" applyBorder="1" applyAlignment="1">
      <alignment horizontal="center" vertical="center"/>
    </xf>
    <xf numFmtId="49" fontId="19" fillId="34" borderId="76" xfId="69" applyNumberFormat="1" applyFont="1" applyFill="1" applyBorder="1" applyAlignment="1">
      <alignment horizontal="center" vertical="center"/>
    </xf>
    <xf numFmtId="49" fontId="19" fillId="34" borderId="314" xfId="69" applyNumberFormat="1" applyFont="1" applyFill="1" applyBorder="1" applyAlignment="1">
      <alignment horizontal="center" vertical="center"/>
    </xf>
    <xf numFmtId="49" fontId="19" fillId="34" borderId="302" xfId="69" applyNumberFormat="1" applyFont="1" applyFill="1" applyBorder="1" applyAlignment="1">
      <alignment horizontal="center" vertical="center"/>
    </xf>
    <xf numFmtId="49" fontId="19" fillId="34" borderId="26" xfId="69" applyNumberFormat="1" applyFont="1" applyFill="1" applyBorder="1" applyAlignment="1">
      <alignment horizontal="center" vertical="center"/>
    </xf>
    <xf numFmtId="0" fontId="16" fillId="0" borderId="76" xfId="69" applyFont="1" applyFill="1" applyBorder="1" applyAlignment="1">
      <alignment horizontal="center" vertical="center" wrapText="1"/>
    </xf>
    <xf numFmtId="0" fontId="16" fillId="0" borderId="320" xfId="69" applyFont="1" applyFill="1" applyBorder="1" applyAlignment="1">
      <alignment horizontal="center" vertical="center" wrapText="1"/>
    </xf>
    <xf numFmtId="0" fontId="16" fillId="0" borderId="315" xfId="69" applyFont="1" applyFill="1" applyBorder="1" applyAlignment="1">
      <alignment horizontal="center" vertical="center" wrapText="1"/>
    </xf>
    <xf numFmtId="0" fontId="16" fillId="0" borderId="302" xfId="69" applyFont="1" applyFill="1" applyBorder="1" applyAlignment="1">
      <alignment horizontal="center" vertical="center" wrapText="1"/>
    </xf>
    <xf numFmtId="0" fontId="16" fillId="0" borderId="10" xfId="69" applyFont="1" applyFill="1" applyBorder="1" applyAlignment="1">
      <alignment horizontal="center" vertical="center" wrapText="1"/>
    </xf>
    <xf numFmtId="0" fontId="16" fillId="0" borderId="73" xfId="69" applyFont="1" applyFill="1" applyBorder="1" applyAlignment="1">
      <alignment horizontal="center" vertical="center" wrapText="1"/>
    </xf>
    <xf numFmtId="0" fontId="104" fillId="0" borderId="311" xfId="69" applyFont="1" applyFill="1" applyBorder="1" applyAlignment="1">
      <alignment horizontal="center" vertical="center" shrinkToFit="1"/>
    </xf>
    <xf numFmtId="0" fontId="104" fillId="0" borderId="317" xfId="69" applyFont="1" applyFill="1" applyBorder="1" applyAlignment="1">
      <alignment horizontal="center" vertical="center" shrinkToFit="1"/>
    </xf>
    <xf numFmtId="0" fontId="19" fillId="0" borderId="316" xfId="69" applyFont="1" applyFill="1" applyBorder="1" applyAlignment="1">
      <alignment horizontal="center" vertical="center" shrinkToFit="1"/>
    </xf>
    <xf numFmtId="0" fontId="19" fillId="0" borderId="318" xfId="69" applyFont="1" applyFill="1" applyBorder="1" applyAlignment="1">
      <alignment horizontal="center" vertical="center" shrinkToFit="1"/>
    </xf>
    <xf numFmtId="0" fontId="16" fillId="34" borderId="76" xfId="69" applyFont="1" applyFill="1" applyBorder="1" applyAlignment="1">
      <alignment horizontal="center" vertical="center" wrapText="1"/>
    </xf>
    <xf numFmtId="0" fontId="16" fillId="34" borderId="320" xfId="69" applyFont="1" applyFill="1" applyBorder="1" applyAlignment="1">
      <alignment horizontal="center" vertical="center" wrapText="1"/>
    </xf>
    <xf numFmtId="0" fontId="16" fillId="34" borderId="315" xfId="69" applyFont="1" applyFill="1" applyBorder="1" applyAlignment="1">
      <alignment horizontal="center" vertical="center" wrapText="1"/>
    </xf>
    <xf numFmtId="0" fontId="16" fillId="34" borderId="61" xfId="69" applyFont="1" applyFill="1" applyBorder="1" applyAlignment="1">
      <alignment horizontal="center" vertical="center" wrapText="1"/>
    </xf>
    <xf numFmtId="0" fontId="16" fillId="34" borderId="65" xfId="69" applyFont="1" applyFill="1" applyBorder="1" applyAlignment="1">
      <alignment horizontal="center" vertical="center" wrapText="1"/>
    </xf>
    <xf numFmtId="0" fontId="16" fillId="34" borderId="70" xfId="69" applyFont="1" applyFill="1" applyBorder="1" applyAlignment="1">
      <alignment horizontal="center" vertical="center" wrapText="1"/>
    </xf>
    <xf numFmtId="0" fontId="19" fillId="34" borderId="311" xfId="69" applyFont="1" applyFill="1" applyBorder="1" applyAlignment="1">
      <alignment horizontal="center" vertical="center" shrinkToFit="1"/>
    </xf>
    <xf numFmtId="0" fontId="19" fillId="34" borderId="308" xfId="69" applyFont="1" applyFill="1" applyBorder="1" applyAlignment="1">
      <alignment horizontal="center" vertical="center" shrinkToFit="1"/>
    </xf>
    <xf numFmtId="0" fontId="104" fillId="0" borderId="312" xfId="69" applyFont="1" applyBorder="1" applyAlignment="1">
      <alignment horizontal="center" vertical="center" shrinkToFit="1"/>
    </xf>
    <xf numFmtId="0" fontId="104" fillId="0" borderId="309" xfId="69" applyFont="1" applyBorder="1" applyAlignment="1">
      <alignment horizontal="center" vertical="center" shrinkToFit="1"/>
    </xf>
    <xf numFmtId="0" fontId="59" fillId="34" borderId="76" xfId="69" applyFont="1" applyFill="1" applyBorder="1" applyAlignment="1">
      <alignment horizontal="center" vertical="center" wrapText="1"/>
    </xf>
    <xf numFmtId="0" fontId="59" fillId="34" borderId="320" xfId="69" applyFont="1" applyFill="1" applyBorder="1" applyAlignment="1">
      <alignment horizontal="center" vertical="center" wrapText="1"/>
    </xf>
    <xf numFmtId="0" fontId="59" fillId="34" borderId="315" xfId="69" applyFont="1" applyFill="1" applyBorder="1" applyAlignment="1">
      <alignment horizontal="center" vertical="center" wrapText="1"/>
    </xf>
    <xf numFmtId="0" fontId="59" fillId="34" borderId="300" xfId="69" applyFont="1" applyFill="1" applyBorder="1" applyAlignment="1">
      <alignment horizontal="center" vertical="center" wrapText="1"/>
    </xf>
    <xf numFmtId="0" fontId="59" fillId="34" borderId="0" xfId="69" applyFont="1" applyFill="1" applyBorder="1" applyAlignment="1">
      <alignment horizontal="center" vertical="center" wrapText="1"/>
    </xf>
    <xf numFmtId="0" fontId="59" fillId="34" borderId="69" xfId="69" applyFont="1" applyFill="1" applyBorder="1" applyAlignment="1">
      <alignment horizontal="center" vertical="center" wrapText="1"/>
    </xf>
    <xf numFmtId="0" fontId="59" fillId="34" borderId="302" xfId="69" applyFont="1" applyFill="1" applyBorder="1" applyAlignment="1">
      <alignment horizontal="center" vertical="center" wrapText="1"/>
    </xf>
    <xf numFmtId="0" fontId="59" fillId="34" borderId="10" xfId="69" applyFont="1" applyFill="1" applyBorder="1" applyAlignment="1">
      <alignment horizontal="center" vertical="center" wrapText="1"/>
    </xf>
    <xf numFmtId="0" fontId="59" fillId="34" borderId="73" xfId="69" applyFont="1" applyFill="1" applyBorder="1" applyAlignment="1">
      <alignment horizontal="center" vertical="center" wrapText="1"/>
    </xf>
    <xf numFmtId="0" fontId="104" fillId="34" borderId="313" xfId="69" applyFont="1" applyFill="1" applyBorder="1" applyAlignment="1">
      <alignment horizontal="center" vertical="center" shrinkToFit="1"/>
    </xf>
    <xf numFmtId="0" fontId="104" fillId="34" borderId="295" xfId="69" applyFont="1" applyFill="1" applyBorder="1" applyAlignment="1">
      <alignment horizontal="center" vertical="center" shrinkToFit="1"/>
    </xf>
    <xf numFmtId="0" fontId="104" fillId="34" borderId="319" xfId="69" applyFont="1" applyFill="1" applyBorder="1" applyAlignment="1">
      <alignment horizontal="center" vertical="center" shrinkToFit="1"/>
    </xf>
    <xf numFmtId="0" fontId="19" fillId="0" borderId="277" xfId="69" applyFont="1" applyBorder="1" applyAlignment="1">
      <alignment horizontal="center" vertical="center"/>
    </xf>
    <xf numFmtId="0" fontId="19" fillId="0" borderId="63" xfId="69" applyFont="1" applyBorder="1" applyAlignment="1">
      <alignment horizontal="center" vertical="center"/>
    </xf>
    <xf numFmtId="0" fontId="19" fillId="0" borderId="175" xfId="69" applyFont="1" applyBorder="1" applyAlignment="1">
      <alignment horizontal="center" vertical="center"/>
    </xf>
    <xf numFmtId="0" fontId="104" fillId="34" borderId="305" xfId="69" applyFont="1" applyFill="1" applyBorder="1" applyAlignment="1">
      <alignment horizontal="center" vertical="center" wrapText="1"/>
    </xf>
    <xf numFmtId="0" fontId="104" fillId="34" borderId="14" xfId="69" applyFont="1" applyFill="1" applyBorder="1" applyAlignment="1">
      <alignment horizontal="center" vertical="center" wrapText="1"/>
    </xf>
    <xf numFmtId="0" fontId="104" fillId="34" borderId="103" xfId="69" applyFont="1" applyFill="1" applyBorder="1" applyAlignment="1">
      <alignment horizontal="center" vertical="center" wrapText="1"/>
    </xf>
    <xf numFmtId="0" fontId="104" fillId="34" borderId="61" xfId="69" applyFont="1" applyFill="1" applyBorder="1" applyAlignment="1">
      <alignment horizontal="center" vertical="center" wrapText="1"/>
    </xf>
    <xf numFmtId="0" fontId="104" fillId="34" borderId="65" xfId="69" applyFont="1" applyFill="1" applyBorder="1" applyAlignment="1">
      <alignment horizontal="center" vertical="center" wrapText="1"/>
    </xf>
    <xf numFmtId="0" fontId="104" fillId="34" borderId="70" xfId="69" applyFont="1" applyFill="1" applyBorder="1" applyAlignment="1">
      <alignment horizontal="center" vertical="center" wrapText="1"/>
    </xf>
    <xf numFmtId="0" fontId="59" fillId="34" borderId="305" xfId="69" applyFont="1" applyFill="1" applyBorder="1" applyAlignment="1">
      <alignment horizontal="center" vertical="center" wrapText="1"/>
    </xf>
    <xf numFmtId="0" fontId="59" fillId="34" borderId="14" xfId="69" applyFont="1" applyFill="1" applyBorder="1" applyAlignment="1">
      <alignment horizontal="center" vertical="center" wrapText="1"/>
    </xf>
    <xf numFmtId="0" fontId="59" fillId="34" borderId="103" xfId="69" applyFont="1" applyFill="1" applyBorder="1" applyAlignment="1">
      <alignment horizontal="center" vertical="center" wrapText="1"/>
    </xf>
    <xf numFmtId="0" fontId="19" fillId="0" borderId="304" xfId="69" applyFont="1" applyFill="1" applyBorder="1" applyAlignment="1">
      <alignment horizontal="center" vertical="center"/>
    </xf>
    <xf numFmtId="0" fontId="19" fillId="0" borderId="297" xfId="69" applyFont="1" applyFill="1" applyBorder="1" applyAlignment="1">
      <alignment horizontal="center" vertical="center"/>
    </xf>
    <xf numFmtId="0" fontId="19" fillId="0" borderId="303" xfId="69" applyFont="1" applyFill="1" applyBorder="1" applyAlignment="1">
      <alignment horizontal="center" vertical="center"/>
    </xf>
    <xf numFmtId="0" fontId="59" fillId="34" borderId="61" xfId="69" applyFont="1" applyFill="1" applyBorder="1" applyAlignment="1">
      <alignment horizontal="center" vertical="center" wrapText="1"/>
    </xf>
    <xf numFmtId="0" fontId="59" fillId="34" borderId="65" xfId="69" applyFont="1" applyFill="1" applyBorder="1" applyAlignment="1">
      <alignment horizontal="center" vertical="center" wrapText="1"/>
    </xf>
    <xf numFmtId="0" fontId="59" fillId="34" borderId="70" xfId="69" applyFont="1" applyFill="1" applyBorder="1" applyAlignment="1">
      <alignment horizontal="center" vertical="center" wrapText="1"/>
    </xf>
    <xf numFmtId="0" fontId="19" fillId="34" borderId="306" xfId="69" applyFont="1" applyFill="1" applyBorder="1" applyAlignment="1">
      <alignment horizontal="center" vertical="center" shrinkToFit="1"/>
    </xf>
    <xf numFmtId="0" fontId="19" fillId="34" borderId="291" xfId="69" applyFont="1" applyFill="1" applyBorder="1" applyAlignment="1">
      <alignment horizontal="center" vertical="center" shrinkToFit="1"/>
    </xf>
    <xf numFmtId="0" fontId="19" fillId="34" borderId="295" xfId="69" applyFont="1" applyFill="1" applyBorder="1" applyAlignment="1">
      <alignment horizontal="center" vertical="center" shrinkToFit="1"/>
    </xf>
    <xf numFmtId="0" fontId="104" fillId="34" borderId="306" xfId="69" applyFont="1" applyFill="1" applyBorder="1" applyAlignment="1">
      <alignment horizontal="center" vertical="center" shrinkToFit="1"/>
    </xf>
    <xf numFmtId="0" fontId="104" fillId="34" borderId="310" xfId="69" applyFont="1" applyFill="1" applyBorder="1" applyAlignment="1">
      <alignment horizontal="center" vertical="center" shrinkToFit="1"/>
    </xf>
    <xf numFmtId="0" fontId="104" fillId="34" borderId="317" xfId="69" applyFont="1" applyFill="1" applyBorder="1" applyAlignment="1">
      <alignment horizontal="center" vertical="center" shrinkToFit="1"/>
    </xf>
    <xf numFmtId="0" fontId="104" fillId="34" borderId="305" xfId="69" applyFont="1" applyFill="1" applyBorder="1" applyAlignment="1">
      <alignment horizontal="center" vertical="center" shrinkToFit="1"/>
    </xf>
    <xf numFmtId="0" fontId="104" fillId="34" borderId="300" xfId="69" applyFont="1" applyFill="1" applyBorder="1" applyAlignment="1">
      <alignment horizontal="center" vertical="center" shrinkToFit="1"/>
    </xf>
    <xf numFmtId="0" fontId="104" fillId="34" borderId="302" xfId="69" applyFont="1" applyFill="1" applyBorder="1" applyAlignment="1">
      <alignment horizontal="center" vertical="center" shrinkToFit="1"/>
    </xf>
    <xf numFmtId="0" fontId="19" fillId="0" borderId="307" xfId="69" applyFont="1" applyBorder="1" applyAlignment="1">
      <alignment horizontal="center" vertical="center" shrinkToFit="1"/>
    </xf>
    <xf numFmtId="0" fontId="19" fillId="0" borderId="309" xfId="69" applyFont="1" applyBorder="1" applyAlignment="1">
      <alignment horizontal="center" vertical="center" shrinkToFit="1"/>
    </xf>
    <xf numFmtId="49" fontId="19" fillId="34" borderId="61" xfId="69" applyNumberFormat="1" applyFont="1" applyFill="1" applyBorder="1" applyAlignment="1">
      <alignment horizontal="center" vertical="center"/>
    </xf>
    <xf numFmtId="49" fontId="19" fillId="34" borderId="78" xfId="69" applyNumberFormat="1" applyFont="1" applyFill="1" applyBorder="1" applyAlignment="1">
      <alignment horizontal="center" vertical="center"/>
    </xf>
    <xf numFmtId="0" fontId="16" fillId="0" borderId="235" xfId="69" applyFont="1" applyFill="1" applyBorder="1" applyAlignment="1">
      <alignment horizontal="center" vertical="center" wrapText="1"/>
    </xf>
    <xf numFmtId="0" fontId="16" fillId="34" borderId="235" xfId="69" applyFont="1" applyFill="1" applyBorder="1" applyAlignment="1">
      <alignment horizontal="center" vertical="center" wrapText="1"/>
    </xf>
    <xf numFmtId="0" fontId="59" fillId="34" borderId="235" xfId="69" applyFont="1" applyFill="1" applyBorder="1" applyAlignment="1">
      <alignment horizontal="center" vertical="center" wrapText="1"/>
    </xf>
    <xf numFmtId="0" fontId="16" fillId="34" borderId="236" xfId="69" applyFont="1" applyFill="1" applyBorder="1" applyAlignment="1">
      <alignment horizontal="center" vertical="center" wrapText="1"/>
    </xf>
    <xf numFmtId="0" fontId="59" fillId="34" borderId="236" xfId="69" applyFont="1" applyFill="1" applyBorder="1" applyAlignment="1">
      <alignment horizontal="center" vertical="center" wrapText="1"/>
    </xf>
    <xf numFmtId="0" fontId="104" fillId="34" borderId="252" xfId="69" applyFont="1" applyFill="1" applyBorder="1" applyAlignment="1">
      <alignment horizontal="center" vertical="center" wrapText="1"/>
    </xf>
    <xf numFmtId="0" fontId="59" fillId="34" borderId="252" xfId="69" applyFont="1" applyFill="1" applyBorder="1" applyAlignment="1">
      <alignment horizontal="center" vertical="center" wrapText="1"/>
    </xf>
    <xf numFmtId="0" fontId="19" fillId="0" borderId="277" xfId="69" applyFont="1" applyBorder="1" applyAlignment="1">
      <alignment horizontal="center" vertical="center" textRotation="255"/>
    </xf>
    <xf numFmtId="0" fontId="19" fillId="0" borderId="63" xfId="69" applyFont="1" applyBorder="1" applyAlignment="1">
      <alignment horizontal="center" vertical="center" textRotation="255"/>
    </xf>
    <xf numFmtId="0" fontId="19" fillId="0" borderId="175" xfId="69" applyFont="1" applyBorder="1" applyAlignment="1">
      <alignment horizontal="center" vertical="center" textRotation="255"/>
    </xf>
    <xf numFmtId="0" fontId="19" fillId="0" borderId="291" xfId="69" applyFont="1" applyFill="1" applyBorder="1" applyAlignment="1">
      <alignment horizontal="center" vertical="center" wrapText="1"/>
    </xf>
    <xf numFmtId="0" fontId="19" fillId="0" borderId="295" xfId="69" applyFont="1" applyFill="1" applyBorder="1" applyAlignment="1">
      <alignment horizontal="center" vertical="center"/>
    </xf>
    <xf numFmtId="0" fontId="19" fillId="0" borderId="292" xfId="69" applyFont="1" applyFill="1" applyBorder="1" applyAlignment="1">
      <alignment horizontal="center" vertical="center"/>
    </xf>
    <xf numFmtId="0" fontId="19" fillId="0" borderId="14" xfId="69" applyFont="1" applyFill="1" applyBorder="1" applyAlignment="1">
      <alignment horizontal="center" vertical="center"/>
    </xf>
    <xf numFmtId="0" fontId="19" fillId="0" borderId="103" xfId="69" applyFont="1" applyFill="1" applyBorder="1" applyAlignment="1">
      <alignment horizontal="center" vertical="center"/>
    </xf>
    <xf numFmtId="0" fontId="19" fillId="0" borderId="296" xfId="69" applyFont="1" applyFill="1" applyBorder="1" applyAlignment="1">
      <alignment horizontal="center" vertical="center"/>
    </xf>
    <xf numFmtId="0" fontId="19" fillId="0" borderId="0" xfId="69" applyFont="1" applyFill="1" applyBorder="1" applyAlignment="1">
      <alignment horizontal="center" vertical="center"/>
    </xf>
    <xf numFmtId="0" fontId="19" fillId="0" borderId="69" xfId="69" applyFont="1" applyFill="1" applyBorder="1" applyAlignment="1">
      <alignment horizontal="center" vertical="center"/>
    </xf>
    <xf numFmtId="0" fontId="19" fillId="0" borderId="293" xfId="69" applyFont="1" applyFill="1" applyBorder="1" applyAlignment="1">
      <alignment horizontal="center" vertical="center"/>
    </xf>
    <xf numFmtId="0" fontId="19" fillId="0" borderId="65" xfId="69" applyFont="1" applyFill="1" applyBorder="1" applyAlignment="1">
      <alignment horizontal="center" vertical="center"/>
    </xf>
    <xf numFmtId="0" fontId="19" fillId="0" borderId="70" xfId="69" applyFont="1" applyFill="1" applyBorder="1" applyAlignment="1">
      <alignment horizontal="center" vertical="center"/>
    </xf>
    <xf numFmtId="0" fontId="19" fillId="0" borderId="252" xfId="69" applyFont="1" applyBorder="1" applyAlignment="1">
      <alignment horizontal="center" vertical="center"/>
    </xf>
    <xf numFmtId="0" fontId="19" fillId="0" borderId="27" xfId="69" applyFont="1" applyBorder="1" applyAlignment="1">
      <alignment horizontal="center" vertical="center"/>
    </xf>
    <xf numFmtId="0" fontId="19" fillId="0" borderId="237" xfId="69" applyFont="1" applyBorder="1" applyAlignment="1">
      <alignment horizontal="center" vertical="center"/>
    </xf>
    <xf numFmtId="0" fontId="19" fillId="0" borderId="15" xfId="69" applyFont="1" applyBorder="1" applyAlignment="1">
      <alignment horizontal="center" vertical="center"/>
    </xf>
    <xf numFmtId="0" fontId="19" fillId="0" borderId="300" xfId="69" applyFont="1" applyBorder="1" applyAlignment="1">
      <alignment horizontal="center" vertical="center"/>
    </xf>
    <xf numFmtId="0" fontId="19" fillId="0" borderId="76" xfId="69" applyFont="1" applyFill="1" applyBorder="1" applyAlignment="1">
      <alignment horizontal="center" vertical="center"/>
    </xf>
    <xf numFmtId="0" fontId="19" fillId="0" borderId="235" xfId="69" applyFont="1" applyFill="1" applyBorder="1" applyAlignment="1">
      <alignment horizontal="center" vertical="center"/>
    </xf>
    <xf numFmtId="0" fontId="19" fillId="0" borderId="236" xfId="69" applyFont="1" applyFill="1" applyBorder="1" applyAlignment="1">
      <alignment horizontal="center" vertical="center"/>
    </xf>
    <xf numFmtId="0" fontId="19" fillId="0" borderId="61" xfId="69" applyFont="1" applyFill="1" applyBorder="1" applyAlignment="1">
      <alignment horizontal="center" vertical="center"/>
    </xf>
    <xf numFmtId="0" fontId="19" fillId="0" borderId="298" xfId="69" applyFont="1" applyFill="1" applyBorder="1" applyAlignment="1">
      <alignment horizontal="center" vertical="center"/>
    </xf>
    <xf numFmtId="0" fontId="19" fillId="0" borderId="299" xfId="69" applyFont="1" applyFill="1" applyBorder="1" applyAlignment="1">
      <alignment horizontal="center" vertical="center"/>
    </xf>
    <xf numFmtId="0" fontId="19" fillId="0" borderId="294" xfId="69" applyFont="1" applyFill="1" applyBorder="1" applyAlignment="1">
      <alignment horizontal="center" vertical="center"/>
    </xf>
    <xf numFmtId="0" fontId="19" fillId="0" borderId="300" xfId="69" applyFont="1" applyFill="1" applyBorder="1" applyAlignment="1">
      <alignment horizontal="center" vertical="center"/>
    </xf>
    <xf numFmtId="0" fontId="19" fillId="0" borderId="239" xfId="69" applyFont="1" applyFill="1" applyBorder="1" applyAlignment="1">
      <alignment horizontal="center" vertical="center"/>
    </xf>
    <xf numFmtId="0" fontId="19" fillId="0" borderId="10" xfId="69" applyFont="1" applyFill="1" applyBorder="1" applyAlignment="1">
      <alignment horizontal="center" vertical="center"/>
    </xf>
    <xf numFmtId="0" fontId="19" fillId="0" borderId="73" xfId="69" applyFont="1" applyFill="1" applyBorder="1" applyAlignment="1">
      <alignment horizontal="center" vertical="center"/>
    </xf>
    <xf numFmtId="0" fontId="19" fillId="0" borderId="236" xfId="69" applyFont="1" applyFill="1" applyBorder="1" applyAlignment="1">
      <alignment horizontal="center" vertical="center" wrapText="1"/>
    </xf>
    <xf numFmtId="0" fontId="19" fillId="0" borderId="69" xfId="69" applyFont="1" applyFill="1" applyBorder="1" applyAlignment="1">
      <alignment horizontal="center" vertical="center" wrapText="1"/>
    </xf>
    <xf numFmtId="0" fontId="19" fillId="0" borderId="73" xfId="69" applyFont="1" applyFill="1" applyBorder="1" applyAlignment="1">
      <alignment horizontal="center" vertical="center" wrapText="1"/>
    </xf>
    <xf numFmtId="0" fontId="19" fillId="0" borderId="302" xfId="69" applyFont="1" applyFill="1" applyBorder="1" applyAlignment="1">
      <alignment horizontal="center" vertical="center"/>
    </xf>
    <xf numFmtId="0" fontId="19" fillId="0" borderId="215" xfId="69" applyFont="1" applyFill="1" applyBorder="1" applyAlignment="1">
      <alignment horizontal="center" vertical="center"/>
    </xf>
    <xf numFmtId="0" fontId="19" fillId="0" borderId="252" xfId="69" applyFont="1" applyFill="1" applyBorder="1" applyAlignment="1">
      <alignment horizontal="center" vertical="center"/>
    </xf>
    <xf numFmtId="0" fontId="19" fillId="0" borderId="237" xfId="69" applyFont="1" applyFill="1" applyBorder="1" applyAlignment="1">
      <alignment horizontal="center" vertical="center"/>
    </xf>
    <xf numFmtId="0" fontId="19" fillId="0" borderId="252" xfId="69" applyFont="1" applyFill="1" applyBorder="1" applyAlignment="1">
      <alignment horizontal="distributed" vertical="center" indent="2"/>
    </xf>
    <xf numFmtId="0" fontId="19" fillId="0" borderId="14" xfId="69" applyFont="1" applyFill="1" applyBorder="1" applyAlignment="1">
      <alignment horizontal="distributed" vertical="center" indent="2"/>
    </xf>
    <xf numFmtId="0" fontId="19" fillId="0" borderId="103" xfId="69" applyFont="1" applyFill="1" applyBorder="1" applyAlignment="1">
      <alignment horizontal="distributed" vertical="center" indent="2"/>
    </xf>
    <xf numFmtId="0" fontId="19" fillId="0" borderId="237" xfId="69" applyFont="1" applyFill="1" applyBorder="1" applyAlignment="1">
      <alignment horizontal="distributed" vertical="center" indent="2"/>
    </xf>
    <xf numFmtId="0" fontId="19" fillId="0" borderId="0" xfId="69" applyFont="1" applyFill="1" applyBorder="1" applyAlignment="1">
      <alignment horizontal="distributed" vertical="center" indent="2"/>
    </xf>
    <xf numFmtId="0" fontId="19" fillId="0" borderId="69" xfId="69" applyFont="1" applyFill="1" applyBorder="1" applyAlignment="1">
      <alignment horizontal="distributed" vertical="center" indent="2"/>
    </xf>
    <xf numFmtId="0" fontId="19" fillId="0" borderId="300" xfId="69" applyFont="1" applyFill="1" applyBorder="1" applyAlignment="1">
      <alignment horizontal="distributed" vertical="center" indent="2"/>
    </xf>
    <xf numFmtId="0" fontId="19" fillId="0" borderId="239" xfId="69" applyFont="1" applyFill="1" applyBorder="1" applyAlignment="1">
      <alignment horizontal="distributed" vertical="center" indent="2"/>
    </xf>
    <xf numFmtId="0" fontId="19" fillId="0" borderId="10" xfId="69" applyFont="1" applyFill="1" applyBorder="1" applyAlignment="1">
      <alignment horizontal="distributed" vertical="center" indent="2"/>
    </xf>
    <xf numFmtId="0" fontId="19" fillId="0" borderId="73" xfId="69" applyFont="1" applyFill="1" applyBorder="1" applyAlignment="1">
      <alignment horizontal="distributed" vertical="center" indent="2"/>
    </xf>
    <xf numFmtId="0" fontId="19" fillId="0" borderId="242" xfId="69" applyFont="1" applyFill="1" applyBorder="1" applyAlignment="1">
      <alignment horizontal="center" vertical="center"/>
    </xf>
    <xf numFmtId="0" fontId="19" fillId="0" borderId="243" xfId="69" applyFont="1" applyFill="1" applyBorder="1" applyAlignment="1">
      <alignment horizontal="center" vertical="center"/>
    </xf>
    <xf numFmtId="0" fontId="19" fillId="0" borderId="222" xfId="69" applyFont="1" applyFill="1" applyBorder="1" applyAlignment="1">
      <alignment horizontal="center" vertical="center"/>
    </xf>
    <xf numFmtId="0" fontId="19" fillId="0" borderId="289" xfId="69" applyFont="1" applyFill="1" applyBorder="1" applyAlignment="1">
      <alignment horizontal="center" vertical="center"/>
    </xf>
    <xf numFmtId="0" fontId="19" fillId="0" borderId="290" xfId="69" applyFont="1" applyFill="1" applyBorder="1" applyAlignment="1">
      <alignment horizontal="center" vertical="center"/>
    </xf>
    <xf numFmtId="0" fontId="19" fillId="0" borderId="76" xfId="69" applyFont="1" applyBorder="1" applyAlignment="1">
      <alignment horizontal="center" vertical="center" wrapText="1"/>
    </xf>
    <xf numFmtId="0" fontId="19" fillId="0" borderId="245" xfId="69" applyFont="1" applyBorder="1" applyAlignment="1">
      <alignment horizontal="center" vertical="center" wrapText="1"/>
    </xf>
    <xf numFmtId="0" fontId="19" fillId="0" borderId="300" xfId="69" applyFont="1" applyBorder="1" applyAlignment="1">
      <alignment horizontal="center" vertical="center" wrapText="1"/>
    </xf>
    <xf numFmtId="0" fontId="19" fillId="0" borderId="15" xfId="69" applyFont="1" applyBorder="1" applyAlignment="1">
      <alignment horizontal="center" vertical="center" wrapText="1"/>
    </xf>
    <xf numFmtId="0" fontId="19" fillId="0" borderId="302" xfId="69" applyFont="1" applyBorder="1" applyAlignment="1">
      <alignment horizontal="center" vertical="center" wrapText="1"/>
    </xf>
    <xf numFmtId="0" fontId="19" fillId="0" borderId="26" xfId="69" applyFont="1" applyBorder="1" applyAlignment="1">
      <alignment horizontal="center" vertical="center" wrapText="1"/>
    </xf>
    <xf numFmtId="0" fontId="19" fillId="0" borderId="298" xfId="69" applyFont="1" applyFill="1" applyBorder="1" applyAlignment="1">
      <alignment horizontal="center" vertical="center" wrapText="1"/>
    </xf>
    <xf numFmtId="0" fontId="19" fillId="0" borderId="301" xfId="69" applyFont="1" applyFill="1" applyBorder="1" applyAlignment="1">
      <alignment horizontal="center" vertical="center" wrapText="1"/>
    </xf>
    <xf numFmtId="0" fontId="16" fillId="0" borderId="0" xfId="69" applyFont="1" applyFill="1" applyAlignment="1">
      <alignment horizontal="center" vertical="center"/>
    </xf>
    <xf numFmtId="0" fontId="16" fillId="0" borderId="238" xfId="69" applyFont="1" applyFill="1" applyBorder="1" applyAlignment="1">
      <alignment horizontal="center" vertical="center"/>
    </xf>
    <xf numFmtId="0" fontId="19" fillId="0" borderId="0" xfId="69" applyFont="1" applyFill="1" applyBorder="1" applyAlignment="1">
      <alignment horizontal="right" vertical="center"/>
    </xf>
    <xf numFmtId="0" fontId="24" fillId="0" borderId="0" xfId="69" applyFont="1" applyFill="1" applyBorder="1" applyAlignment="1">
      <alignment vertical="center"/>
    </xf>
    <xf numFmtId="0" fontId="121" fillId="0" borderId="0" xfId="69" applyFont="1" applyFill="1" applyAlignment="1">
      <alignment wrapText="1"/>
    </xf>
    <xf numFmtId="0" fontId="149" fillId="0" borderId="65" xfId="69" applyFont="1" applyFill="1" applyBorder="1" applyAlignment="1">
      <alignment horizontal="center" vertical="center"/>
    </xf>
    <xf numFmtId="0" fontId="17" fillId="0" borderId="0" xfId="69" applyFont="1" applyFill="1" applyAlignment="1">
      <alignment horizontal="center" vertical="center" wrapText="1"/>
    </xf>
    <xf numFmtId="0" fontId="16" fillId="0" borderId="0" xfId="69" applyFont="1" applyFill="1" applyAlignment="1">
      <alignment horizontal="center" vertical="center" wrapText="1"/>
    </xf>
    <xf numFmtId="0" fontId="16" fillId="0" borderId="215" xfId="69" applyFont="1" applyFill="1" applyBorder="1" applyAlignment="1">
      <alignment horizontal="center" vertical="center" wrapText="1"/>
    </xf>
    <xf numFmtId="0" fontId="16" fillId="0" borderId="218" xfId="69" applyFont="1" applyFill="1" applyBorder="1" applyAlignment="1">
      <alignment horizontal="center" vertical="center" wrapText="1"/>
    </xf>
    <xf numFmtId="0" fontId="16" fillId="0" borderId="76" xfId="69" applyFont="1" applyFill="1" applyBorder="1" applyAlignment="1">
      <alignment horizontal="center" vertical="center"/>
    </xf>
    <xf numFmtId="0" fontId="16" fillId="0" borderId="236" xfId="69" applyFont="1" applyFill="1" applyBorder="1" applyAlignment="1">
      <alignment horizontal="center" vertical="center"/>
    </xf>
    <xf numFmtId="0" fontId="16" fillId="0" borderId="61" xfId="69" applyFont="1" applyFill="1" applyBorder="1" applyAlignment="1">
      <alignment horizontal="center" vertical="center"/>
    </xf>
    <xf numFmtId="0" fontId="16" fillId="0" borderId="70" xfId="69" applyFont="1" applyFill="1" applyBorder="1" applyAlignment="1">
      <alignment horizontal="center" vertical="center"/>
    </xf>
    <xf numFmtId="0" fontId="16" fillId="0" borderId="65" xfId="69" applyFont="1" applyFill="1" applyBorder="1" applyAlignment="1">
      <alignment horizontal="center" vertical="center"/>
    </xf>
    <xf numFmtId="189" fontId="147" fillId="30" borderId="0" xfId="44" applyNumberFormat="1" applyFont="1" applyFill="1">
      <alignment vertical="center"/>
    </xf>
    <xf numFmtId="176" fontId="147" fillId="30" borderId="0" xfId="44" applyNumberFormat="1" applyFont="1" applyFill="1" applyAlignment="1">
      <alignment horizontal="center" vertical="center"/>
    </xf>
    <xf numFmtId="0" fontId="147" fillId="31" borderId="13" xfId="44" applyFont="1" applyFill="1" applyBorder="1" applyAlignment="1">
      <alignment horizontal="left" vertical="top"/>
    </xf>
    <xf numFmtId="0" fontId="147" fillId="31" borderId="14" xfId="44" applyFont="1" applyFill="1" applyBorder="1" applyAlignment="1">
      <alignment horizontal="left" vertical="top"/>
    </xf>
    <xf numFmtId="0" fontId="147" fillId="31" borderId="27" xfId="44" applyFont="1" applyFill="1" applyBorder="1" applyAlignment="1">
      <alignment horizontal="left" vertical="top"/>
    </xf>
    <xf numFmtId="0" fontId="147" fillId="31" borderId="16" xfId="44" applyFont="1" applyFill="1" applyBorder="1" applyAlignment="1">
      <alignment horizontal="left" vertical="top"/>
    </xf>
    <xf numFmtId="0" fontId="147" fillId="31" borderId="0" xfId="44" applyFont="1" applyFill="1" applyBorder="1" applyAlignment="1">
      <alignment horizontal="left" vertical="top"/>
    </xf>
    <xf numFmtId="0" fontId="147" fillId="31" borderId="15" xfId="44" applyFont="1" applyFill="1" applyBorder="1" applyAlignment="1">
      <alignment horizontal="left" vertical="top"/>
    </xf>
    <xf numFmtId="0" fontId="147" fillId="31" borderId="18" xfId="44" applyFont="1" applyFill="1" applyBorder="1" applyAlignment="1">
      <alignment horizontal="left" vertical="top"/>
    </xf>
    <xf numFmtId="0" fontId="147" fillId="31" borderId="10" xfId="44" applyFont="1" applyFill="1" applyBorder="1" applyAlignment="1">
      <alignment horizontal="left" vertical="top"/>
    </xf>
    <xf numFmtId="0" fontId="147" fillId="31" borderId="26" xfId="44" applyFont="1" applyFill="1" applyBorder="1" applyAlignment="1">
      <alignment horizontal="left" vertical="top"/>
    </xf>
    <xf numFmtId="176" fontId="16" fillId="31" borderId="0" xfId="55" applyNumberFormat="1" applyFont="1" applyFill="1" applyAlignment="1">
      <alignment horizontal="center" vertical="center"/>
    </xf>
    <xf numFmtId="0" fontId="16" fillId="30" borderId="0" xfId="55" applyFont="1" applyFill="1" applyBorder="1" applyAlignment="1">
      <alignment horizontal="center" vertical="center"/>
    </xf>
    <xf numFmtId="0" fontId="155" fillId="0" borderId="0" xfId="44" applyFont="1" applyAlignment="1">
      <alignment horizontal="center" vertical="center"/>
    </xf>
    <xf numFmtId="0" fontId="147" fillId="0" borderId="0" xfId="44" applyFont="1" applyAlignment="1">
      <alignment horizontal="center" vertical="center"/>
    </xf>
    <xf numFmtId="0" fontId="147" fillId="0" borderId="0" xfId="44" applyFont="1">
      <alignment vertical="center"/>
    </xf>
    <xf numFmtId="0" fontId="147" fillId="31" borderId="0" xfId="44" applyFont="1" applyFill="1" applyAlignment="1">
      <alignment horizontal="center" vertical="center"/>
    </xf>
    <xf numFmtId="0" fontId="58" fillId="31" borderId="215" xfId="55" applyNumberFormat="1" applyFont="1" applyFill="1" applyBorder="1" applyAlignment="1">
      <alignment horizontal="center" vertical="center" wrapText="1"/>
    </xf>
    <xf numFmtId="0" fontId="58" fillId="31" borderId="218" xfId="55" applyNumberFormat="1" applyFont="1" applyFill="1" applyBorder="1" applyAlignment="1">
      <alignment horizontal="center" vertical="center"/>
    </xf>
    <xf numFmtId="0" fontId="58" fillId="29" borderId="215" xfId="55" applyNumberFormat="1" applyFont="1" applyFill="1" applyBorder="1" applyAlignment="1">
      <alignment horizontal="center" vertical="center" wrapText="1"/>
    </xf>
    <xf numFmtId="0" fontId="58" fillId="29" borderId="218" xfId="55" applyNumberFormat="1" applyFont="1" applyFill="1" applyBorder="1" applyAlignment="1">
      <alignment horizontal="center" vertical="center"/>
    </xf>
    <xf numFmtId="38" fontId="20" fillId="31" borderId="215" xfId="33" applyFont="1" applyFill="1" applyBorder="1" applyAlignment="1">
      <alignment horizontal="right" shrinkToFit="1"/>
    </xf>
    <xf numFmtId="38" fontId="20" fillId="31" borderId="218" xfId="33" applyFont="1" applyFill="1" applyBorder="1" applyAlignment="1">
      <alignment horizontal="right" shrinkToFit="1"/>
    </xf>
    <xf numFmtId="0" fontId="83" fillId="0" borderId="0" xfId="55" applyFont="1" applyBorder="1" applyAlignment="1">
      <alignment horizontal="center" vertical="center"/>
    </xf>
    <xf numFmtId="0" fontId="59" fillId="31" borderId="215" xfId="55" applyNumberFormat="1" applyFont="1" applyFill="1" applyBorder="1" applyAlignment="1">
      <alignment vertical="center" wrapText="1"/>
    </xf>
    <xf numFmtId="0" fontId="59" fillId="31" borderId="218" xfId="55" applyNumberFormat="1" applyFont="1" applyFill="1" applyBorder="1" applyAlignment="1">
      <alignment vertical="center" wrapText="1"/>
    </xf>
    <xf numFmtId="0" fontId="59" fillId="0" borderId="0" xfId="55" applyFont="1" applyFill="1" applyAlignment="1">
      <alignment vertical="top" wrapText="1"/>
    </xf>
    <xf numFmtId="0" fontId="16" fillId="31" borderId="215" xfId="55" applyNumberFormat="1" applyFont="1" applyFill="1" applyBorder="1" applyAlignment="1">
      <alignment horizontal="center" shrinkToFit="1"/>
    </xf>
    <xf numFmtId="0" fontId="16" fillId="31" borderId="218" xfId="55" applyNumberFormat="1" applyFont="1" applyFill="1" applyBorder="1" applyAlignment="1">
      <alignment horizontal="center" shrinkToFit="1"/>
    </xf>
    <xf numFmtId="0" fontId="21" fillId="32" borderId="19" xfId="47" applyFont="1" applyFill="1" applyBorder="1" applyAlignment="1" applyProtection="1">
      <alignment horizontal="center" vertical="center" wrapText="1"/>
      <protection locked="0"/>
    </xf>
    <xf numFmtId="0" fontId="59" fillId="0" borderId="0" xfId="47" applyFont="1" applyBorder="1" applyAlignment="1" applyProtection="1">
      <alignment horizontal="left" vertical="top" wrapText="1"/>
    </xf>
    <xf numFmtId="0" fontId="21" fillId="30" borderId="13" xfId="47" applyFont="1" applyFill="1" applyBorder="1" applyAlignment="1" applyProtection="1">
      <alignment horizontal="left" vertical="center" wrapText="1" indent="2"/>
    </xf>
    <xf numFmtId="0" fontId="21" fillId="30" borderId="27" xfId="47" applyFont="1" applyFill="1" applyBorder="1" applyAlignment="1" applyProtection="1">
      <alignment horizontal="left" vertical="center" wrapText="1" indent="2"/>
    </xf>
    <xf numFmtId="0" fontId="21" fillId="30" borderId="18" xfId="47" applyFont="1" applyFill="1" applyBorder="1" applyAlignment="1" applyProtection="1">
      <alignment horizontal="left" vertical="center" wrapText="1" indent="2"/>
    </xf>
    <xf numFmtId="0" fontId="21" fillId="30" borderId="26" xfId="47" applyFont="1" applyFill="1" applyBorder="1" applyAlignment="1" applyProtection="1">
      <alignment horizontal="left" vertical="center" wrapText="1" indent="2"/>
    </xf>
    <xf numFmtId="0" fontId="21" fillId="0" borderId="16" xfId="47" applyFont="1" applyBorder="1" applyAlignment="1" applyProtection="1">
      <alignment horizontal="justify" vertical="center" wrapText="1"/>
    </xf>
    <xf numFmtId="0" fontId="21" fillId="0" borderId="0" xfId="47" applyFont="1" applyBorder="1" applyAlignment="1" applyProtection="1">
      <alignment horizontal="justify" vertical="center" wrapText="1"/>
    </xf>
    <xf numFmtId="0" fontId="21" fillId="0" borderId="15" xfId="47" applyFont="1" applyBorder="1" applyAlignment="1" applyProtection="1">
      <alignment horizontal="justify" vertical="center" wrapText="1"/>
    </xf>
    <xf numFmtId="0" fontId="21" fillId="0" borderId="18" xfId="47" applyFont="1" applyBorder="1" applyAlignment="1" applyProtection="1">
      <alignment horizontal="justify" vertical="center" wrapText="1"/>
    </xf>
    <xf numFmtId="0" fontId="21" fillId="0" borderId="10" xfId="47" applyFont="1" applyBorder="1" applyAlignment="1" applyProtection="1">
      <alignment horizontal="justify" vertical="center" wrapText="1"/>
    </xf>
    <xf numFmtId="0" fontId="21" fillId="0" borderId="26" xfId="47" applyFont="1" applyBorder="1" applyAlignment="1" applyProtection="1">
      <alignment horizontal="justify" vertical="center" wrapText="1"/>
    </xf>
    <xf numFmtId="0" fontId="21" fillId="0" borderId="19" xfId="47" applyFont="1" applyBorder="1" applyAlignment="1" applyProtection="1">
      <alignment horizontal="center" vertical="center" wrapText="1"/>
    </xf>
    <xf numFmtId="0" fontId="15" fillId="0" borderId="19" xfId="47" applyBorder="1" applyAlignment="1" applyProtection="1">
      <alignment horizontal="center" vertical="center" wrapText="1"/>
    </xf>
    <xf numFmtId="0" fontId="23" fillId="0" borderId="0" xfId="47" applyFont="1" applyBorder="1" applyAlignment="1" applyProtection="1">
      <alignment horizontal="center" vertical="center"/>
    </xf>
    <xf numFmtId="0" fontId="21" fillId="30" borderId="16" xfId="47" applyNumberFormat="1" applyFont="1" applyFill="1" applyBorder="1" applyAlignment="1" applyProtection="1">
      <alignment horizontal="left" vertical="center" wrapText="1" indent="1"/>
    </xf>
    <xf numFmtId="0" fontId="21" fillId="30" borderId="0" xfId="47" applyNumberFormat="1" applyFont="1" applyFill="1" applyBorder="1" applyAlignment="1" applyProtection="1">
      <alignment horizontal="left" vertical="center" wrapText="1" indent="1"/>
    </xf>
    <xf numFmtId="0" fontId="21" fillId="30" borderId="15" xfId="47" applyNumberFormat="1" applyFont="1" applyFill="1" applyBorder="1" applyAlignment="1" applyProtection="1">
      <alignment horizontal="left" vertical="center" wrapText="1" indent="1"/>
    </xf>
    <xf numFmtId="186" fontId="21" fillId="30" borderId="16" xfId="47" applyNumberFormat="1" applyFont="1" applyFill="1" applyBorder="1" applyAlignment="1" applyProtection="1">
      <alignment horizontal="right" vertical="center" wrapText="1" indent="1"/>
    </xf>
    <xf numFmtId="186" fontId="21" fillId="30" borderId="0" xfId="47" applyNumberFormat="1" applyFont="1" applyFill="1" applyBorder="1" applyAlignment="1" applyProtection="1">
      <alignment horizontal="right" vertical="center" wrapText="1" indent="1"/>
    </xf>
    <xf numFmtId="186" fontId="21" fillId="30" borderId="15" xfId="47" applyNumberFormat="1" applyFont="1" applyFill="1" applyBorder="1" applyAlignment="1" applyProtection="1">
      <alignment horizontal="right" vertical="center" wrapText="1" indent="1"/>
    </xf>
    <xf numFmtId="0" fontId="21" fillId="0" borderId="16" xfId="47" applyFont="1" applyBorder="1" applyAlignment="1" applyProtection="1">
      <alignment horizontal="center" vertical="center" wrapText="1"/>
    </xf>
    <xf numFmtId="0" fontId="21" fillId="0" borderId="0" xfId="47" applyFont="1" applyBorder="1" applyAlignment="1" applyProtection="1">
      <alignment horizontal="center" vertical="center" wrapText="1"/>
    </xf>
    <xf numFmtId="0" fontId="21" fillId="0" borderId="15" xfId="47" applyFont="1" applyBorder="1" applyAlignment="1" applyProtection="1">
      <alignment horizontal="center" vertical="center" wrapText="1"/>
    </xf>
    <xf numFmtId="0" fontId="21" fillId="30" borderId="11" xfId="47" applyFont="1" applyFill="1" applyBorder="1" applyAlignment="1" applyProtection="1">
      <alignment horizontal="left" vertical="center" indent="2" shrinkToFit="1"/>
      <protection locked="0"/>
    </xf>
    <xf numFmtId="0" fontId="21" fillId="30" borderId="12" xfId="47" applyFont="1" applyFill="1" applyBorder="1" applyAlignment="1" applyProtection="1">
      <alignment horizontal="left" vertical="center" indent="2" shrinkToFit="1"/>
      <protection locked="0"/>
    </xf>
    <xf numFmtId="185" fontId="21" fillId="30" borderId="11" xfId="47" applyNumberFormat="1" applyFont="1" applyFill="1" applyBorder="1" applyAlignment="1" applyProtection="1">
      <alignment horizontal="left" vertical="center" indent="2"/>
    </xf>
    <xf numFmtId="185" fontId="21" fillId="30" borderId="12" xfId="47" applyNumberFormat="1" applyFont="1" applyFill="1" applyBorder="1" applyAlignment="1" applyProtection="1">
      <alignment horizontal="left" vertical="center" indent="2"/>
    </xf>
    <xf numFmtId="0" fontId="60" fillId="30" borderId="0" xfId="68" applyFont="1" applyFill="1" applyAlignment="1">
      <alignment horizontal="center" vertical="center" shrinkToFit="1"/>
    </xf>
    <xf numFmtId="0" fontId="60" fillId="30" borderId="10" xfId="68" applyFont="1" applyFill="1" applyBorder="1" applyAlignment="1">
      <alignment horizontal="center" vertical="center"/>
    </xf>
    <xf numFmtId="0" fontId="57" fillId="0" borderId="0" xfId="68" applyFont="1" applyAlignment="1">
      <alignment horizontal="center" vertical="center"/>
    </xf>
    <xf numFmtId="0" fontId="21" fillId="0" borderId="0" xfId="68" applyFont="1" applyAlignment="1">
      <alignment horizontal="left" vertical="center" wrapText="1"/>
    </xf>
    <xf numFmtId="0" fontId="21" fillId="0" borderId="0" xfId="68" applyFont="1" applyAlignment="1">
      <alignment horizontal="center" vertical="top" wrapText="1"/>
    </xf>
    <xf numFmtId="0" fontId="11" fillId="34" borderId="10" xfId="68" applyFill="1" applyBorder="1" applyAlignment="1">
      <alignment horizontal="center" vertical="center"/>
    </xf>
    <xf numFmtId="0" fontId="16" fillId="31" borderId="102" xfId="55" applyFont="1" applyFill="1" applyBorder="1" applyAlignment="1">
      <alignment horizontal="right" vertical="center"/>
    </xf>
    <xf numFmtId="176" fontId="19" fillId="0" borderId="102" xfId="55" applyNumberFormat="1" applyFont="1" applyFill="1" applyBorder="1" applyAlignment="1">
      <alignment vertical="center" shrinkToFit="1"/>
    </xf>
    <xf numFmtId="0" fontId="16" fillId="0" borderId="102" xfId="55" applyFont="1" applyFill="1" applyBorder="1" applyAlignment="1">
      <alignment horizontal="right" vertical="center"/>
    </xf>
    <xf numFmtId="0" fontId="16" fillId="0" borderId="62" xfId="55" applyFont="1" applyFill="1" applyBorder="1" applyAlignment="1">
      <alignment horizontal="center" vertical="center"/>
    </xf>
    <xf numFmtId="0" fontId="16" fillId="0" borderId="74" xfId="55" applyFont="1" applyFill="1" applyBorder="1" applyAlignment="1">
      <alignment horizontal="center" vertical="center"/>
    </xf>
    <xf numFmtId="0" fontId="16" fillId="0" borderId="102" xfId="55" applyFont="1" applyFill="1" applyBorder="1" applyAlignment="1">
      <alignment horizontal="left" vertical="center"/>
    </xf>
    <xf numFmtId="0" fontId="16" fillId="0" borderId="76" xfId="55" applyFont="1" applyFill="1" applyBorder="1" applyAlignment="1">
      <alignment horizontal="center" vertical="center" wrapText="1"/>
    </xf>
    <xf numFmtId="0" fontId="16" fillId="0" borderId="101" xfId="55" applyFont="1" applyFill="1" applyBorder="1" applyAlignment="1">
      <alignment horizontal="center" vertical="center" wrapText="1"/>
    </xf>
    <xf numFmtId="0" fontId="16" fillId="0" borderId="72" xfId="55" applyFont="1" applyFill="1" applyBorder="1" applyAlignment="1">
      <alignment horizontal="center" vertical="center" wrapText="1"/>
    </xf>
    <xf numFmtId="0" fontId="16" fillId="0" borderId="74" xfId="55" applyFont="1" applyFill="1" applyBorder="1" applyAlignment="1">
      <alignment horizontal="center" vertical="center" wrapText="1"/>
    </xf>
    <xf numFmtId="0" fontId="16" fillId="0" borderId="0" xfId="55" applyFont="1" applyFill="1" applyBorder="1" applyAlignment="1">
      <alignment horizontal="center" vertical="center" wrapText="1"/>
    </xf>
    <xf numFmtId="0" fontId="16" fillId="0" borderId="69" xfId="55" applyFont="1" applyFill="1" applyBorder="1" applyAlignment="1">
      <alignment horizontal="center" vertical="center" wrapText="1"/>
    </xf>
    <xf numFmtId="0" fontId="16" fillId="0" borderId="61" xfId="55" applyFont="1" applyFill="1" applyBorder="1" applyAlignment="1">
      <alignment horizontal="center" vertical="center" wrapText="1"/>
    </xf>
    <xf numFmtId="0" fontId="16" fillId="0" borderId="65" xfId="55" applyFont="1" applyFill="1" applyBorder="1" applyAlignment="1">
      <alignment horizontal="center" vertical="center" wrapText="1"/>
    </xf>
    <xf numFmtId="0" fontId="16" fillId="0" borderId="70" xfId="55" applyFont="1" applyFill="1" applyBorder="1" applyAlignment="1">
      <alignment horizontal="center" vertical="center" wrapText="1"/>
    </xf>
    <xf numFmtId="0" fontId="60" fillId="0" borderId="76" xfId="55" applyFont="1" applyFill="1" applyBorder="1" applyAlignment="1">
      <alignment horizontal="center" vertical="center" wrapText="1"/>
    </xf>
    <xf numFmtId="0" fontId="60" fillId="0" borderId="101" xfId="55" applyFont="1" applyFill="1" applyBorder="1" applyAlignment="1">
      <alignment horizontal="center" vertical="center" wrapText="1"/>
    </xf>
    <xf numFmtId="0" fontId="60" fillId="0" borderId="72" xfId="55" applyFont="1" applyFill="1" applyBorder="1" applyAlignment="1">
      <alignment horizontal="center" vertical="center" wrapText="1"/>
    </xf>
    <xf numFmtId="0" fontId="60" fillId="0" borderId="74" xfId="55" applyFont="1" applyFill="1" applyBorder="1" applyAlignment="1">
      <alignment horizontal="center" vertical="center" wrapText="1"/>
    </xf>
    <xf numFmtId="0" fontId="60" fillId="0" borderId="0" xfId="55" applyFont="1" applyFill="1" applyBorder="1" applyAlignment="1">
      <alignment horizontal="center" vertical="center" wrapText="1"/>
    </xf>
    <xf numFmtId="0" fontId="60" fillId="0" borderId="69" xfId="55" applyFont="1" applyFill="1" applyBorder="1" applyAlignment="1">
      <alignment horizontal="center" vertical="center" wrapText="1"/>
    </xf>
    <xf numFmtId="0" fontId="60" fillId="0" borderId="61" xfId="55" applyFont="1" applyFill="1" applyBorder="1" applyAlignment="1">
      <alignment horizontal="center" vertical="center" wrapText="1"/>
    </xf>
    <xf numFmtId="0" fontId="60" fillId="0" borderId="65" xfId="55" applyFont="1" applyFill="1" applyBorder="1" applyAlignment="1">
      <alignment horizontal="center" vertical="center" wrapText="1"/>
    </xf>
    <xf numFmtId="0" fontId="60" fillId="0" borderId="70" xfId="55" applyFont="1" applyFill="1" applyBorder="1" applyAlignment="1">
      <alignment horizontal="center" vertical="center" wrapText="1"/>
    </xf>
    <xf numFmtId="0" fontId="16" fillId="0" borderId="102" xfId="55" applyFont="1" applyFill="1" applyBorder="1" applyAlignment="1">
      <alignment horizontal="center" vertical="center" wrapText="1"/>
    </xf>
    <xf numFmtId="0" fontId="16" fillId="31" borderId="102" xfId="55" applyFont="1" applyFill="1" applyBorder="1" applyAlignment="1">
      <alignment horizontal="center" vertical="center"/>
    </xf>
    <xf numFmtId="176" fontId="19" fillId="0" borderId="93" xfId="55" applyNumberFormat="1" applyFont="1" applyFill="1" applyBorder="1" applyAlignment="1">
      <alignment vertical="center" shrinkToFit="1"/>
    </xf>
    <xf numFmtId="176" fontId="19" fillId="0" borderId="66" xfId="55" applyNumberFormat="1" applyFont="1" applyFill="1" applyBorder="1" applyAlignment="1">
      <alignment vertical="center" shrinkToFit="1"/>
    </xf>
    <xf numFmtId="176" fontId="19" fillId="0" borderId="96" xfId="55" applyNumberFormat="1" applyFont="1" applyFill="1" applyBorder="1" applyAlignment="1">
      <alignment vertical="center" shrinkToFit="1"/>
    </xf>
    <xf numFmtId="0" fontId="17" fillId="0" borderId="0" xfId="55" applyFont="1" applyFill="1" applyBorder="1" applyAlignment="1">
      <alignment horizontal="center" vertical="center"/>
    </xf>
    <xf numFmtId="0" fontId="16" fillId="0" borderId="69" xfId="55" applyFont="1" applyFill="1" applyBorder="1" applyAlignment="1">
      <alignment horizontal="center" vertical="center"/>
    </xf>
    <xf numFmtId="0" fontId="59" fillId="0" borderId="102" xfId="55" applyFont="1" applyFill="1" applyBorder="1" applyAlignment="1">
      <alignment horizontal="center" vertical="center"/>
    </xf>
    <xf numFmtId="0" fontId="16" fillId="0" borderId="65" xfId="55" applyFont="1" applyFill="1" applyBorder="1" applyAlignment="1">
      <alignment horizontal="center"/>
    </xf>
    <xf numFmtId="0" fontId="16"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176" fontId="32" fillId="0" borderId="11" xfId="0" applyNumberFormat="1" applyFont="1" applyBorder="1" applyAlignment="1" applyProtection="1">
      <alignment horizontal="left" vertical="center" wrapText="1" indent="1" shrinkToFit="1"/>
    </xf>
    <xf numFmtId="176" fontId="32" fillId="0" borderId="28" xfId="0" applyNumberFormat="1" applyFont="1" applyBorder="1" applyAlignment="1" applyProtection="1">
      <alignment horizontal="left" vertical="center" indent="1" shrinkToFit="1"/>
    </xf>
    <xf numFmtId="176" fontId="32" fillId="0" borderId="12" xfId="0" applyNumberFormat="1" applyFont="1" applyBorder="1" applyAlignment="1" applyProtection="1">
      <alignment horizontal="left" vertical="center" indent="1" shrinkToFit="1"/>
    </xf>
    <xf numFmtId="176" fontId="13" fillId="0" borderId="13" xfId="0" applyNumberFormat="1" applyFont="1" applyBorder="1" applyAlignment="1" applyProtection="1">
      <alignment horizontal="left" vertical="top" wrapText="1" shrinkToFit="1"/>
    </xf>
    <xf numFmtId="176" fontId="13" fillId="0" borderId="14" xfId="0" applyNumberFormat="1" applyFont="1" applyBorder="1" applyAlignment="1" applyProtection="1">
      <alignment horizontal="left" vertical="top" shrinkToFit="1"/>
    </xf>
    <xf numFmtId="176" fontId="13" fillId="0" borderId="27" xfId="0" applyNumberFormat="1" applyFont="1" applyBorder="1" applyAlignment="1" applyProtection="1">
      <alignment horizontal="left" vertical="top" shrinkToFit="1"/>
    </xf>
    <xf numFmtId="176" fontId="13" fillId="0" borderId="16" xfId="0" applyNumberFormat="1" applyFont="1" applyBorder="1" applyAlignment="1" applyProtection="1">
      <alignment horizontal="left" vertical="top" shrinkToFit="1"/>
    </xf>
    <xf numFmtId="176" fontId="13" fillId="0" borderId="0" xfId="0" applyNumberFormat="1" applyFont="1" applyBorder="1" applyAlignment="1" applyProtection="1">
      <alignment horizontal="left" vertical="top" shrinkToFit="1"/>
    </xf>
    <xf numFmtId="176" fontId="13" fillId="0" borderId="15" xfId="0" applyNumberFormat="1" applyFont="1" applyBorder="1" applyAlignment="1" applyProtection="1">
      <alignment horizontal="left" vertical="top" shrinkToFit="1"/>
    </xf>
    <xf numFmtId="176" fontId="13" fillId="0" borderId="18" xfId="0" applyNumberFormat="1" applyFont="1" applyBorder="1" applyAlignment="1" applyProtection="1">
      <alignment horizontal="left" vertical="top" shrinkToFit="1"/>
    </xf>
    <xf numFmtId="176" fontId="13" fillId="0" borderId="10" xfId="0" applyNumberFormat="1" applyFont="1" applyBorder="1" applyAlignment="1" applyProtection="1">
      <alignment horizontal="left" vertical="top" shrinkToFit="1"/>
    </xf>
    <xf numFmtId="176" fontId="13" fillId="0" borderId="26" xfId="0" applyNumberFormat="1" applyFont="1" applyBorder="1" applyAlignment="1" applyProtection="1">
      <alignment horizontal="left" vertical="top" shrinkToFit="1"/>
    </xf>
    <xf numFmtId="0" fontId="13" fillId="0" borderId="11" xfId="0" applyFont="1" applyBorder="1" applyAlignment="1" applyProtection="1">
      <alignment horizontal="distributed" vertical="center" wrapText="1" indent="1"/>
    </xf>
    <xf numFmtId="0" fontId="13" fillId="0" borderId="28" xfId="0" applyFont="1" applyBorder="1" applyAlignment="1" applyProtection="1">
      <alignment horizontal="distributed" vertical="center" wrapText="1" indent="1"/>
    </xf>
    <xf numFmtId="0" fontId="13" fillId="0" borderId="12" xfId="0" applyFont="1" applyBorder="1" applyAlignment="1" applyProtection="1">
      <alignment horizontal="distributed" vertical="center" wrapText="1" indent="1"/>
    </xf>
    <xf numFmtId="3" fontId="14" fillId="32" borderId="28" xfId="0" applyNumberFormat="1" applyFont="1" applyFill="1" applyBorder="1" applyAlignment="1" applyProtection="1">
      <alignment vertical="center" shrinkToFit="1"/>
      <protection locked="0"/>
    </xf>
    <xf numFmtId="0" fontId="13" fillId="32" borderId="11" xfId="0" applyNumberFormat="1" applyFont="1" applyFill="1" applyBorder="1" applyAlignment="1" applyProtection="1">
      <alignment horizontal="center" vertical="center" shrinkToFit="1"/>
      <protection locked="0"/>
    </xf>
    <xf numFmtId="0" fontId="13" fillId="32" borderId="28" xfId="0" applyNumberFormat="1" applyFont="1" applyFill="1" applyBorder="1" applyAlignment="1" applyProtection="1">
      <alignment horizontal="center" vertical="center" shrinkToFit="1"/>
      <protection locked="0"/>
    </xf>
    <xf numFmtId="0" fontId="13" fillId="32" borderId="12" xfId="0" applyNumberFormat="1" applyFont="1" applyFill="1" applyBorder="1" applyAlignment="1" applyProtection="1">
      <alignment horizontal="center" vertical="center" shrinkToFit="1"/>
      <protection locked="0"/>
    </xf>
    <xf numFmtId="3" fontId="14" fillId="32" borderId="28" xfId="33" applyNumberFormat="1" applyFont="1" applyFill="1" applyBorder="1" applyAlignment="1" applyProtection="1">
      <alignment vertical="center" shrinkToFit="1"/>
      <protection locked="0"/>
    </xf>
    <xf numFmtId="0" fontId="13" fillId="30" borderId="19" xfId="0" applyFont="1" applyFill="1" applyBorder="1" applyAlignment="1" applyProtection="1">
      <alignment horizontal="center" vertical="center" wrapText="1"/>
    </xf>
    <xf numFmtId="0" fontId="13" fillId="30" borderId="0" xfId="0" applyNumberFormat="1" applyFont="1" applyFill="1" applyBorder="1" applyAlignment="1" applyProtection="1">
      <alignment horizontal="left" shrinkToFit="1"/>
    </xf>
    <xf numFmtId="0" fontId="13" fillId="30" borderId="15" xfId="0" applyNumberFormat="1" applyFont="1" applyFill="1" applyBorder="1" applyAlignment="1" applyProtection="1">
      <alignment horizontal="left" shrinkToFit="1"/>
    </xf>
    <xf numFmtId="176" fontId="16" fillId="34" borderId="0" xfId="58" applyNumberFormat="1" applyFont="1" applyFill="1" applyBorder="1" applyAlignment="1">
      <alignment horizontal="center" vertical="center" shrinkToFit="1"/>
    </xf>
    <xf numFmtId="0" fontId="19" fillId="32" borderId="11" xfId="0" applyFont="1" applyFill="1" applyBorder="1" applyAlignment="1" applyProtection="1">
      <alignment horizontal="center" shrinkToFit="1"/>
      <protection locked="0"/>
    </xf>
    <xf numFmtId="0" fontId="19" fillId="32" borderId="28" xfId="0" applyFont="1" applyFill="1" applyBorder="1" applyAlignment="1" applyProtection="1">
      <alignment horizontal="center" shrinkToFit="1"/>
      <protection locked="0"/>
    </xf>
    <xf numFmtId="0" fontId="19" fillId="32" borderId="12" xfId="0" applyFont="1" applyFill="1" applyBorder="1" applyAlignment="1" applyProtection="1">
      <alignment horizontal="center" shrinkToFit="1"/>
      <protection locked="0"/>
    </xf>
    <xf numFmtId="0" fontId="26" fillId="0" borderId="11" xfId="0" applyFont="1" applyBorder="1" applyAlignment="1" applyProtection="1">
      <alignment horizontal="center" vertical="center"/>
    </xf>
    <xf numFmtId="0" fontId="26" fillId="0" borderId="28" xfId="0" applyFont="1" applyBorder="1" applyAlignment="1" applyProtection="1">
      <alignment horizontal="center" vertical="center"/>
    </xf>
    <xf numFmtId="0" fontId="26" fillId="0" borderId="12" xfId="0" applyFont="1" applyBorder="1" applyAlignment="1" applyProtection="1">
      <alignment horizontal="center" vertical="center"/>
    </xf>
    <xf numFmtId="0" fontId="26" fillId="0" borderId="11" xfId="0" applyFont="1" applyBorder="1" applyAlignment="1" applyProtection="1">
      <alignment horizontal="center" vertical="center" wrapText="1"/>
    </xf>
    <xf numFmtId="0" fontId="19" fillId="32" borderId="143" xfId="0" applyFont="1" applyFill="1" applyBorder="1" applyAlignment="1" applyProtection="1">
      <alignment horizontal="center" shrinkToFit="1"/>
      <protection locked="0"/>
    </xf>
    <xf numFmtId="49" fontId="19" fillId="32" borderId="11" xfId="0" applyNumberFormat="1" applyFont="1" applyFill="1" applyBorder="1" applyAlignment="1" applyProtection="1">
      <alignment horizontal="center" shrinkToFit="1"/>
      <protection locked="0"/>
    </xf>
    <xf numFmtId="49" fontId="19" fillId="32" borderId="12" xfId="0" applyNumberFormat="1" applyFont="1" applyFill="1" applyBorder="1" applyAlignment="1" applyProtection="1">
      <alignment horizontal="center" shrinkToFit="1"/>
      <protection locked="0"/>
    </xf>
    <xf numFmtId="0" fontId="26" fillId="0" borderId="21" xfId="0" applyFont="1" applyBorder="1" applyAlignment="1" applyProtection="1">
      <alignment horizontal="center" vertical="center"/>
    </xf>
    <xf numFmtId="0" fontId="26" fillId="0" borderId="23" xfId="0" applyFont="1" applyBorder="1" applyAlignment="1" applyProtection="1">
      <alignment horizontal="center" vertical="center"/>
    </xf>
    <xf numFmtId="0" fontId="26" fillId="0" borderId="142" xfId="0" applyFont="1" applyBorder="1" applyAlignment="1" applyProtection="1">
      <alignment horizontal="center" vertical="center"/>
    </xf>
    <xf numFmtId="0" fontId="26" fillId="0" borderId="143" xfId="0" applyFont="1" applyBorder="1" applyAlignment="1" applyProtection="1">
      <alignment horizontal="center" vertical="center"/>
    </xf>
    <xf numFmtId="0" fontId="26" fillId="0" borderId="13" xfId="0" applyFont="1" applyBorder="1" applyAlignment="1" applyProtection="1">
      <alignment horizontal="center" vertical="center"/>
    </xf>
    <xf numFmtId="0" fontId="26" fillId="0" borderId="27" xfId="0" applyFont="1" applyBorder="1" applyAlignment="1" applyProtection="1">
      <alignment horizontal="center" vertical="center"/>
    </xf>
    <xf numFmtId="0" fontId="26" fillId="0" borderId="18" xfId="0" applyFont="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143"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38" fontId="19" fillId="32" borderId="11" xfId="33" applyFont="1" applyFill="1" applyBorder="1" applyAlignment="1" applyProtection="1">
      <alignment horizontal="center" shrinkToFit="1"/>
      <protection locked="0"/>
    </xf>
    <xf numFmtId="38" fontId="19" fillId="32" borderId="12" xfId="33" applyFont="1" applyFill="1" applyBorder="1" applyAlignment="1" applyProtection="1">
      <alignment horizontal="center" shrinkToFit="1"/>
      <protection locked="0"/>
    </xf>
    <xf numFmtId="0" fontId="26" fillId="0" borderId="11" xfId="0" applyFont="1" applyBorder="1" applyAlignment="1" applyProtection="1">
      <alignment horizontal="center" vertical="center" shrinkToFit="1"/>
    </xf>
    <xf numFmtId="0" fontId="26" fillId="0" borderId="12" xfId="0" applyFont="1" applyBorder="1" applyAlignment="1" applyProtection="1">
      <alignment horizontal="center" vertical="center" shrinkToFit="1"/>
    </xf>
    <xf numFmtId="0" fontId="26" fillId="0" borderId="28" xfId="0" applyFont="1" applyBorder="1" applyAlignment="1" applyProtection="1">
      <alignment horizontal="center" vertical="center" shrinkToFit="1"/>
    </xf>
    <xf numFmtId="0" fontId="19" fillId="30" borderId="11" xfId="0" applyFont="1" applyFill="1" applyBorder="1" applyAlignment="1" applyProtection="1">
      <alignment horizontal="center" vertical="center"/>
    </xf>
    <xf numFmtId="0" fontId="19" fillId="30" borderId="28" xfId="0" applyFont="1" applyFill="1" applyBorder="1" applyAlignment="1" applyProtection="1">
      <alignment horizontal="center" vertical="center"/>
    </xf>
    <xf numFmtId="0" fontId="19" fillId="30" borderId="12" xfId="0" applyFont="1" applyFill="1" applyBorder="1" applyAlignment="1" applyProtection="1">
      <alignment horizontal="center" vertical="center"/>
    </xf>
    <xf numFmtId="0" fontId="19" fillId="30" borderId="11" xfId="0" applyFont="1" applyFill="1" applyBorder="1" applyAlignment="1" applyProtection="1">
      <alignment horizontal="center" vertical="center" shrinkToFit="1"/>
    </xf>
    <xf numFmtId="0" fontId="19" fillId="30" borderId="28" xfId="0" applyFont="1" applyFill="1" applyBorder="1" applyAlignment="1" applyProtection="1">
      <alignment horizontal="center" vertical="center" shrinkToFit="1"/>
    </xf>
    <xf numFmtId="0" fontId="19" fillId="30" borderId="12" xfId="0" applyFont="1" applyFill="1" applyBorder="1" applyAlignment="1" applyProtection="1">
      <alignment horizontal="center" vertical="center" shrinkToFit="1"/>
    </xf>
    <xf numFmtId="0" fontId="25" fillId="0" borderId="0" xfId="0" applyFont="1" applyAlignment="1" applyProtection="1">
      <alignment horizontal="center"/>
    </xf>
    <xf numFmtId="0" fontId="26" fillId="30" borderId="11" xfId="0" applyFont="1" applyFill="1" applyBorder="1" applyAlignment="1" applyProtection="1">
      <alignment horizontal="center" vertical="center" shrinkToFit="1"/>
    </xf>
    <xf numFmtId="0" fontId="26" fillId="30" borderId="28" xfId="0" applyFont="1" applyFill="1" applyBorder="1" applyAlignment="1" applyProtection="1">
      <alignment horizontal="center" vertical="center" shrinkToFit="1"/>
    </xf>
    <xf numFmtId="0" fontId="26" fillId="30" borderId="12" xfId="0" applyFont="1" applyFill="1" applyBorder="1" applyAlignment="1" applyProtection="1">
      <alignment horizontal="center" vertical="center" shrinkToFit="1"/>
    </xf>
    <xf numFmtId="0" fontId="19" fillId="30" borderId="11" xfId="0" applyFont="1" applyFill="1" applyBorder="1" applyAlignment="1" applyProtection="1">
      <alignment horizontal="center" vertical="center" wrapText="1" shrinkToFit="1"/>
    </xf>
    <xf numFmtId="0" fontId="19" fillId="30" borderId="28" xfId="0" applyFont="1" applyFill="1" applyBorder="1" applyAlignment="1" applyProtection="1">
      <alignment horizontal="center" vertical="center" wrapText="1" shrinkToFit="1"/>
    </xf>
    <xf numFmtId="0" fontId="19" fillId="30" borderId="12" xfId="0" applyFont="1" applyFill="1" applyBorder="1" applyAlignment="1" applyProtection="1">
      <alignment horizontal="center" vertical="center" wrapText="1" shrinkToFit="1"/>
    </xf>
    <xf numFmtId="177" fontId="19" fillId="30" borderId="11" xfId="0" applyNumberFormat="1" applyFont="1" applyFill="1" applyBorder="1" applyAlignment="1" applyProtection="1">
      <alignment horizontal="center" vertical="center" shrinkToFit="1"/>
    </xf>
    <xf numFmtId="177" fontId="19" fillId="30" borderId="28" xfId="0" applyNumberFormat="1" applyFont="1" applyFill="1" applyBorder="1" applyAlignment="1" applyProtection="1">
      <alignment horizontal="center" vertical="center" shrinkToFit="1"/>
    </xf>
    <xf numFmtId="185" fontId="19" fillId="30" borderId="11" xfId="47" applyNumberFormat="1" applyFont="1" applyFill="1" applyBorder="1" applyAlignment="1" applyProtection="1">
      <alignment horizontal="center" vertical="center" wrapText="1"/>
    </xf>
    <xf numFmtId="185" fontId="19" fillId="30" borderId="12" xfId="47" applyNumberFormat="1" applyFont="1" applyFill="1" applyBorder="1" applyAlignment="1" applyProtection="1">
      <alignment horizontal="center" vertical="center" wrapText="1"/>
    </xf>
    <xf numFmtId="0" fontId="38" fillId="0" borderId="225" xfId="79" applyFont="1" applyFill="1" applyBorder="1" applyAlignment="1">
      <alignment horizontal="center" vertical="center" wrapText="1"/>
    </xf>
    <xf numFmtId="0" fontId="38" fillId="0" borderId="215" xfId="79" applyFont="1" applyFill="1" applyBorder="1" applyAlignment="1">
      <alignment horizontal="center" vertical="center" wrapText="1"/>
    </xf>
    <xf numFmtId="0" fontId="38" fillId="0" borderId="225" xfId="79" applyFont="1" applyFill="1" applyBorder="1" applyAlignment="1">
      <alignment horizontal="center" vertical="center" shrinkToFit="1"/>
    </xf>
    <xf numFmtId="0" fontId="38" fillId="0" borderId="13" xfId="79" applyFont="1" applyFill="1" applyBorder="1" applyAlignment="1">
      <alignment horizontal="center" vertical="center" wrapText="1"/>
    </xf>
    <xf numFmtId="0" fontId="38" fillId="0" borderId="14" xfId="79" applyFont="1" applyFill="1" applyBorder="1" applyAlignment="1">
      <alignment horizontal="center" vertical="center" wrapText="1"/>
    </xf>
    <xf numFmtId="0" fontId="38" fillId="0" borderId="103" xfId="79" applyFont="1" applyFill="1" applyBorder="1" applyAlignment="1">
      <alignment horizontal="center" vertical="center" wrapText="1"/>
    </xf>
    <xf numFmtId="0" fontId="38" fillId="0" borderId="18" xfId="79" applyFont="1" applyFill="1" applyBorder="1" applyAlignment="1">
      <alignment horizontal="center" vertical="center" wrapText="1"/>
    </xf>
    <xf numFmtId="0" fontId="38" fillId="0" borderId="10" xfId="79" applyFont="1" applyFill="1" applyBorder="1" applyAlignment="1">
      <alignment horizontal="center" vertical="center" wrapText="1"/>
    </xf>
    <xf numFmtId="0" fontId="38" fillId="0" borderId="73" xfId="79" applyFont="1" applyFill="1" applyBorder="1" applyAlignment="1">
      <alignment horizontal="center" vertical="center" wrapText="1"/>
    </xf>
    <xf numFmtId="0" fontId="38" fillId="0" borderId="61" xfId="79" applyFont="1" applyFill="1" applyBorder="1" applyAlignment="1">
      <alignment horizontal="left" vertical="top" wrapText="1"/>
    </xf>
    <xf numFmtId="0" fontId="38" fillId="0" borderId="65" xfId="79" applyFont="1" applyFill="1" applyBorder="1" applyAlignment="1">
      <alignment horizontal="left" vertical="top" wrapText="1"/>
    </xf>
    <xf numFmtId="0" fontId="38" fillId="0" borderId="70" xfId="79" applyFont="1" applyFill="1" applyBorder="1" applyAlignment="1">
      <alignment horizontal="left" vertical="top" wrapText="1"/>
    </xf>
    <xf numFmtId="0" fontId="38" fillId="0" borderId="90" xfId="79" applyFont="1" applyFill="1" applyBorder="1" applyAlignment="1">
      <alignment horizontal="center" vertical="top" wrapText="1"/>
    </xf>
    <xf numFmtId="0" fontId="38" fillId="0" borderId="121" xfId="79" applyFont="1" applyFill="1" applyBorder="1" applyAlignment="1">
      <alignment horizontal="center" vertical="top" wrapText="1"/>
    </xf>
    <xf numFmtId="0" fontId="140" fillId="0" borderId="252" xfId="79" applyFont="1" applyFill="1" applyBorder="1" applyAlignment="1">
      <alignment horizontal="center" vertical="center"/>
    </xf>
    <xf numFmtId="0" fontId="140" fillId="0" borderId="14" xfId="79" applyFont="1" applyFill="1" applyBorder="1" applyAlignment="1">
      <alignment horizontal="center" vertical="center"/>
    </xf>
    <xf numFmtId="0" fontId="140" fillId="0" borderId="27" xfId="79" applyFont="1" applyFill="1" applyBorder="1" applyAlignment="1">
      <alignment horizontal="center" vertical="center"/>
    </xf>
    <xf numFmtId="0" fontId="140" fillId="0" borderId="239" xfId="79" applyFont="1" applyFill="1" applyBorder="1" applyAlignment="1">
      <alignment horizontal="center" vertical="center"/>
    </xf>
    <xf numFmtId="0" fontId="140" fillId="0" borderId="10" xfId="79" applyFont="1" applyFill="1" applyBorder="1" applyAlignment="1">
      <alignment horizontal="center" vertical="center"/>
    </xf>
    <xf numFmtId="0" fontId="140" fillId="0" borderId="26" xfId="79" applyFont="1" applyFill="1" applyBorder="1" applyAlignment="1">
      <alignment horizontal="center" vertical="center"/>
    </xf>
    <xf numFmtId="0" fontId="38" fillId="0" borderId="231" xfId="79" applyFont="1" applyFill="1" applyBorder="1" applyAlignment="1">
      <alignment horizontal="left" vertical="top" wrapText="1"/>
    </xf>
    <xf numFmtId="0" fontId="38" fillId="0" borderId="244" xfId="79" applyFont="1" applyFill="1" applyBorder="1" applyAlignment="1">
      <alignment horizontal="left" vertical="top" wrapText="1"/>
    </xf>
    <xf numFmtId="0" fontId="38" fillId="0" borderId="230" xfId="79" applyFont="1" applyFill="1" applyBorder="1" applyAlignment="1">
      <alignment horizontal="left" vertical="top" wrapText="1"/>
    </xf>
    <xf numFmtId="0" fontId="38" fillId="0" borderId="231" xfId="79" applyFont="1" applyFill="1" applyBorder="1" applyAlignment="1">
      <alignment horizontal="center" vertical="top" wrapText="1"/>
    </xf>
    <xf numFmtId="0" fontId="38" fillId="0" borderId="230" xfId="79" applyFont="1" applyFill="1" applyBorder="1" applyAlignment="1">
      <alignment horizontal="center" vertical="top" wrapText="1"/>
    </xf>
    <xf numFmtId="0" fontId="38" fillId="0" borderId="252" xfId="79" applyFont="1" applyFill="1" applyBorder="1" applyAlignment="1">
      <alignment horizontal="center" vertical="center" wrapText="1"/>
    </xf>
    <xf numFmtId="0" fontId="38" fillId="0" borderId="148" xfId="79" applyFont="1" applyFill="1" applyBorder="1" applyAlignment="1">
      <alignment horizontal="center" vertical="center"/>
    </xf>
    <xf numFmtId="0" fontId="38" fillId="0" borderId="28" xfId="79" applyFont="1" applyFill="1" applyBorder="1" applyAlignment="1">
      <alignment horizontal="center" vertical="center"/>
    </xf>
    <xf numFmtId="0" fontId="38" fillId="0" borderId="12" xfId="79" applyFont="1" applyFill="1" applyBorder="1" applyAlignment="1">
      <alignment horizontal="center" vertical="center"/>
    </xf>
    <xf numFmtId="0" fontId="38" fillId="0" borderId="11" xfId="79" applyFont="1" applyFill="1" applyBorder="1" applyAlignment="1">
      <alignment horizontal="center" vertical="center" wrapText="1"/>
    </xf>
    <xf numFmtId="0" fontId="38" fillId="0" borderId="28" xfId="79" applyFont="1" applyFill="1" applyBorder="1" applyAlignment="1">
      <alignment horizontal="center" vertical="center" wrapText="1"/>
    </xf>
    <xf numFmtId="0" fontId="38" fillId="0" borderId="147" xfId="79" applyFont="1" applyFill="1" applyBorder="1" applyAlignment="1">
      <alignment horizontal="center" vertical="center" wrapText="1"/>
    </xf>
    <xf numFmtId="0" fontId="38" fillId="0" borderId="148" xfId="79" applyFont="1" applyFill="1" applyBorder="1" applyAlignment="1">
      <alignment horizontal="left" vertical="center" wrapText="1"/>
    </xf>
    <xf numFmtId="0" fontId="38" fillId="0" borderId="28" xfId="79" applyFont="1" applyFill="1" applyBorder="1" applyAlignment="1">
      <alignment horizontal="left" vertical="center" wrapText="1"/>
    </xf>
    <xf numFmtId="0" fontId="38" fillId="0" borderId="147" xfId="79" applyFont="1" applyFill="1" applyBorder="1" applyAlignment="1">
      <alignment horizontal="left" vertical="center" wrapText="1"/>
    </xf>
    <xf numFmtId="0" fontId="38" fillId="0" borderId="148" xfId="79" applyFont="1" applyFill="1" applyBorder="1" applyAlignment="1">
      <alignment horizontal="center" vertical="center" shrinkToFit="1"/>
    </xf>
    <xf numFmtId="0" fontId="38" fillId="0" borderId="147" xfId="79" applyFont="1" applyFill="1" applyBorder="1" applyAlignment="1">
      <alignment horizontal="center" vertical="center" shrinkToFit="1"/>
    </xf>
    <xf numFmtId="0" fontId="140" fillId="0" borderId="148" xfId="79" applyFont="1" applyFill="1" applyBorder="1" applyAlignment="1">
      <alignment horizontal="center" vertical="center"/>
    </xf>
    <xf numFmtId="0" fontId="140" fillId="0" borderId="28" xfId="79" applyFont="1" applyFill="1" applyBorder="1" applyAlignment="1">
      <alignment horizontal="center" vertical="center"/>
    </xf>
    <xf numFmtId="0" fontId="140" fillId="0" borderId="12" xfId="79" applyFont="1" applyFill="1" applyBorder="1" applyAlignment="1">
      <alignment horizontal="center" vertical="center"/>
    </xf>
    <xf numFmtId="0" fontId="38" fillId="0" borderId="227" xfId="79" applyFont="1" applyFill="1" applyBorder="1" applyAlignment="1">
      <alignment horizontal="left" vertical="center" indent="1" shrinkToFit="1"/>
    </xf>
    <xf numFmtId="0" fontId="38" fillId="0" borderId="238" xfId="79" applyFont="1" applyFill="1" applyBorder="1" applyAlignment="1">
      <alignment horizontal="left" vertical="center" indent="1" shrinkToFit="1"/>
    </xf>
    <xf numFmtId="0" fontId="11" fillId="0" borderId="224" xfId="79" applyBorder="1" applyAlignment="1">
      <alignment horizontal="left" vertical="center" indent="1"/>
    </xf>
    <xf numFmtId="0" fontId="38" fillId="39" borderId="227" xfId="79" applyFont="1" applyFill="1" applyBorder="1" applyAlignment="1">
      <alignment horizontal="center" vertical="center" wrapText="1"/>
    </xf>
    <xf numFmtId="0" fontId="38" fillId="39" borderId="224" xfId="79" applyFont="1" applyFill="1" applyBorder="1" applyAlignment="1">
      <alignment horizontal="center" vertical="center" wrapText="1"/>
    </xf>
    <xf numFmtId="0" fontId="38" fillId="0" borderId="243" xfId="79" applyFont="1" applyFill="1" applyBorder="1" applyAlignment="1">
      <alignment horizontal="center" vertical="center" wrapText="1"/>
    </xf>
    <xf numFmtId="0" fontId="38" fillId="0" borderId="231" xfId="79" applyFont="1" applyFill="1" applyBorder="1" applyAlignment="1">
      <alignment horizontal="left" vertical="center" wrapText="1" indent="1"/>
    </xf>
    <xf numFmtId="0" fontId="38" fillId="0" borderId="244" xfId="79" applyFont="1" applyFill="1" applyBorder="1" applyAlignment="1">
      <alignment horizontal="left" vertical="center" wrapText="1" indent="1"/>
    </xf>
    <xf numFmtId="0" fontId="11" fillId="0" borderId="230" xfId="79" applyBorder="1" applyAlignment="1">
      <alignment horizontal="left" vertical="center" indent="1"/>
    </xf>
    <xf numFmtId="0" fontId="38" fillId="0" borderId="71" xfId="79" applyFont="1" applyFill="1" applyBorder="1" applyAlignment="1">
      <alignment horizontal="left" vertical="center" wrapText="1"/>
    </xf>
    <xf numFmtId="0" fontId="38" fillId="0" borderId="63" xfId="79" applyFont="1" applyFill="1" applyBorder="1" applyAlignment="1">
      <alignment horizontal="left" vertical="center" wrapText="1"/>
    </xf>
    <xf numFmtId="0" fontId="38" fillId="0" borderId="218" xfId="79" applyFont="1" applyFill="1" applyBorder="1" applyAlignment="1">
      <alignment horizontal="center" vertical="center" wrapText="1"/>
    </xf>
    <xf numFmtId="0" fontId="38" fillId="0" borderId="227" xfId="79" applyFont="1" applyFill="1" applyBorder="1" applyAlignment="1">
      <alignment horizontal="left" vertical="center" indent="1"/>
    </xf>
    <xf numFmtId="0" fontId="38" fillId="0" borderId="238" xfId="79" applyFont="1" applyFill="1" applyBorder="1" applyAlignment="1">
      <alignment horizontal="left" vertical="center" indent="1"/>
    </xf>
    <xf numFmtId="0" fontId="142" fillId="0" borderId="237" xfId="79" applyFont="1" applyFill="1" applyBorder="1" applyAlignment="1">
      <alignment horizontal="left" vertical="center" wrapText="1"/>
    </xf>
    <xf numFmtId="0" fontId="142" fillId="0" borderId="0" xfId="79" applyFont="1" applyFill="1" applyBorder="1" applyAlignment="1">
      <alignment horizontal="left" vertical="center" wrapText="1"/>
    </xf>
    <xf numFmtId="0" fontId="142" fillId="0" borderId="15" xfId="79" applyFont="1" applyFill="1" applyBorder="1" applyAlignment="1">
      <alignment horizontal="left" vertical="center" wrapText="1"/>
    </xf>
    <xf numFmtId="0" fontId="38" fillId="0" borderId="277" xfId="79" applyFont="1" applyFill="1" applyBorder="1" applyAlignment="1">
      <alignment horizontal="center" vertical="center" wrapText="1"/>
    </xf>
    <xf numFmtId="0" fontId="38" fillId="0" borderId="64" xfId="79" applyFont="1" applyFill="1" applyBorder="1" applyAlignment="1">
      <alignment horizontal="center" vertical="center" wrapText="1"/>
    </xf>
    <xf numFmtId="0" fontId="38" fillId="0" borderId="252" xfId="79" applyFont="1" applyFill="1" applyBorder="1" applyAlignment="1">
      <alignment horizontal="center" vertical="center"/>
    </xf>
    <xf numFmtId="0" fontId="38" fillId="0" borderId="14" xfId="79" applyFont="1" applyFill="1" applyBorder="1" applyAlignment="1">
      <alignment horizontal="center" vertical="center"/>
    </xf>
    <xf numFmtId="0" fontId="38" fillId="0" borderId="103" xfId="79" applyFont="1" applyFill="1" applyBorder="1" applyAlignment="1">
      <alignment horizontal="center" vertical="center"/>
    </xf>
    <xf numFmtId="0" fontId="38" fillId="0" borderId="61" xfId="79" applyFont="1" applyFill="1" applyBorder="1" applyAlignment="1">
      <alignment horizontal="center" vertical="center"/>
    </xf>
    <xf numFmtId="0" fontId="38" fillId="0" borderId="65" xfId="79" applyFont="1" applyFill="1" applyBorder="1" applyAlignment="1">
      <alignment horizontal="center" vertical="center"/>
    </xf>
    <xf numFmtId="0" fontId="38" fillId="0" borderId="70" xfId="79" applyFont="1" applyFill="1" applyBorder="1" applyAlignment="1">
      <alignment horizontal="center" vertical="center"/>
    </xf>
    <xf numFmtId="0" fontId="38" fillId="0" borderId="61" xfId="79" applyFont="1" applyFill="1" applyBorder="1" applyAlignment="1">
      <alignment horizontal="center" vertical="center" wrapText="1"/>
    </xf>
    <xf numFmtId="0" fontId="38" fillId="0" borderId="70" xfId="79" applyFont="1" applyFill="1" applyBorder="1" applyAlignment="1">
      <alignment horizontal="center" vertical="center" wrapText="1"/>
    </xf>
    <xf numFmtId="0" fontId="38" fillId="0" borderId="27" xfId="79" applyFont="1" applyFill="1" applyBorder="1" applyAlignment="1">
      <alignment horizontal="center" vertical="center"/>
    </xf>
    <xf numFmtId="0" fontId="38" fillId="0" borderId="78" xfId="79" applyFont="1" applyFill="1" applyBorder="1" applyAlignment="1">
      <alignment horizontal="center" vertical="center"/>
    </xf>
    <xf numFmtId="0" fontId="38" fillId="0" borderId="224" xfId="79" applyFont="1" applyFill="1" applyBorder="1" applyAlignment="1">
      <alignment horizontal="left" vertical="center" indent="1"/>
    </xf>
    <xf numFmtId="0" fontId="38" fillId="0" borderId="227" xfId="79" applyFont="1" applyFill="1" applyBorder="1" applyAlignment="1">
      <alignment horizontal="center" vertical="center" wrapText="1"/>
    </xf>
    <xf numFmtId="0" fontId="38" fillId="0" borderId="224" xfId="79" applyFont="1" applyFill="1" applyBorder="1" applyAlignment="1">
      <alignment horizontal="center" vertical="center" wrapText="1"/>
    </xf>
    <xf numFmtId="0" fontId="38" fillId="0" borderId="231" xfId="79" applyFont="1" applyFill="1" applyBorder="1" applyAlignment="1">
      <alignment horizontal="left" vertical="center"/>
    </xf>
    <xf numFmtId="0" fontId="38" fillId="0" borderId="244" xfId="79" applyFont="1" applyFill="1" applyBorder="1" applyAlignment="1">
      <alignment horizontal="left" vertical="center"/>
    </xf>
    <xf numFmtId="0" fontId="38" fillId="0" borderId="230" xfId="79" applyFont="1" applyFill="1" applyBorder="1" applyAlignment="1">
      <alignment horizontal="left" vertical="center"/>
    </xf>
    <xf numFmtId="0" fontId="38" fillId="39" borderId="231" xfId="79" applyFont="1" applyFill="1" applyBorder="1" applyAlignment="1">
      <alignment horizontal="center" vertical="center"/>
    </xf>
    <xf numFmtId="0" fontId="38" fillId="39" borderId="244" xfId="79" applyFont="1" applyFill="1" applyBorder="1" applyAlignment="1">
      <alignment horizontal="center" vertical="center"/>
    </xf>
    <xf numFmtId="0" fontId="38" fillId="0" borderId="61" xfId="79" applyFont="1" applyFill="1" applyBorder="1" applyAlignment="1">
      <alignment horizontal="left" vertical="center"/>
    </xf>
    <xf numFmtId="0" fontId="38" fillId="0" borderId="65" xfId="79" applyFont="1" applyFill="1" applyBorder="1" applyAlignment="1">
      <alignment horizontal="left" vertical="center"/>
    </xf>
    <xf numFmtId="0" fontId="38" fillId="0" borderId="70" xfId="79" applyFont="1" applyFill="1" applyBorder="1" applyAlignment="1">
      <alignment horizontal="left" vertical="center"/>
    </xf>
    <xf numFmtId="0" fontId="38" fillId="39" borderId="90" xfId="79" applyFont="1" applyFill="1" applyBorder="1" applyAlignment="1">
      <alignment horizontal="center" vertical="center"/>
    </xf>
    <xf numFmtId="0" fontId="38" fillId="39" borderId="91" xfId="79" applyFont="1" applyFill="1" applyBorder="1" applyAlignment="1">
      <alignment horizontal="center" vertical="center"/>
    </xf>
    <xf numFmtId="0" fontId="38" fillId="0" borderId="148" xfId="79" applyFont="1" applyFill="1" applyBorder="1" applyAlignment="1">
      <alignment horizontal="left" vertical="center"/>
    </xf>
    <xf numFmtId="0" fontId="38" fillId="0" borderId="28" xfId="79" applyFont="1" applyFill="1" applyBorder="1" applyAlignment="1">
      <alignment horizontal="left" vertical="center"/>
    </xf>
    <xf numFmtId="0" fontId="38" fillId="0" borderId="147" xfId="79" applyFont="1" applyFill="1" applyBorder="1" applyAlignment="1">
      <alignment horizontal="left" vertical="center"/>
    </xf>
    <xf numFmtId="0" fontId="38" fillId="39" borderId="148" xfId="79" applyFont="1" applyFill="1" applyBorder="1" applyAlignment="1">
      <alignment horizontal="center" vertical="center"/>
    </xf>
    <xf numFmtId="0" fontId="38" fillId="39" borderId="28" xfId="79" applyFont="1" applyFill="1" applyBorder="1" applyAlignment="1">
      <alignment horizontal="center" vertical="center"/>
    </xf>
    <xf numFmtId="0" fontId="38" fillId="0" borderId="76" xfId="79" applyFont="1" applyFill="1" applyBorder="1" applyAlignment="1">
      <alignment horizontal="left" vertical="center" wrapText="1"/>
    </xf>
    <xf numFmtId="0" fontId="38" fillId="0" borderId="235" xfId="79" applyFont="1" applyFill="1" applyBorder="1" applyAlignment="1">
      <alignment horizontal="left" vertical="center" wrapText="1"/>
    </xf>
    <xf numFmtId="0" fontId="38" fillId="0" borderId="236" xfId="79" applyFont="1" applyFill="1" applyBorder="1" applyAlignment="1">
      <alignment horizontal="left" vertical="center" wrapText="1"/>
    </xf>
    <xf numFmtId="0" fontId="38" fillId="0" borderId="90" xfId="79" applyFont="1" applyFill="1" applyBorder="1" applyAlignment="1">
      <alignment horizontal="left" vertical="center"/>
    </xf>
    <xf numFmtId="0" fontId="38" fillId="0" borderId="91" xfId="79" applyFont="1" applyFill="1" applyBorder="1" applyAlignment="1">
      <alignment horizontal="left" vertical="center"/>
    </xf>
    <xf numFmtId="0" fontId="38" fillId="0" borderId="121" xfId="79" applyFont="1" applyFill="1" applyBorder="1" applyAlignment="1">
      <alignment horizontal="left" vertical="center"/>
    </xf>
    <xf numFmtId="0" fontId="37" fillId="0" borderId="222" xfId="79" applyFont="1" applyBorder="1">
      <alignment vertical="center"/>
    </xf>
    <xf numFmtId="0" fontId="36" fillId="0" borderId="222" xfId="79" applyFont="1" applyBorder="1">
      <alignment vertical="center"/>
    </xf>
    <xf numFmtId="0" fontId="37" fillId="0" borderId="231" xfId="79" applyFont="1" applyBorder="1" applyAlignment="1">
      <alignment horizontal="center" vertical="center" shrinkToFit="1"/>
    </xf>
    <xf numFmtId="0" fontId="37" fillId="0" borderId="244" xfId="79" applyFont="1" applyBorder="1" applyAlignment="1">
      <alignment horizontal="center" vertical="center" shrinkToFit="1"/>
    </xf>
    <xf numFmtId="0" fontId="37" fillId="0" borderId="218" xfId="79" applyFont="1" applyBorder="1">
      <alignment vertical="center"/>
    </xf>
    <xf numFmtId="0" fontId="36" fillId="0" borderId="218" xfId="79" applyFont="1" applyBorder="1">
      <alignment vertical="center"/>
    </xf>
    <xf numFmtId="0" fontId="37" fillId="0" borderId="90" xfId="79" applyFont="1" applyBorder="1" applyAlignment="1">
      <alignment horizontal="center" vertical="center"/>
    </xf>
    <xf numFmtId="0" fontId="37" fillId="0" borderId="91" xfId="79" applyFont="1" applyBorder="1" applyAlignment="1">
      <alignment horizontal="center" vertical="center"/>
    </xf>
    <xf numFmtId="0" fontId="37" fillId="0" borderId="225" xfId="79" applyFont="1" applyBorder="1">
      <alignment vertical="center"/>
    </xf>
    <xf numFmtId="0" fontId="36" fillId="0" borderId="225" xfId="79" applyFont="1" applyBorder="1">
      <alignment vertical="center"/>
    </xf>
    <xf numFmtId="0" fontId="37" fillId="0" borderId="227" xfId="79" applyFont="1" applyBorder="1" applyAlignment="1">
      <alignment horizontal="center" vertical="center"/>
    </xf>
    <xf numFmtId="0" fontId="37" fillId="0" borderId="238" xfId="79" applyFont="1" applyBorder="1" applyAlignment="1">
      <alignment horizontal="center" vertical="center"/>
    </xf>
    <xf numFmtId="0" fontId="38" fillId="0" borderId="237" xfId="79" applyFont="1" applyFill="1" applyBorder="1" applyAlignment="1">
      <alignment horizontal="left" vertical="top" wrapText="1"/>
    </xf>
    <xf numFmtId="0" fontId="38" fillId="0" borderId="0" xfId="79" applyFont="1" applyFill="1" applyBorder="1" applyAlignment="1">
      <alignment horizontal="left" vertical="top" wrapText="1"/>
    </xf>
    <xf numFmtId="0" fontId="38" fillId="0" borderId="69" xfId="79" applyFont="1" applyFill="1" applyBorder="1" applyAlignment="1">
      <alignment horizontal="left" vertical="top" wrapText="1"/>
    </xf>
    <xf numFmtId="0" fontId="38" fillId="39" borderId="237" xfId="79" applyFont="1" applyFill="1" applyBorder="1" applyAlignment="1">
      <alignment horizontal="left" vertical="top" wrapText="1"/>
    </xf>
    <xf numFmtId="0" fontId="38" fillId="39" borderId="0" xfId="79" applyFont="1" applyFill="1" applyBorder="1" applyAlignment="1">
      <alignment horizontal="left" vertical="top" wrapText="1"/>
    </xf>
    <xf numFmtId="0" fontId="38" fillId="39" borderId="15" xfId="79" applyFont="1" applyFill="1" applyBorder="1" applyAlignment="1">
      <alignment horizontal="left" vertical="top" wrapText="1"/>
    </xf>
    <xf numFmtId="0" fontId="38" fillId="0" borderId="239" xfId="79" applyFont="1" applyFill="1" applyBorder="1" applyAlignment="1">
      <alignment horizontal="left" vertical="top" wrapText="1"/>
    </xf>
    <xf numFmtId="0" fontId="38" fillId="0" borderId="10" xfId="79" applyFont="1" applyFill="1" applyBorder="1" applyAlignment="1">
      <alignment horizontal="left" vertical="top" wrapText="1"/>
    </xf>
    <xf numFmtId="0" fontId="38" fillId="0" borderId="73" xfId="79" applyFont="1" applyFill="1" applyBorder="1" applyAlignment="1">
      <alignment horizontal="left" vertical="top" wrapText="1"/>
    </xf>
    <xf numFmtId="0" fontId="38" fillId="39" borderId="239" xfId="79" applyFont="1" applyFill="1" applyBorder="1" applyAlignment="1">
      <alignment horizontal="left" vertical="top" wrapText="1"/>
    </xf>
    <xf numFmtId="0" fontId="38" fillId="39" borderId="10" xfId="79" applyFont="1" applyFill="1" applyBorder="1" applyAlignment="1">
      <alignment horizontal="left" vertical="top" wrapText="1"/>
    </xf>
    <xf numFmtId="0" fontId="38" fillId="39" borderId="26" xfId="79" applyFont="1" applyFill="1" applyBorder="1" applyAlignment="1">
      <alignment horizontal="left" vertical="top" wrapText="1"/>
    </xf>
    <xf numFmtId="0" fontId="38" fillId="0" borderId="239" xfId="79" applyFont="1" applyFill="1" applyBorder="1" applyAlignment="1">
      <alignment horizontal="center" vertical="center"/>
    </xf>
    <xf numFmtId="0" fontId="38" fillId="0" borderId="10" xfId="79" applyFont="1" applyFill="1" applyBorder="1" applyAlignment="1">
      <alignment horizontal="center" vertical="center"/>
    </xf>
    <xf numFmtId="0" fontId="38" fillId="0" borderId="73" xfId="79" applyFont="1" applyFill="1" applyBorder="1" applyAlignment="1">
      <alignment horizontal="center" vertical="center"/>
    </xf>
    <xf numFmtId="0" fontId="38" fillId="0" borderId="239" xfId="79" applyFont="1" applyFill="1" applyBorder="1" applyAlignment="1">
      <alignment horizontal="center" vertical="center" wrapText="1"/>
    </xf>
    <xf numFmtId="0" fontId="38" fillId="0" borderId="26" xfId="79" applyFont="1" applyFill="1" applyBorder="1" applyAlignment="1">
      <alignment horizontal="center" vertical="center"/>
    </xf>
    <xf numFmtId="0" fontId="38" fillId="0" borderId="13" xfId="79" applyFont="1" applyFill="1" applyBorder="1" applyAlignment="1">
      <alignment vertical="center" wrapText="1"/>
    </xf>
    <xf numFmtId="0" fontId="38" fillId="0" borderId="27" xfId="79" applyFont="1" applyFill="1" applyBorder="1" applyAlignment="1">
      <alignment vertical="center" wrapText="1"/>
    </xf>
    <xf numFmtId="0" fontId="38" fillId="0" borderId="16" xfId="79" applyFont="1" applyFill="1" applyBorder="1" applyAlignment="1">
      <alignment vertical="center" wrapText="1"/>
    </xf>
    <xf numFmtId="0" fontId="38" fillId="0" borderId="15" xfId="79" applyFont="1" applyFill="1" applyBorder="1" applyAlignment="1">
      <alignment vertical="center" wrapText="1"/>
    </xf>
    <xf numFmtId="0" fontId="38" fillId="0" borderId="18" xfId="79" applyFont="1" applyFill="1" applyBorder="1" applyAlignment="1">
      <alignment vertical="center" wrapText="1"/>
    </xf>
    <xf numFmtId="0" fontId="38" fillId="0" borderId="26" xfId="79" applyFont="1" applyFill="1" applyBorder="1" applyAlignment="1">
      <alignment vertical="center" wrapText="1"/>
    </xf>
    <xf numFmtId="0" fontId="38" fillId="39" borderId="148" xfId="79" applyFont="1" applyFill="1" applyBorder="1" applyAlignment="1">
      <alignment horizontal="left" vertical="center" wrapText="1" indent="1"/>
    </xf>
    <xf numFmtId="0" fontId="38" fillId="39" borderId="28" xfId="79" applyFont="1" applyFill="1" applyBorder="1" applyAlignment="1">
      <alignment horizontal="left" vertical="center" wrapText="1" indent="1"/>
    </xf>
    <xf numFmtId="0" fontId="38" fillId="39" borderId="12" xfId="79" applyFont="1" applyFill="1" applyBorder="1" applyAlignment="1">
      <alignment horizontal="left" vertical="center" wrapText="1" indent="1"/>
    </xf>
    <xf numFmtId="0" fontId="38" fillId="0" borderId="16" xfId="79" applyFont="1" applyFill="1" applyBorder="1" applyAlignment="1">
      <alignment horizontal="center" vertical="center" wrapText="1"/>
    </xf>
    <xf numFmtId="0" fontId="38" fillId="0" borderId="69" xfId="79" applyFont="1" applyFill="1" applyBorder="1" applyAlignment="1">
      <alignment horizontal="center" vertical="center" wrapText="1"/>
    </xf>
    <xf numFmtId="0" fontId="38" fillId="0" borderId="237" xfId="79" applyFont="1" applyFill="1" applyBorder="1" applyAlignment="1">
      <alignment horizontal="center" vertical="top" wrapText="1"/>
    </xf>
    <xf numFmtId="0" fontId="38" fillId="0" borderId="0" xfId="79" applyFont="1" applyFill="1" applyBorder="1" applyAlignment="1">
      <alignment horizontal="center" vertical="top" wrapText="1"/>
    </xf>
    <xf numFmtId="0" fontId="38" fillId="0" borderId="69" xfId="79" applyFont="1" applyFill="1" applyBorder="1" applyAlignment="1">
      <alignment horizontal="center" vertical="top" wrapText="1"/>
    </xf>
    <xf numFmtId="0" fontId="38" fillId="0" borderId="15" xfId="79" applyFont="1" applyFill="1" applyBorder="1" applyAlignment="1">
      <alignment horizontal="center" vertical="top" wrapText="1"/>
    </xf>
    <xf numFmtId="0" fontId="38" fillId="39" borderId="237" xfId="79" applyFont="1" applyFill="1" applyBorder="1" applyAlignment="1">
      <alignment horizontal="left" vertical="top" wrapText="1" indent="1"/>
    </xf>
    <xf numFmtId="0" fontId="38" fillId="39" borderId="0" xfId="79" applyFont="1" applyFill="1" applyBorder="1" applyAlignment="1">
      <alignment horizontal="left" vertical="top" wrapText="1" indent="1"/>
    </xf>
    <xf numFmtId="0" fontId="38" fillId="0" borderId="148" xfId="79" applyFont="1" applyFill="1" applyBorder="1" applyAlignment="1">
      <alignment horizontal="left" vertical="center" indent="1"/>
    </xf>
    <xf numFmtId="0" fontId="38" fillId="0" borderId="28" xfId="79" applyFont="1" applyFill="1" applyBorder="1" applyAlignment="1">
      <alignment horizontal="left" vertical="center" indent="1"/>
    </xf>
    <xf numFmtId="0" fontId="38" fillId="39" borderId="148" xfId="79" applyFont="1" applyFill="1" applyBorder="1" applyAlignment="1">
      <alignment horizontal="left" vertical="center" indent="1"/>
    </xf>
    <xf numFmtId="0" fontId="38" fillId="39" borderId="28" xfId="79" applyFont="1" applyFill="1" applyBorder="1" applyAlignment="1">
      <alignment horizontal="left" vertical="center" indent="1"/>
    </xf>
    <xf numFmtId="0" fontId="38" fillId="39" borderId="12" xfId="79" applyFont="1" applyFill="1" applyBorder="1" applyAlignment="1">
      <alignment horizontal="left" vertical="center" indent="1"/>
    </xf>
    <xf numFmtId="0" fontId="38" fillId="0" borderId="239" xfId="79" applyFont="1" applyFill="1" applyBorder="1" applyAlignment="1">
      <alignment horizontal="left" vertical="center" indent="1"/>
    </xf>
    <xf numFmtId="0" fontId="38" fillId="0" borderId="10" xfId="79" applyFont="1" applyFill="1" applyBorder="1" applyAlignment="1">
      <alignment horizontal="left" vertical="center" indent="1"/>
    </xf>
    <xf numFmtId="0" fontId="38" fillId="39" borderId="239" xfId="79" applyFont="1" applyFill="1" applyBorder="1" applyAlignment="1">
      <alignment horizontal="left" vertical="center" indent="1"/>
    </xf>
    <xf numFmtId="0" fontId="38" fillId="39" borderId="10" xfId="79" applyFont="1" applyFill="1" applyBorder="1" applyAlignment="1">
      <alignment horizontal="left" vertical="center" indent="1"/>
    </xf>
    <xf numFmtId="0" fontId="38" fillId="39" borderId="26" xfId="79" applyFont="1" applyFill="1" applyBorder="1" applyAlignment="1">
      <alignment horizontal="left" vertical="center" indent="1"/>
    </xf>
    <xf numFmtId="0" fontId="38" fillId="0" borderId="13" xfId="79" applyFont="1" applyFill="1" applyBorder="1" applyAlignment="1">
      <alignment horizontal="center" vertical="center" shrinkToFit="1"/>
    </xf>
    <xf numFmtId="0" fontId="38" fillId="0" borderId="14" xfId="79" applyFont="1" applyFill="1" applyBorder="1" applyAlignment="1">
      <alignment horizontal="center" vertical="center" shrinkToFit="1"/>
    </xf>
    <xf numFmtId="0" fontId="38" fillId="0" borderId="27" xfId="79" applyFont="1" applyFill="1" applyBorder="1" applyAlignment="1">
      <alignment horizontal="center" vertical="center" shrinkToFit="1"/>
    </xf>
    <xf numFmtId="0" fontId="38" fillId="39" borderId="11" xfId="79" applyFont="1" applyFill="1" applyBorder="1" applyAlignment="1">
      <alignment horizontal="left" vertical="center" indent="1"/>
    </xf>
    <xf numFmtId="0" fontId="38" fillId="39" borderId="227" xfId="79" applyFont="1" applyFill="1" applyBorder="1" applyAlignment="1">
      <alignment horizontal="left" vertical="center" indent="1"/>
    </xf>
    <xf numFmtId="0" fontId="38" fillId="39" borderId="238" xfId="79" applyFont="1" applyFill="1" applyBorder="1" applyAlignment="1">
      <alignment horizontal="left" vertical="center" indent="1"/>
    </xf>
    <xf numFmtId="0" fontId="38" fillId="39" borderId="228" xfId="79" applyFont="1" applyFill="1" applyBorder="1" applyAlignment="1">
      <alignment horizontal="left" vertical="center" indent="1"/>
    </xf>
    <xf numFmtId="0" fontId="38" fillId="0" borderId="231" xfId="79" applyFont="1" applyFill="1" applyBorder="1" applyAlignment="1">
      <alignment horizontal="left" vertical="center" indent="1"/>
    </xf>
    <xf numFmtId="0" fontId="38" fillId="0" borderId="244" xfId="79" applyFont="1" applyFill="1" applyBorder="1" applyAlignment="1">
      <alignment horizontal="left" vertical="center" indent="1"/>
    </xf>
    <xf numFmtId="0" fontId="38" fillId="39" borderId="231" xfId="79" applyFont="1" applyFill="1" applyBorder="1" applyAlignment="1">
      <alignment horizontal="left" vertical="center" indent="1"/>
    </xf>
    <xf numFmtId="0" fontId="38" fillId="39" borderId="244" xfId="79" applyFont="1" applyFill="1" applyBorder="1" applyAlignment="1">
      <alignment horizontal="left" vertical="center" indent="1"/>
    </xf>
    <xf numFmtId="0" fontId="38" fillId="39" borderId="232" xfId="79" applyFont="1" applyFill="1" applyBorder="1" applyAlignment="1">
      <alignment horizontal="left" vertical="center" indent="1"/>
    </xf>
    <xf numFmtId="0" fontId="38" fillId="0" borderId="229" xfId="79" applyFont="1" applyFill="1" applyBorder="1">
      <alignment vertical="center"/>
    </xf>
    <xf numFmtId="0" fontId="38" fillId="0" borderId="230" xfId="79" applyFont="1" applyFill="1" applyBorder="1">
      <alignment vertical="center"/>
    </xf>
    <xf numFmtId="0" fontId="38" fillId="0" borderId="231" xfId="79" applyFont="1" applyFill="1" applyBorder="1">
      <alignment vertical="center"/>
    </xf>
    <xf numFmtId="0" fontId="56" fillId="0" borderId="244" xfId="79" applyFont="1" applyFill="1" applyBorder="1">
      <alignment vertical="center"/>
    </xf>
    <xf numFmtId="0" fontId="56" fillId="0" borderId="232" xfId="79" applyFont="1" applyFill="1" applyBorder="1">
      <alignment vertical="center"/>
    </xf>
    <xf numFmtId="0" fontId="56" fillId="0" borderId="14" xfId="79" applyFont="1" applyFill="1" applyBorder="1" applyAlignment="1">
      <alignment horizontal="center" vertical="center"/>
    </xf>
    <xf numFmtId="0" fontId="56" fillId="0" borderId="103" xfId="79" applyFont="1" applyFill="1" applyBorder="1" applyAlignment="1">
      <alignment horizontal="center" vertical="center"/>
    </xf>
    <xf numFmtId="0" fontId="38" fillId="0" borderId="27" xfId="79" applyFont="1" applyFill="1" applyBorder="1" applyAlignment="1">
      <alignment horizontal="center" vertical="center" wrapText="1"/>
    </xf>
    <xf numFmtId="0" fontId="38" fillId="0" borderId="71" xfId="79" applyFont="1" applyFill="1" applyBorder="1" applyAlignment="1">
      <alignment horizontal="center" vertical="center"/>
    </xf>
    <xf numFmtId="0" fontId="38" fillId="0" borderId="63" xfId="79" applyFont="1" applyFill="1" applyBorder="1" applyAlignment="1">
      <alignment horizontal="center" vertical="center"/>
    </xf>
    <xf numFmtId="0" fontId="38" fillId="0" borderId="175" xfId="79" applyFont="1" applyFill="1" applyBorder="1" applyAlignment="1">
      <alignment horizontal="center" vertical="center"/>
    </xf>
    <xf numFmtId="0" fontId="38" fillId="0" borderId="226" xfId="79" applyFont="1" applyFill="1" applyBorder="1" applyAlignment="1">
      <alignment vertical="center" shrinkToFit="1"/>
    </xf>
    <xf numFmtId="0" fontId="38" fillId="0" borderId="238" xfId="79" applyFont="1" applyFill="1" applyBorder="1" applyAlignment="1">
      <alignment vertical="center" shrinkToFit="1"/>
    </xf>
    <xf numFmtId="0" fontId="11" fillId="0" borderId="224" xfId="79" applyFill="1" applyBorder="1" applyAlignment="1">
      <alignment vertical="center" shrinkToFit="1"/>
    </xf>
    <xf numFmtId="0" fontId="199" fillId="0" borderId="227" xfId="79" applyFont="1" applyFill="1" applyBorder="1" applyAlignment="1">
      <alignment vertical="center" wrapText="1"/>
    </xf>
    <xf numFmtId="0" fontId="89" fillId="0" borderId="224" xfId="79" applyFont="1" applyFill="1" applyBorder="1" applyAlignment="1">
      <alignment vertical="center" wrapText="1"/>
    </xf>
    <xf numFmtId="0" fontId="38" fillId="0" borderId="225" xfId="79" applyFont="1" applyFill="1" applyBorder="1" applyAlignment="1">
      <alignment vertical="center" shrinkToFit="1"/>
    </xf>
    <xf numFmtId="0" fontId="56" fillId="0" borderId="225" xfId="79" applyFont="1" applyFill="1" applyBorder="1" applyAlignment="1">
      <alignment vertical="center" shrinkToFit="1"/>
    </xf>
    <xf numFmtId="0" fontId="199" fillId="0" borderId="225" xfId="79" applyFont="1" applyFill="1" applyBorder="1" applyAlignment="1">
      <alignment vertical="center" wrapText="1"/>
    </xf>
    <xf numFmtId="0" fontId="199" fillId="0" borderId="217" xfId="79" applyFont="1" applyFill="1" applyBorder="1">
      <alignment vertical="center"/>
    </xf>
    <xf numFmtId="0" fontId="38" fillId="0" borderId="97" xfId="79" applyFont="1" applyFill="1" applyBorder="1" applyAlignment="1">
      <alignment vertical="center" shrinkToFit="1"/>
    </xf>
    <xf numFmtId="0" fontId="38" fillId="0" borderId="65" xfId="79" applyFont="1" applyFill="1" applyBorder="1" applyAlignment="1">
      <alignment vertical="center" shrinkToFit="1"/>
    </xf>
    <xf numFmtId="0" fontId="38" fillId="0" borderId="70" xfId="79" applyFont="1" applyFill="1" applyBorder="1" applyAlignment="1">
      <alignment vertical="center" shrinkToFit="1"/>
    </xf>
    <xf numFmtId="0" fontId="199" fillId="0" borderId="61" xfId="79" applyFont="1" applyFill="1" applyBorder="1" applyAlignment="1">
      <alignment vertical="center" wrapText="1"/>
    </xf>
    <xf numFmtId="0" fontId="199" fillId="0" borderId="70" xfId="79" applyFont="1" applyFill="1" applyBorder="1" applyAlignment="1">
      <alignment vertical="center" wrapText="1"/>
    </xf>
    <xf numFmtId="0" fontId="38" fillId="0" borderId="218" xfId="79" applyFont="1" applyFill="1" applyBorder="1" applyAlignment="1">
      <alignment vertical="center" shrinkToFit="1"/>
    </xf>
    <xf numFmtId="0" fontId="56" fillId="0" borderId="218" xfId="79" applyFont="1" applyFill="1" applyBorder="1" applyAlignment="1">
      <alignment vertical="center" shrinkToFit="1"/>
    </xf>
    <xf numFmtId="0" fontId="199" fillId="0" borderId="218" xfId="79" applyFont="1" applyFill="1" applyBorder="1" applyAlignment="1">
      <alignment vertical="center" wrapText="1"/>
    </xf>
    <xf numFmtId="0" fontId="199" fillId="0" borderId="219" xfId="79" applyFont="1" applyFill="1" applyBorder="1">
      <alignment vertical="center"/>
    </xf>
    <xf numFmtId="0" fontId="38" fillId="0" borderId="227" xfId="79" applyFont="1" applyFill="1" applyBorder="1" applyAlignment="1">
      <alignment vertical="center" wrapText="1"/>
    </xf>
    <xf numFmtId="0" fontId="11" fillId="0" borderId="224" xfId="79" applyFill="1" applyBorder="1" applyAlignment="1">
      <alignment vertical="center" wrapText="1"/>
    </xf>
    <xf numFmtId="0" fontId="38" fillId="0" borderId="225" xfId="79" applyFont="1" applyFill="1" applyBorder="1" applyAlignment="1">
      <alignment vertical="center" wrapText="1"/>
    </xf>
    <xf numFmtId="0" fontId="38" fillId="0" borderId="217" xfId="79" applyFont="1" applyFill="1" applyBorder="1">
      <alignment vertical="center"/>
    </xf>
    <xf numFmtId="0" fontId="139" fillId="0" borderId="0" xfId="79" applyFont="1" applyFill="1" applyAlignment="1">
      <alignment horizontal="center" vertical="center"/>
    </xf>
    <xf numFmtId="0" fontId="38" fillId="0" borderId="11" xfId="79" applyFont="1" applyFill="1" applyBorder="1" applyAlignment="1">
      <alignment horizontal="center" vertical="center" shrinkToFit="1"/>
    </xf>
    <xf numFmtId="0" fontId="38" fillId="0" borderId="28" xfId="79" applyFont="1" applyFill="1" applyBorder="1" applyAlignment="1">
      <alignment horizontal="center" vertical="center" shrinkToFit="1"/>
    </xf>
    <xf numFmtId="0" fontId="38" fillId="0" borderId="12" xfId="79" applyFont="1" applyFill="1" applyBorder="1" applyAlignment="1">
      <alignment horizontal="center" vertical="center" shrinkToFit="1"/>
    </xf>
    <xf numFmtId="0" fontId="38" fillId="0" borderId="89" xfId="79" applyFont="1" applyFill="1" applyBorder="1" applyAlignment="1">
      <alignment vertical="center" shrinkToFit="1"/>
    </xf>
    <xf numFmtId="0" fontId="38" fillId="0" borderId="91" xfId="79" applyFont="1" applyFill="1" applyBorder="1" applyAlignment="1">
      <alignment vertical="center" shrinkToFit="1"/>
    </xf>
    <xf numFmtId="0" fontId="38" fillId="0" borderId="121" xfId="79" applyFont="1" applyFill="1" applyBorder="1" applyAlignment="1">
      <alignment vertical="center" shrinkToFit="1"/>
    </xf>
    <xf numFmtId="0" fontId="199" fillId="39" borderId="90" xfId="79" applyFont="1" applyFill="1" applyBorder="1" applyAlignment="1">
      <alignment vertical="center" wrapText="1"/>
    </xf>
    <xf numFmtId="0" fontId="199" fillId="39" borderId="121" xfId="79" applyFont="1" applyFill="1" applyBorder="1" applyAlignment="1">
      <alignment vertical="center" wrapText="1"/>
    </xf>
    <xf numFmtId="0" fontId="38" fillId="0" borderId="100" xfId="79" applyFont="1" applyFill="1" applyBorder="1" applyAlignment="1">
      <alignment vertical="center" shrinkToFit="1"/>
    </xf>
    <xf numFmtId="0" fontId="56" fillId="0" borderId="100" xfId="79" applyFont="1" applyFill="1" applyBorder="1" applyAlignment="1">
      <alignment vertical="center" shrinkToFit="1"/>
    </xf>
    <xf numFmtId="0" fontId="199" fillId="39" borderId="100" xfId="79" applyFont="1" applyFill="1" applyBorder="1" applyAlignment="1">
      <alignment vertical="center" wrapText="1"/>
    </xf>
    <xf numFmtId="0" fontId="38" fillId="39" borderId="100" xfId="79" applyFont="1" applyFill="1" applyBorder="1" applyAlignment="1">
      <alignment vertical="center" wrapText="1"/>
    </xf>
    <xf numFmtId="0" fontId="38" fillId="39" borderId="122" xfId="79" applyFont="1" applyFill="1" applyBorder="1">
      <alignment vertical="center"/>
    </xf>
    <xf numFmtId="0" fontId="22" fillId="0" borderId="0" xfId="55" applyFont="1" applyFill="1" applyAlignment="1">
      <alignment horizontal="center" vertical="center"/>
    </xf>
    <xf numFmtId="0" fontId="60" fillId="0" borderId="145" xfId="55" applyFont="1" applyFill="1" applyBorder="1" applyAlignment="1">
      <alignment horizontal="center" vertical="center"/>
    </xf>
    <xf numFmtId="0" fontId="60" fillId="0" borderId="48" xfId="55" applyFont="1" applyFill="1" applyBorder="1" applyAlignment="1">
      <alignment horizontal="center" vertical="center"/>
    </xf>
    <xf numFmtId="0" fontId="60" fillId="0" borderId="166" xfId="55" applyFont="1" applyFill="1" applyBorder="1" applyAlignment="1">
      <alignment horizontal="center" vertical="center"/>
    </xf>
    <xf numFmtId="0" fontId="60" fillId="34" borderId="145" xfId="55" applyFont="1" applyFill="1" applyBorder="1" applyAlignment="1">
      <alignment vertical="center"/>
    </xf>
    <xf numFmtId="0" fontId="60" fillId="34" borderId="48" xfId="55" applyFont="1" applyFill="1" applyBorder="1" applyAlignment="1">
      <alignment vertical="center"/>
    </xf>
    <xf numFmtId="0" fontId="60" fillId="34" borderId="48" xfId="55" applyFont="1" applyFill="1" applyBorder="1" applyAlignment="1">
      <alignment horizontal="center" vertical="center"/>
    </xf>
    <xf numFmtId="0" fontId="60" fillId="34" borderId="48" xfId="55" applyFont="1" applyFill="1" applyBorder="1">
      <alignment vertical="center"/>
    </xf>
    <xf numFmtId="0" fontId="60" fillId="34" borderId="49" xfId="55" applyFont="1" applyFill="1" applyBorder="1">
      <alignment vertical="center"/>
    </xf>
    <xf numFmtId="0" fontId="60" fillId="0" borderId="47" xfId="55" applyFont="1" applyFill="1" applyBorder="1" applyAlignment="1">
      <alignment horizontal="center" vertical="center"/>
    </xf>
    <xf numFmtId="0" fontId="60" fillId="0" borderId="49" xfId="55" applyFont="1" applyFill="1" applyBorder="1" applyAlignment="1">
      <alignment horizontal="center" vertical="center"/>
    </xf>
    <xf numFmtId="176" fontId="58" fillId="34" borderId="48" xfId="58" applyNumberFormat="1" applyFont="1" applyFill="1" applyBorder="1" applyAlignment="1">
      <alignment horizontal="center" vertical="center" shrinkToFit="1"/>
    </xf>
    <xf numFmtId="0" fontId="60" fillId="0" borderId="0" xfId="55" applyFont="1" applyFill="1" applyBorder="1" applyAlignment="1">
      <alignment horizontal="center" vertical="center"/>
    </xf>
    <xf numFmtId="0" fontId="60" fillId="0" borderId="31" xfId="55" applyFont="1" applyFill="1" applyBorder="1" applyAlignment="1">
      <alignment horizontal="left" vertical="center"/>
    </xf>
    <xf numFmtId="0" fontId="60" fillId="0" borderId="0" xfId="55" applyFont="1" applyFill="1" applyBorder="1" applyAlignment="1">
      <alignment horizontal="left" vertical="center"/>
    </xf>
    <xf numFmtId="0" fontId="60" fillId="0" borderId="31" xfId="55" applyFont="1" applyFill="1" applyBorder="1" applyAlignment="1">
      <alignment horizontal="center" vertical="center"/>
    </xf>
    <xf numFmtId="0" fontId="60" fillId="0" borderId="134" xfId="55" applyFont="1" applyFill="1" applyBorder="1" applyAlignment="1">
      <alignment horizontal="center" vertical="center"/>
    </xf>
    <xf numFmtId="0" fontId="60" fillId="0" borderId="28" xfId="55" applyFont="1" applyFill="1" applyBorder="1" applyAlignment="1">
      <alignment horizontal="center" vertical="center"/>
    </xf>
    <xf numFmtId="0" fontId="60" fillId="0" borderId="53" xfId="55" applyFont="1" applyFill="1" applyBorder="1" applyAlignment="1">
      <alignment horizontal="center" vertical="center"/>
    </xf>
    <xf numFmtId="0" fontId="60" fillId="34" borderId="44" xfId="55" applyFont="1" applyFill="1" applyBorder="1" applyAlignment="1">
      <alignment vertical="center"/>
    </xf>
    <xf numFmtId="0" fontId="60" fillId="34" borderId="14" xfId="55" applyFont="1" applyFill="1" applyBorder="1" applyAlignment="1">
      <alignment vertical="center"/>
    </xf>
    <xf numFmtId="0" fontId="60" fillId="34" borderId="45" xfId="55" applyFont="1" applyFill="1" applyBorder="1" applyAlignment="1">
      <alignment vertical="center"/>
    </xf>
    <xf numFmtId="0" fontId="60" fillId="34" borderId="0" xfId="55" applyFont="1" applyFill="1" applyBorder="1" applyAlignment="1">
      <alignment horizontal="center" vertical="center"/>
    </xf>
    <xf numFmtId="0" fontId="60" fillId="34" borderId="0" xfId="55" applyFont="1" applyFill="1" applyBorder="1" applyAlignment="1">
      <alignment vertical="center"/>
    </xf>
    <xf numFmtId="0" fontId="60" fillId="0" borderId="44" xfId="55" applyFont="1" applyFill="1" applyBorder="1" applyAlignment="1">
      <alignment horizontal="center" vertical="center"/>
    </xf>
    <xf numFmtId="0" fontId="60" fillId="0" borderId="14" xfId="55" applyFont="1" applyFill="1" applyBorder="1" applyAlignment="1">
      <alignment horizontal="center" vertical="center"/>
    </xf>
    <xf numFmtId="0" fontId="60" fillId="0" borderId="45" xfId="55" applyFont="1" applyFill="1" applyBorder="1" applyAlignment="1">
      <alignment horizontal="center" vertical="center"/>
    </xf>
    <xf numFmtId="0" fontId="60" fillId="30" borderId="132" xfId="55" applyNumberFormat="1" applyFont="1" applyFill="1" applyBorder="1" applyAlignment="1">
      <alignment vertical="center" shrinkToFit="1"/>
    </xf>
    <xf numFmtId="0" fontId="60" fillId="30" borderId="55" xfId="55" applyNumberFormat="1" applyFont="1" applyFill="1" applyBorder="1" applyAlignment="1">
      <alignment vertical="center" shrinkToFit="1"/>
    </xf>
    <xf numFmtId="0" fontId="60" fillId="30" borderId="58" xfId="55" applyNumberFormat="1" applyFont="1" applyFill="1" applyBorder="1" applyAlignment="1">
      <alignment vertical="center" shrinkToFit="1"/>
    </xf>
    <xf numFmtId="0" fontId="55" fillId="34" borderId="0" xfId="55" applyFont="1" applyFill="1" applyBorder="1" applyAlignment="1">
      <alignment horizontal="left" vertical="top" wrapText="1"/>
    </xf>
    <xf numFmtId="0" fontId="60" fillId="0" borderId="34" xfId="55" applyFont="1" applyFill="1" applyBorder="1" applyAlignment="1">
      <alignment horizontal="center" vertical="center"/>
    </xf>
    <xf numFmtId="0" fontId="60" fillId="0" borderId="34" xfId="55" applyFont="1" applyFill="1" applyBorder="1" applyAlignment="1">
      <alignment horizontal="left" vertical="center"/>
    </xf>
    <xf numFmtId="0" fontId="60" fillId="0" borderId="40" xfId="55" applyFont="1" applyFill="1" applyBorder="1" applyAlignment="1">
      <alignment horizontal="center" vertical="center" textRotation="255"/>
    </xf>
    <xf numFmtId="0" fontId="60" fillId="0" borderId="0" xfId="55" applyFont="1" applyFill="1" applyBorder="1" applyAlignment="1">
      <alignment vertical="center"/>
    </xf>
    <xf numFmtId="0" fontId="60" fillId="0" borderId="0" xfId="55" applyFont="1" applyFill="1" applyBorder="1" applyAlignment="1">
      <alignment vertical="top" wrapText="1"/>
    </xf>
    <xf numFmtId="0" fontId="60" fillId="0" borderId="43" xfId="55" applyFont="1" applyFill="1" applyBorder="1" applyAlignment="1">
      <alignment horizontal="left" vertical="center" indent="1" shrinkToFit="1"/>
    </xf>
    <xf numFmtId="0" fontId="9" fillId="0" borderId="10" xfId="72" applyBorder="1" applyAlignment="1">
      <alignment horizontal="left" vertical="center" indent="1" shrinkToFit="1"/>
    </xf>
    <xf numFmtId="0" fontId="60" fillId="0" borderId="10" xfId="55" applyFont="1" applyFill="1" applyBorder="1" applyAlignment="1">
      <alignment horizontal="center" vertical="center"/>
    </xf>
    <xf numFmtId="176" fontId="60" fillId="0" borderId="10" xfId="55" applyNumberFormat="1" applyFont="1" applyFill="1" applyBorder="1" applyAlignment="1">
      <alignment horizontal="center" vertical="center"/>
    </xf>
    <xf numFmtId="0" fontId="60" fillId="0" borderId="163" xfId="55" applyFont="1" applyFill="1" applyBorder="1" applyAlignment="1">
      <alignment horizontal="center" vertical="center" textRotation="255"/>
    </xf>
    <xf numFmtId="0" fontId="60" fillId="0" borderId="112" xfId="55" applyFont="1" applyFill="1" applyBorder="1" applyAlignment="1">
      <alignment horizontal="center" vertical="center" textRotation="255"/>
    </xf>
    <xf numFmtId="0" fontId="60" fillId="0" borderId="107" xfId="55" applyFont="1" applyFill="1" applyBorder="1" applyAlignment="1">
      <alignment horizontal="center" vertical="center" textRotation="255"/>
    </xf>
    <xf numFmtId="0" fontId="60" fillId="0" borderId="46" xfId="55" applyFont="1" applyFill="1" applyBorder="1" applyAlignment="1">
      <alignment horizontal="left" vertical="center" indent="1" shrinkToFit="1"/>
    </xf>
    <xf numFmtId="0" fontId="9" fillId="0" borderId="34" xfId="72" applyBorder="1" applyAlignment="1">
      <alignment horizontal="left" vertical="center" indent="1" shrinkToFit="1"/>
    </xf>
    <xf numFmtId="176" fontId="60" fillId="0" borderId="34" xfId="55" applyNumberFormat="1" applyFont="1" applyFill="1" applyBorder="1" applyAlignment="1">
      <alignment horizontal="center" vertical="center"/>
    </xf>
    <xf numFmtId="0" fontId="60" fillId="0" borderId="14" xfId="55" applyFont="1" applyFill="1" applyBorder="1" applyAlignment="1">
      <alignment horizontal="center" vertical="center" wrapText="1"/>
    </xf>
    <xf numFmtId="0" fontId="60" fillId="0" borderId="109" xfId="55" applyFont="1" applyFill="1" applyBorder="1" applyAlignment="1">
      <alignment horizontal="center" vertical="center" textRotation="255"/>
    </xf>
    <xf numFmtId="0" fontId="60" fillId="0" borderId="116" xfId="55" applyFont="1" applyFill="1" applyBorder="1" applyAlignment="1">
      <alignment horizontal="center" vertical="center" textRotation="255"/>
    </xf>
    <xf numFmtId="0" fontId="60" fillId="0" borderId="14" xfId="55" applyFont="1" applyFill="1" applyBorder="1" applyAlignment="1">
      <alignment vertical="center" wrapText="1"/>
    </xf>
    <xf numFmtId="0" fontId="60" fillId="0" borderId="14" xfId="55" applyFont="1" applyFill="1" applyBorder="1" applyAlignment="1">
      <alignment vertical="center"/>
    </xf>
    <xf numFmtId="0" fontId="60" fillId="0" borderId="11" xfId="55" applyFont="1" applyFill="1" applyBorder="1" applyAlignment="1">
      <alignment horizontal="center" vertical="center"/>
    </xf>
    <xf numFmtId="0" fontId="60" fillId="0" borderId="56" xfId="55" applyFont="1" applyFill="1" applyBorder="1" applyAlignment="1">
      <alignment horizontal="center" vertical="center"/>
    </xf>
    <xf numFmtId="0" fontId="60" fillId="0" borderId="55" xfId="55" applyFont="1" applyFill="1" applyBorder="1" applyAlignment="1">
      <alignment horizontal="center" vertical="center"/>
    </xf>
    <xf numFmtId="0" fontId="60" fillId="0" borderId="58" xfId="55" applyFont="1" applyFill="1" applyBorder="1" applyAlignment="1">
      <alignment horizontal="center" vertical="center"/>
    </xf>
    <xf numFmtId="0" fontId="60" fillId="0" borderId="164" xfId="55" applyFont="1" applyFill="1" applyBorder="1" applyAlignment="1">
      <alignment horizontal="center" vertical="center" wrapText="1"/>
    </xf>
    <xf numFmtId="0" fontId="60" fillId="0" borderId="165" xfId="55" applyFont="1" applyFill="1" applyBorder="1" applyAlignment="1">
      <alignment horizontal="center" vertical="center"/>
    </xf>
    <xf numFmtId="0" fontId="60" fillId="0" borderId="167" xfId="55" applyFont="1" applyFill="1" applyBorder="1" applyAlignment="1">
      <alignment horizontal="center" vertical="center"/>
    </xf>
    <xf numFmtId="0" fontId="60" fillId="0" borderId="19" xfId="55" applyFont="1" applyFill="1" applyBorder="1" applyAlignment="1">
      <alignment horizontal="center" vertical="center"/>
    </xf>
    <xf numFmtId="0" fontId="60" fillId="0" borderId="165" xfId="55" applyFont="1" applyFill="1" applyBorder="1" applyAlignment="1">
      <alignment horizontal="center" vertical="center" wrapText="1"/>
    </xf>
    <xf numFmtId="0" fontId="60" fillId="0" borderId="47" xfId="55" applyFont="1" applyFill="1" applyBorder="1" applyAlignment="1">
      <alignment horizontal="center" vertical="center" wrapText="1"/>
    </xf>
    <xf numFmtId="0" fontId="91" fillId="0" borderId="0" xfId="55" applyFont="1" applyFill="1" applyBorder="1" applyAlignment="1">
      <alignment horizontal="center" vertical="center"/>
    </xf>
    <xf numFmtId="0" fontId="60" fillId="0" borderId="145" xfId="55" applyFont="1" applyFill="1" applyBorder="1" applyAlignment="1">
      <alignment horizontal="center" vertical="center" wrapText="1"/>
    </xf>
    <xf numFmtId="0" fontId="60" fillId="0" borderId="12" xfId="55" applyFont="1" applyFill="1" applyBorder="1" applyAlignment="1">
      <alignment horizontal="center" vertical="center"/>
    </xf>
    <xf numFmtId="0" fontId="60" fillId="0" borderId="169" xfId="55" applyFont="1" applyFill="1" applyBorder="1" applyAlignment="1">
      <alignment horizontal="center" vertical="center"/>
    </xf>
    <xf numFmtId="0" fontId="60" fillId="0" borderId="170" xfId="55" applyFont="1" applyFill="1" applyBorder="1" applyAlignment="1">
      <alignment horizontal="center" vertical="center"/>
    </xf>
    <xf numFmtId="0" fontId="60" fillId="0" borderId="132" xfId="55" applyFont="1" applyFill="1" applyBorder="1" applyAlignment="1">
      <alignment horizontal="center" vertical="center"/>
    </xf>
    <xf numFmtId="0" fontId="60" fillId="0" borderId="57" xfId="55" applyFont="1" applyFill="1" applyBorder="1" applyAlignment="1">
      <alignment horizontal="center" vertical="center"/>
    </xf>
    <xf numFmtId="0" fontId="84" fillId="0" borderId="19" xfId="81" applyFont="1" applyBorder="1" applyAlignment="1">
      <alignment horizontal="center" vertical="center"/>
    </xf>
    <xf numFmtId="0" fontId="119" fillId="0" borderId="0" xfId="81" applyFont="1" applyAlignment="1">
      <alignment horizontal="center" vertical="center"/>
    </xf>
    <xf numFmtId="0" fontId="84" fillId="30" borderId="0" xfId="81" applyFont="1" applyFill="1" applyAlignment="1">
      <alignment horizontal="center" vertical="center"/>
    </xf>
    <xf numFmtId="0" fontId="84" fillId="0" borderId="211" xfId="81" applyFont="1" applyBorder="1" applyAlignment="1">
      <alignment horizontal="center" vertical="center"/>
    </xf>
    <xf numFmtId="0" fontId="84" fillId="0" borderId="54" xfId="81" applyFont="1" applyBorder="1" applyAlignment="1">
      <alignment horizontal="center" vertical="center"/>
    </xf>
    <xf numFmtId="0" fontId="84" fillId="0" borderId="194" xfId="81" applyFont="1" applyBorder="1" applyAlignment="1">
      <alignment horizontal="center" vertical="center"/>
    </xf>
    <xf numFmtId="0" fontId="84" fillId="0" borderId="23" xfId="81" applyFont="1" applyBorder="1" applyAlignment="1">
      <alignment horizontal="center" vertical="center"/>
    </xf>
    <xf numFmtId="0" fontId="84" fillId="0" borderId="0" xfId="81" applyFont="1" applyAlignment="1">
      <alignment vertical="center" wrapText="1"/>
    </xf>
    <xf numFmtId="0" fontId="84" fillId="0" borderId="210" xfId="81" applyFont="1" applyBorder="1" applyAlignment="1">
      <alignment horizontal="center" vertical="center"/>
    </xf>
    <xf numFmtId="0" fontId="120" fillId="0" borderId="212" xfId="81" applyFont="1" applyBorder="1" applyAlignment="1">
      <alignment horizontal="center" vertical="center" wrapText="1"/>
    </xf>
    <xf numFmtId="0" fontId="84" fillId="0" borderId="159" xfId="81" applyFont="1" applyBorder="1" applyAlignment="1">
      <alignment horizontal="center" vertical="center"/>
    </xf>
    <xf numFmtId="0" fontId="84" fillId="0" borderId="159" xfId="81" applyFont="1" applyBorder="1">
      <alignment vertical="center"/>
    </xf>
    <xf numFmtId="0" fontId="120" fillId="34" borderId="21" xfId="81" applyFont="1" applyFill="1" applyBorder="1" applyAlignment="1">
      <alignment horizontal="center" vertical="center" shrinkToFit="1"/>
    </xf>
    <xf numFmtId="0" fontId="120" fillId="34" borderId="22" xfId="81" applyFont="1" applyFill="1" applyBorder="1" applyAlignment="1">
      <alignment horizontal="center" vertical="center" shrinkToFit="1"/>
    </xf>
    <xf numFmtId="0" fontId="120" fillId="34" borderId="23" xfId="81" applyFont="1" applyFill="1" applyBorder="1" applyAlignment="1">
      <alignment horizontal="center" vertical="center" shrinkToFit="1"/>
    </xf>
    <xf numFmtId="0" fontId="120" fillId="0" borderId="19" xfId="81" applyFont="1" applyBorder="1" applyAlignment="1">
      <alignment horizontal="left" vertical="center" wrapText="1"/>
    </xf>
    <xf numFmtId="0" fontId="121" fillId="0" borderId="19" xfId="81" applyFont="1" applyBorder="1" applyAlignment="1">
      <alignment horizontal="left" vertical="center" wrapText="1" shrinkToFit="1"/>
    </xf>
    <xf numFmtId="0" fontId="121" fillId="0" borderId="19" xfId="81" applyFont="1" applyBorder="1" applyAlignment="1">
      <alignment horizontal="left" vertical="center" shrinkToFit="1"/>
    </xf>
    <xf numFmtId="0" fontId="120" fillId="0" borderId="213" xfId="81" applyFont="1" applyBorder="1" applyAlignment="1">
      <alignment horizontal="center" vertical="center" wrapText="1"/>
    </xf>
    <xf numFmtId="0" fontId="84" fillId="0" borderId="0" xfId="81" applyFont="1" applyAlignment="1">
      <alignment horizontal="left" vertical="top" wrapText="1"/>
    </xf>
    <xf numFmtId="0" fontId="194" fillId="35" borderId="19" xfId="81" applyFont="1" applyFill="1" applyBorder="1" applyAlignment="1">
      <alignment horizontal="center" vertical="center"/>
    </xf>
    <xf numFmtId="0" fontId="122" fillId="35" borderId="211" xfId="81" applyFont="1" applyFill="1" applyBorder="1" applyAlignment="1">
      <alignment horizontal="center" vertical="center"/>
    </xf>
    <xf numFmtId="0" fontId="122" fillId="35" borderId="54" xfId="81" applyFont="1" applyFill="1" applyBorder="1" applyAlignment="1">
      <alignment horizontal="center" vertical="center"/>
    </xf>
    <xf numFmtId="0" fontId="122" fillId="35" borderId="194" xfId="81" applyFont="1" applyFill="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120" fillId="34" borderId="21" xfId="81" applyFont="1" applyFill="1" applyBorder="1" applyAlignment="1">
      <alignment horizontal="center" vertical="center" wrapText="1"/>
    </xf>
    <xf numFmtId="0" fontId="120" fillId="34" borderId="23" xfId="81" applyFont="1" applyFill="1" applyBorder="1" applyAlignment="1">
      <alignment horizontal="center" vertical="center" wrapText="1"/>
    </xf>
    <xf numFmtId="0" fontId="120" fillId="0" borderId="21" xfId="81" applyFont="1" applyBorder="1" applyAlignment="1">
      <alignment horizontal="center" vertical="center" wrapText="1"/>
    </xf>
    <xf numFmtId="0" fontId="120" fillId="0" borderId="23" xfId="81" applyFont="1" applyBorder="1" applyAlignment="1">
      <alignment horizontal="center" vertical="center" wrapText="1"/>
    </xf>
    <xf numFmtId="0" fontId="84" fillId="0" borderId="21" xfId="81" applyFont="1" applyBorder="1" applyAlignment="1">
      <alignment horizontal="center" vertical="center"/>
    </xf>
    <xf numFmtId="0" fontId="123" fillId="0" borderId="213" xfId="81" applyFont="1" applyFill="1" applyBorder="1" applyAlignment="1">
      <alignment horizontal="center" vertical="center" wrapText="1"/>
    </xf>
    <xf numFmtId="0" fontId="123" fillId="35" borderId="21" xfId="81" applyFont="1" applyFill="1" applyBorder="1" applyAlignment="1">
      <alignment horizontal="center" vertical="center" shrinkToFit="1"/>
    </xf>
    <xf numFmtId="0" fontId="123" fillId="35" borderId="23" xfId="81" applyFont="1" applyFill="1" applyBorder="1" applyAlignment="1">
      <alignment horizontal="center" vertical="center" shrinkToFit="1"/>
    </xf>
    <xf numFmtId="0" fontId="123" fillId="35" borderId="19" xfId="81" applyFont="1" applyFill="1" applyBorder="1" applyAlignment="1">
      <alignment horizontal="left" vertical="center" wrapText="1"/>
    </xf>
    <xf numFmtId="0" fontId="123" fillId="35" borderId="21" xfId="81" applyFont="1" applyFill="1" applyBorder="1" applyAlignment="1">
      <alignment horizontal="center" vertical="center" wrapText="1"/>
    </xf>
    <xf numFmtId="0" fontId="123" fillId="35" borderId="23" xfId="81" applyFont="1" applyFill="1" applyBorder="1" applyAlignment="1">
      <alignment horizontal="center" vertical="center" wrapText="1"/>
    </xf>
    <xf numFmtId="0" fontId="123" fillId="35" borderId="21" xfId="81" applyFont="1" applyFill="1" applyBorder="1" applyAlignment="1">
      <alignment horizontal="center" vertical="center"/>
    </xf>
    <xf numFmtId="0" fontId="123" fillId="35" borderId="23" xfId="81" applyFont="1" applyFill="1" applyBorder="1" applyAlignment="1">
      <alignment horizontal="center" vertical="center"/>
    </xf>
    <xf numFmtId="0" fontId="124" fillId="35" borderId="21" xfId="81" applyFont="1" applyFill="1" applyBorder="1" applyAlignment="1">
      <alignment horizontal="center" vertical="center" wrapText="1" shrinkToFit="1"/>
    </xf>
    <xf numFmtId="0" fontId="124" fillId="35" borderId="23" xfId="81" applyFont="1" applyFill="1" applyBorder="1" applyAlignment="1">
      <alignment horizontal="center" vertical="center" wrapText="1" shrinkToFit="1"/>
    </xf>
    <xf numFmtId="0" fontId="120" fillId="34" borderId="22" xfId="81" applyFont="1" applyFill="1" applyBorder="1" applyAlignment="1">
      <alignment horizontal="center" vertical="center" wrapText="1"/>
    </xf>
    <xf numFmtId="0" fontId="120" fillId="0" borderId="22" xfId="81" applyFont="1" applyBorder="1" applyAlignment="1">
      <alignment horizontal="center" vertical="center" wrapText="1"/>
    </xf>
    <xf numFmtId="0" fontId="84" fillId="0" borderId="22" xfId="81" applyFont="1" applyBorder="1" applyAlignment="1">
      <alignment horizontal="center" vertical="center"/>
    </xf>
    <xf numFmtId="0" fontId="192" fillId="35" borderId="21" xfId="81" applyFont="1" applyFill="1" applyBorder="1" applyAlignment="1">
      <alignment horizontal="center" vertical="center" shrinkToFit="1"/>
    </xf>
    <xf numFmtId="0" fontId="192" fillId="35" borderId="23" xfId="81" applyFont="1" applyFill="1" applyBorder="1" applyAlignment="1">
      <alignment horizontal="center" vertical="center" shrinkToFit="1"/>
    </xf>
    <xf numFmtId="0" fontId="192" fillId="35" borderId="19" xfId="81" applyFont="1" applyFill="1" applyBorder="1" applyAlignment="1">
      <alignment horizontal="left" vertical="center" wrapText="1"/>
    </xf>
    <xf numFmtId="0" fontId="192" fillId="35" borderId="21" xfId="81" applyFont="1" applyFill="1" applyBorder="1" applyAlignment="1">
      <alignment horizontal="center" vertical="center" wrapText="1"/>
    </xf>
    <xf numFmtId="0" fontId="192" fillId="35" borderId="23" xfId="81" applyFont="1" applyFill="1" applyBorder="1" applyAlignment="1">
      <alignment horizontal="center" vertical="center" wrapText="1"/>
    </xf>
    <xf numFmtId="0" fontId="192" fillId="35" borderId="21" xfId="81" applyFont="1" applyFill="1" applyBorder="1" applyAlignment="1">
      <alignment horizontal="center" vertical="center"/>
    </xf>
    <xf numFmtId="0" fontId="192" fillId="35" borderId="23" xfId="81" applyFont="1" applyFill="1" applyBorder="1" applyAlignment="1">
      <alignment horizontal="center" vertical="center"/>
    </xf>
    <xf numFmtId="0" fontId="193" fillId="35" borderId="21" xfId="81" applyFont="1" applyFill="1" applyBorder="1" applyAlignment="1">
      <alignment horizontal="center" vertical="center" wrapText="1" shrinkToFit="1"/>
    </xf>
    <xf numFmtId="0" fontId="193" fillId="35" borderId="23" xfId="81" applyFont="1" applyFill="1" applyBorder="1" applyAlignment="1">
      <alignment horizontal="center" vertical="center" wrapText="1" shrinkToFit="1"/>
    </xf>
    <xf numFmtId="0" fontId="84" fillId="34" borderId="21" xfId="81" applyFont="1" applyFill="1" applyBorder="1" applyAlignment="1">
      <alignment horizontal="center" vertical="center"/>
    </xf>
    <xf numFmtId="0" fontId="84" fillId="34" borderId="23" xfId="81" applyFont="1" applyFill="1" applyBorder="1" applyAlignment="1">
      <alignment horizontal="center" vertical="center"/>
    </xf>
    <xf numFmtId="0" fontId="3" fillId="0" borderId="0" xfId="81" applyAlignment="1">
      <alignment vertical="center" wrapText="1"/>
    </xf>
    <xf numFmtId="0" fontId="120" fillId="34" borderId="21" xfId="81" applyFont="1" applyFill="1" applyBorder="1" applyAlignment="1">
      <alignment horizontal="center" vertical="center"/>
    </xf>
    <xf numFmtId="0" fontId="120" fillId="34" borderId="23" xfId="81" applyFont="1" applyFill="1" applyBorder="1" applyAlignment="1">
      <alignment horizontal="center" vertical="center"/>
    </xf>
    <xf numFmtId="0" fontId="121" fillId="0" borderId="21" xfId="81" applyFont="1" applyBorder="1" applyAlignment="1">
      <alignment horizontal="left" vertical="center" wrapText="1" shrinkToFit="1"/>
    </xf>
    <xf numFmtId="0" fontId="121" fillId="0" borderId="23" xfId="81" applyFont="1" applyBorder="1" applyAlignment="1">
      <alignment horizontal="left" vertical="center" wrapText="1" shrinkToFit="1"/>
    </xf>
    <xf numFmtId="0" fontId="122" fillId="35" borderId="21" xfId="81" applyFont="1" applyFill="1" applyBorder="1" applyAlignment="1">
      <alignment horizontal="center" vertical="center"/>
    </xf>
    <xf numFmtId="0" fontId="124" fillId="35" borderId="19" xfId="81" applyFont="1" applyFill="1" applyBorder="1" applyAlignment="1">
      <alignment horizontal="left" vertical="center" wrapText="1" shrinkToFit="1"/>
    </xf>
    <xf numFmtId="0" fontId="124" fillId="35" borderId="19" xfId="81" applyFont="1" applyFill="1" applyBorder="1" applyAlignment="1">
      <alignment horizontal="left" vertical="center" shrinkToFit="1"/>
    </xf>
    <xf numFmtId="0" fontId="120" fillId="35" borderId="21" xfId="81" applyFont="1" applyFill="1" applyBorder="1" applyAlignment="1">
      <alignment horizontal="center" vertical="center" shrinkToFit="1"/>
    </xf>
    <xf numFmtId="0" fontId="120" fillId="35" borderId="22" xfId="81" applyFont="1" applyFill="1" applyBorder="1" applyAlignment="1">
      <alignment horizontal="center" vertical="center" shrinkToFit="1"/>
    </xf>
    <xf numFmtId="0" fontId="120" fillId="35" borderId="23" xfId="81" applyFont="1" applyFill="1" applyBorder="1" applyAlignment="1">
      <alignment horizontal="center" vertical="center" shrinkToFit="1"/>
    </xf>
    <xf numFmtId="0" fontId="120" fillId="35" borderId="21" xfId="81" applyFont="1" applyFill="1" applyBorder="1" applyAlignment="1">
      <alignment horizontal="center" vertical="center" wrapText="1"/>
    </xf>
    <xf numFmtId="0" fontId="120" fillId="35" borderId="22" xfId="81" applyFont="1" applyFill="1" applyBorder="1" applyAlignment="1">
      <alignment horizontal="center" vertical="center" wrapText="1"/>
    </xf>
    <xf numFmtId="0" fontId="120" fillId="35" borderId="23" xfId="81" applyFont="1" applyFill="1" applyBorder="1" applyAlignment="1">
      <alignment horizontal="center" vertical="center" wrapText="1"/>
    </xf>
    <xf numFmtId="0" fontId="84" fillId="35" borderId="21" xfId="81" applyFont="1" applyFill="1" applyBorder="1" applyAlignment="1">
      <alignment horizontal="center" vertical="center"/>
    </xf>
    <xf numFmtId="0" fontId="84" fillId="35" borderId="22" xfId="81" applyFont="1" applyFill="1" applyBorder="1" applyAlignment="1">
      <alignment horizontal="center" vertical="center"/>
    </xf>
    <xf numFmtId="0" fontId="84" fillId="35" borderId="23" xfId="81" applyFont="1" applyFill="1" applyBorder="1" applyAlignment="1">
      <alignment horizontal="center" vertical="center"/>
    </xf>
    <xf numFmtId="0" fontId="121" fillId="35" borderId="19" xfId="81" applyFont="1" applyFill="1" applyBorder="1" applyAlignment="1">
      <alignment horizontal="left" vertical="center" wrapText="1" shrinkToFit="1"/>
    </xf>
    <xf numFmtId="0" fontId="121" fillId="35" borderId="19" xfId="81" applyFont="1" applyFill="1" applyBorder="1" applyAlignment="1">
      <alignment horizontal="left" vertical="center" shrinkToFit="1"/>
    </xf>
    <xf numFmtId="0" fontId="196" fillId="0" borderId="21" xfId="81" applyFont="1" applyBorder="1" applyAlignment="1">
      <alignment horizontal="left" vertical="center" wrapText="1" shrinkToFit="1"/>
    </xf>
    <xf numFmtId="0" fontId="196" fillId="0" borderId="23" xfId="81" applyFont="1" applyBorder="1" applyAlignment="1">
      <alignment horizontal="left" vertical="center" wrapText="1" shrinkToFit="1"/>
    </xf>
    <xf numFmtId="0" fontId="120" fillId="34" borderId="21" xfId="72" applyFont="1" applyFill="1" applyBorder="1" applyAlignment="1">
      <alignment horizontal="center" vertical="center" wrapText="1"/>
    </xf>
    <xf numFmtId="0" fontId="120" fillId="34" borderId="23" xfId="72" applyFont="1" applyFill="1" applyBorder="1" applyAlignment="1">
      <alignment horizontal="center" vertical="center" wrapText="1"/>
    </xf>
    <xf numFmtId="0" fontId="120" fillId="34" borderId="21" xfId="72" applyFont="1" applyFill="1" applyBorder="1" applyAlignment="1">
      <alignment horizontal="center" vertical="center" shrinkToFit="1"/>
    </xf>
    <xf numFmtId="0" fontId="120" fillId="34" borderId="23" xfId="72" applyFont="1" applyFill="1" applyBorder="1" applyAlignment="1">
      <alignment horizontal="center" vertical="center" shrinkToFit="1"/>
    </xf>
    <xf numFmtId="0" fontId="120" fillId="34" borderId="22" xfId="72" applyFont="1" applyFill="1" applyBorder="1" applyAlignment="1">
      <alignment horizontal="center" vertical="center" shrinkToFit="1"/>
    </xf>
    <xf numFmtId="0" fontId="0" fillId="0" borderId="0" xfId="0" applyAlignment="1">
      <alignment horizontal="left"/>
    </xf>
    <xf numFmtId="0" fontId="103" fillId="0" borderId="0" xfId="0" applyFont="1" applyAlignment="1">
      <alignment horizontal="center" vertical="center"/>
    </xf>
    <xf numFmtId="0" fontId="19" fillId="0" borderId="19" xfId="0" applyFont="1" applyBorder="1" applyAlignment="1">
      <alignment horizontal="center" vertical="center"/>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1" xfId="0" applyFont="1" applyBorder="1" applyAlignment="1">
      <alignment horizontal="right" vertical="center" wrapText="1"/>
    </xf>
    <xf numFmtId="0" fontId="19" fillId="0" borderId="11" xfId="0" applyFont="1" applyBorder="1" applyAlignment="1">
      <alignment horizontal="right" vertical="center"/>
    </xf>
    <xf numFmtId="0" fontId="19" fillId="0" borderId="27" xfId="0" applyFont="1" applyBorder="1" applyAlignment="1">
      <alignment horizontal="left" vertical="center" wrapText="1"/>
    </xf>
    <xf numFmtId="0" fontId="19" fillId="0" borderId="15" xfId="0" applyFont="1" applyBorder="1" applyAlignment="1">
      <alignment horizontal="left" vertical="center"/>
    </xf>
    <xf numFmtId="0" fontId="19" fillId="0" borderId="26" xfId="0" applyFont="1" applyBorder="1" applyAlignment="1">
      <alignment horizontal="left" vertical="center"/>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176" fontId="16" fillId="31" borderId="0" xfId="78" applyNumberFormat="1" applyFont="1" applyFill="1" applyAlignment="1">
      <alignment horizontal="right" vertical="center" shrinkToFit="1"/>
    </xf>
    <xf numFmtId="0" fontId="19" fillId="0" borderId="12" xfId="0" applyFont="1" applyBorder="1" applyAlignment="1">
      <alignment horizontal="left" vertical="center"/>
    </xf>
    <xf numFmtId="0" fontId="60" fillId="30" borderId="132" xfId="55" quotePrefix="1" applyNumberFormat="1" applyFont="1" applyFill="1" applyBorder="1" applyAlignment="1">
      <alignment horizontal="left" vertical="center" wrapText="1" indent="1"/>
    </xf>
    <xf numFmtId="0" fontId="60" fillId="30" borderId="55" xfId="55" applyNumberFormat="1" applyFont="1" applyFill="1" applyBorder="1" applyAlignment="1">
      <alignment horizontal="left" vertical="center" wrapText="1" indent="1"/>
    </xf>
    <xf numFmtId="0" fontId="60" fillId="30" borderId="58" xfId="55" applyNumberFormat="1" applyFont="1" applyFill="1" applyBorder="1" applyAlignment="1">
      <alignment horizontal="left" vertical="center" wrapText="1" indent="1"/>
    </xf>
    <xf numFmtId="0" fontId="60" fillId="0" borderId="44" xfId="55" applyFont="1" applyFill="1" applyBorder="1" applyAlignment="1">
      <alignment vertical="center"/>
    </xf>
    <xf numFmtId="0" fontId="60" fillId="0" borderId="45" xfId="55" applyFont="1" applyFill="1" applyBorder="1" applyAlignment="1">
      <alignment vertical="center"/>
    </xf>
    <xf numFmtId="0" fontId="60" fillId="30" borderId="134" xfId="55" applyNumberFormat="1" applyFont="1" applyFill="1" applyBorder="1" applyAlignment="1">
      <alignment horizontal="left" vertical="center" wrapText="1" indent="1"/>
    </xf>
    <xf numFmtId="0" fontId="60" fillId="30" borderId="28" xfId="55" applyNumberFormat="1" applyFont="1" applyFill="1" applyBorder="1" applyAlignment="1">
      <alignment horizontal="left" vertical="center" wrapText="1" indent="1"/>
    </xf>
    <xf numFmtId="0" fontId="60" fillId="30" borderId="53" xfId="55" applyNumberFormat="1" applyFont="1" applyFill="1" applyBorder="1" applyAlignment="1">
      <alignment horizontal="left" vertical="center" wrapText="1" indent="1"/>
    </xf>
    <xf numFmtId="0" fontId="60" fillId="0" borderId="145" xfId="55" applyFont="1" applyFill="1" applyBorder="1" applyAlignment="1">
      <alignment vertical="center"/>
    </xf>
    <xf numFmtId="0" fontId="60" fillId="0" borderId="48" xfId="55" applyFont="1" applyFill="1" applyBorder="1" applyAlignment="1">
      <alignment vertical="center"/>
    </xf>
    <xf numFmtId="0" fontId="60" fillId="0" borderId="48" xfId="55" applyFont="1" applyFill="1" applyBorder="1">
      <alignment vertical="center"/>
    </xf>
    <xf numFmtId="0" fontId="60" fillId="0" borderId="49" xfId="55" applyFont="1" applyFill="1" applyBorder="1">
      <alignment vertical="center"/>
    </xf>
    <xf numFmtId="176" fontId="60" fillId="34" borderId="47" xfId="55" applyNumberFormat="1" applyFont="1" applyFill="1" applyBorder="1" applyAlignment="1">
      <alignment horizontal="center" vertical="center"/>
    </xf>
    <xf numFmtId="176" fontId="60" fillId="34" borderId="48" xfId="55" applyNumberFormat="1" applyFont="1" applyFill="1" applyBorder="1" applyAlignment="1">
      <alignment horizontal="center" vertical="center"/>
    </xf>
    <xf numFmtId="176" fontId="60" fillId="34" borderId="166" xfId="55" applyNumberFormat="1" applyFont="1" applyFill="1" applyBorder="1" applyAlignment="1">
      <alignment horizontal="center" vertical="center"/>
    </xf>
    <xf numFmtId="0" fontId="76" fillId="0" borderId="21" xfId="73" applyFont="1" applyBorder="1" applyAlignment="1">
      <alignment horizontal="center" vertical="center" textRotation="255"/>
    </xf>
    <xf numFmtId="0" fontId="76" fillId="0" borderId="22" xfId="73" applyFont="1" applyBorder="1" applyAlignment="1">
      <alignment horizontal="center" vertical="center" textRotation="255"/>
    </xf>
    <xf numFmtId="0" fontId="76" fillId="0" borderId="23" xfId="73" applyFont="1" applyBorder="1" applyAlignment="1">
      <alignment horizontal="center" vertical="center" textRotation="255"/>
    </xf>
    <xf numFmtId="0" fontId="76" fillId="0" borderId="21" xfId="73" applyFont="1" applyBorder="1" applyAlignment="1">
      <alignment horizontal="center" vertical="center" wrapText="1"/>
    </xf>
    <xf numFmtId="0" fontId="76" fillId="0" borderId="22" xfId="73" applyFont="1" applyBorder="1" applyAlignment="1">
      <alignment horizontal="center" vertical="center" wrapText="1"/>
    </xf>
    <xf numFmtId="0" fontId="76" fillId="0" borderId="23" xfId="73" applyFont="1" applyBorder="1" applyAlignment="1">
      <alignment horizontal="center" vertical="center" wrapText="1"/>
    </xf>
    <xf numFmtId="0" fontId="77" fillId="0" borderId="0" xfId="73" applyFont="1" applyFill="1" applyAlignment="1" applyProtection="1">
      <alignment horizontal="center" vertical="center" shrinkToFit="1"/>
      <protection locked="0"/>
    </xf>
    <xf numFmtId="0" fontId="125" fillId="0" borderId="21" xfId="73" applyFont="1" applyBorder="1" applyAlignment="1">
      <alignment horizontal="center" vertical="center" textRotation="255" wrapText="1"/>
    </xf>
    <xf numFmtId="0" fontId="125" fillId="0" borderId="22" xfId="73" applyFont="1" applyBorder="1" applyAlignment="1">
      <alignment horizontal="center" vertical="center" textRotation="255" wrapText="1"/>
    </xf>
    <xf numFmtId="0" fontId="125" fillId="0" borderId="23" xfId="73" applyFont="1" applyBorder="1" applyAlignment="1">
      <alignment horizontal="center" vertical="center" textRotation="255" wrapText="1"/>
    </xf>
    <xf numFmtId="0" fontId="129" fillId="0" borderId="21" xfId="73" applyFont="1" applyBorder="1" applyAlignment="1">
      <alignment horizontal="center" vertical="center" textRotation="255" wrapText="1" shrinkToFit="1"/>
    </xf>
    <xf numFmtId="0" fontId="129" fillId="0" borderId="22" xfId="73" applyFont="1" applyBorder="1" applyAlignment="1">
      <alignment horizontal="center" vertical="center" textRotation="255" wrapText="1" shrinkToFit="1"/>
    </xf>
    <xf numFmtId="0" fontId="129" fillId="0" borderId="23" xfId="73" applyFont="1" applyBorder="1" applyAlignment="1">
      <alignment horizontal="center" vertical="center" textRotation="255" wrapText="1" shrinkToFit="1"/>
    </xf>
    <xf numFmtId="0" fontId="125" fillId="0" borderId="27" xfId="73" applyFont="1" applyBorder="1" applyAlignment="1">
      <alignment horizontal="center" vertical="center" textRotation="255" wrapText="1"/>
    </xf>
    <xf numFmtId="0" fontId="125" fillId="0" borderId="15" xfId="73" applyFont="1" applyBorder="1" applyAlignment="1">
      <alignment horizontal="center" vertical="center" textRotation="255" wrapText="1"/>
    </xf>
    <xf numFmtId="0" fontId="125" fillId="0" borderId="26" xfId="73" applyFont="1" applyBorder="1" applyAlignment="1">
      <alignment horizontal="center" vertical="center" textRotation="255" wrapText="1"/>
    </xf>
    <xf numFmtId="0" fontId="76" fillId="0" borderId="16" xfId="73" applyFont="1" applyBorder="1" applyAlignment="1">
      <alignment horizontal="center" vertical="center"/>
    </xf>
    <xf numFmtId="0" fontId="125" fillId="0" borderId="0" xfId="73" quotePrefix="1" applyFont="1" applyAlignment="1">
      <alignment horizontal="center" vertical="center" wrapText="1"/>
    </xf>
    <xf numFmtId="0" fontId="76" fillId="0" borderId="0" xfId="73" applyFont="1" applyAlignment="1">
      <alignment horizontal="center" vertical="center" shrinkToFit="1"/>
    </xf>
    <xf numFmtId="0" fontId="77" fillId="0" borderId="0" xfId="73" applyFont="1" applyFill="1" applyAlignment="1">
      <alignment horizontal="left" vertical="center"/>
    </xf>
    <xf numFmtId="176" fontId="127" fillId="0" borderId="0" xfId="73" applyNumberFormat="1" applyFont="1" applyFill="1" applyBorder="1" applyAlignment="1" applyProtection="1">
      <alignment horizontal="left" vertical="center"/>
      <protection locked="0"/>
    </xf>
    <xf numFmtId="0" fontId="77" fillId="0" borderId="0" xfId="73" applyFont="1" applyFill="1" applyBorder="1" applyAlignment="1">
      <alignment horizontal="left" vertical="center"/>
    </xf>
    <xf numFmtId="182" fontId="77" fillId="0" borderId="0" xfId="73" applyNumberFormat="1" applyFont="1" applyFill="1" applyAlignment="1">
      <alignment horizontal="left" vertical="center"/>
    </xf>
    <xf numFmtId="176" fontId="127" fillId="0" borderId="0" xfId="73" applyNumberFormat="1" applyFont="1" applyFill="1" applyAlignment="1" applyProtection="1">
      <alignment horizontal="left" vertical="center"/>
      <protection locked="0"/>
    </xf>
    <xf numFmtId="0" fontId="76" fillId="0" borderId="0" xfId="73" applyFont="1" applyAlignment="1">
      <alignment horizontal="right" vertical="center" shrinkToFit="1"/>
    </xf>
    <xf numFmtId="176" fontId="76" fillId="0" borderId="0" xfId="73" applyNumberFormat="1" applyFont="1" applyAlignment="1">
      <alignment horizontal="center" vertical="center" shrinkToFit="1"/>
    </xf>
    <xf numFmtId="0" fontId="76" fillId="0" borderId="16" xfId="73" applyFont="1" applyBorder="1" applyAlignment="1" applyProtection="1">
      <alignment horizontal="left" vertical="center" shrinkToFit="1"/>
      <protection locked="0"/>
    </xf>
    <xf numFmtId="0" fontId="76" fillId="0" borderId="0" xfId="73" applyFont="1" applyBorder="1" applyAlignment="1" applyProtection="1">
      <alignment horizontal="left" vertical="center" shrinkToFit="1"/>
      <protection locked="0"/>
    </xf>
    <xf numFmtId="0" fontId="76" fillId="0" borderId="15" xfId="73" applyFont="1" applyBorder="1" applyAlignment="1" applyProtection="1">
      <alignment horizontal="left" vertical="center" shrinkToFit="1"/>
      <protection locked="0"/>
    </xf>
    <xf numFmtId="0" fontId="76" fillId="0" borderId="16" xfId="73" applyFont="1" applyBorder="1" applyAlignment="1">
      <alignment horizontal="left" vertical="center" shrinkToFit="1"/>
    </xf>
    <xf numFmtId="0" fontId="76" fillId="0" borderId="0" xfId="73" applyFont="1" applyBorder="1" applyAlignment="1">
      <alignment horizontal="left" vertical="center" shrinkToFit="1"/>
    </xf>
    <xf numFmtId="0" fontId="131" fillId="0" borderId="39" xfId="73" applyFont="1" applyFill="1" applyBorder="1" applyAlignment="1">
      <alignment horizontal="center" vertical="center"/>
    </xf>
    <xf numFmtId="0" fontId="131" fillId="0" borderId="31" xfId="73" applyFont="1" applyFill="1" applyBorder="1" applyAlignment="1">
      <alignment horizontal="center" vertical="center"/>
    </xf>
    <xf numFmtId="0" fontId="131" fillId="0" borderId="46" xfId="73" applyFont="1" applyFill="1" applyBorder="1" applyAlignment="1">
      <alignment horizontal="center" vertical="center"/>
    </xf>
    <xf numFmtId="0" fontId="131" fillId="0" borderId="34" xfId="73" applyFont="1" applyFill="1" applyBorder="1" applyAlignment="1">
      <alignment horizontal="center" vertical="center"/>
    </xf>
    <xf numFmtId="0" fontId="76" fillId="0" borderId="18" xfId="73" applyFont="1" applyFill="1" applyBorder="1" applyAlignment="1">
      <alignment horizontal="center" vertical="center" shrinkToFit="1"/>
    </xf>
    <xf numFmtId="0" fontId="76" fillId="0" borderId="10" xfId="73" applyFont="1" applyFill="1" applyBorder="1" applyAlignment="1">
      <alignment horizontal="center" vertical="center" shrinkToFit="1"/>
    </xf>
    <xf numFmtId="0" fontId="76" fillId="0" borderId="26" xfId="73" applyFont="1" applyFill="1" applyBorder="1" applyAlignment="1">
      <alignment horizontal="center" vertical="center" shrinkToFit="1"/>
    </xf>
    <xf numFmtId="179" fontId="76" fillId="0" borderId="18" xfId="73" applyNumberFormat="1" applyFont="1" applyBorder="1" applyAlignment="1">
      <alignment horizontal="center" vertical="center"/>
    </xf>
    <xf numFmtId="0" fontId="76" fillId="0" borderId="10" xfId="73" applyFont="1" applyBorder="1" applyAlignment="1">
      <alignment horizontal="center" vertical="center"/>
    </xf>
    <xf numFmtId="181" fontId="76" fillId="0" borderId="229" xfId="74" applyNumberFormat="1" applyFont="1" applyBorder="1" applyAlignment="1">
      <alignment horizontal="center" vertical="center"/>
    </xf>
    <xf numFmtId="181" fontId="76" fillId="0" borderId="244" xfId="74" applyNumberFormat="1" applyFont="1" applyBorder="1" applyAlignment="1">
      <alignment horizontal="center" vertical="center"/>
    </xf>
    <xf numFmtId="181" fontId="76" fillId="0" borderId="232" xfId="74" applyNumberFormat="1" applyFont="1" applyBorder="1" applyAlignment="1">
      <alignment horizontal="center" vertical="center"/>
    </xf>
    <xf numFmtId="181" fontId="76" fillId="0" borderId="226" xfId="74" applyNumberFormat="1" applyFont="1" applyBorder="1" applyAlignment="1">
      <alignment horizontal="center" vertical="center"/>
    </xf>
    <xf numFmtId="181" fontId="76" fillId="0" borderId="238" xfId="74" applyNumberFormat="1" applyFont="1" applyBorder="1" applyAlignment="1">
      <alignment horizontal="center" vertical="center"/>
    </xf>
    <xf numFmtId="181" fontId="76" fillId="0" borderId="228" xfId="74" applyNumberFormat="1" applyFont="1" applyBorder="1" applyAlignment="1">
      <alignment horizontal="center" vertical="center"/>
    </xf>
    <xf numFmtId="0" fontId="76" fillId="0" borderId="226" xfId="73" applyFont="1" applyFill="1" applyBorder="1" applyAlignment="1">
      <alignment horizontal="center" vertical="center" shrinkToFit="1"/>
    </xf>
    <xf numFmtId="0" fontId="76" fillId="0" borderId="238" xfId="73" applyFont="1" applyFill="1" applyBorder="1" applyAlignment="1">
      <alignment horizontal="center" vertical="center" shrinkToFit="1"/>
    </xf>
    <xf numFmtId="0" fontId="76" fillId="0" borderId="228" xfId="73" applyFont="1" applyFill="1" applyBorder="1" applyAlignment="1">
      <alignment horizontal="center" vertical="center" shrinkToFit="1"/>
    </xf>
    <xf numFmtId="179" fontId="76" fillId="0" borderId="226" xfId="73" applyNumberFormat="1" applyFont="1" applyBorder="1" applyAlignment="1">
      <alignment horizontal="center" vertical="center"/>
    </xf>
    <xf numFmtId="0" fontId="76" fillId="0" borderId="238" xfId="73" applyFont="1" applyBorder="1" applyAlignment="1">
      <alignment horizontal="center" vertical="center"/>
    </xf>
    <xf numFmtId="0" fontId="76" fillId="0" borderId="228" xfId="73" applyFont="1" applyBorder="1" applyAlignment="1">
      <alignment horizontal="center" vertical="center"/>
    </xf>
    <xf numFmtId="0" fontId="76" fillId="0" borderId="13" xfId="73" applyFont="1" applyFill="1" applyBorder="1" applyAlignment="1">
      <alignment horizontal="left" vertical="center" wrapText="1"/>
    </xf>
    <xf numFmtId="0" fontId="76" fillId="0" borderId="27" xfId="73" applyFont="1" applyFill="1" applyBorder="1" applyAlignment="1">
      <alignment horizontal="left" vertical="center" wrapText="1"/>
    </xf>
    <xf numFmtId="0" fontId="76" fillId="0" borderId="16" xfId="73" applyFont="1" applyFill="1" applyBorder="1" applyAlignment="1">
      <alignment horizontal="left" vertical="center" wrapText="1"/>
    </xf>
    <xf numFmtId="0" fontId="76" fillId="0" borderId="15" xfId="73" applyFont="1" applyFill="1" applyBorder="1" applyAlignment="1">
      <alignment horizontal="left" vertical="center" wrapText="1"/>
    </xf>
    <xf numFmtId="0" fontId="76" fillId="0" borderId="18" xfId="73" applyFont="1" applyFill="1" applyBorder="1" applyAlignment="1">
      <alignment horizontal="left" vertical="center" wrapText="1"/>
    </xf>
    <xf numFmtId="0" fontId="76" fillId="0" borderId="26" xfId="73" applyFont="1" applyFill="1" applyBorder="1" applyAlignment="1">
      <alignment horizontal="left" vertical="center" wrapText="1"/>
    </xf>
    <xf numFmtId="0" fontId="76" fillId="0" borderId="13" xfId="73" applyFont="1" applyFill="1" applyBorder="1" applyAlignment="1">
      <alignment horizontal="center" vertical="center" shrinkToFit="1"/>
    </xf>
    <xf numFmtId="0" fontId="76" fillId="0" borderId="14" xfId="73" applyFont="1" applyFill="1" applyBorder="1" applyAlignment="1">
      <alignment horizontal="center" vertical="center" shrinkToFit="1"/>
    </xf>
    <xf numFmtId="0" fontId="76" fillId="0" borderId="27" xfId="73" applyFont="1" applyFill="1" applyBorder="1" applyAlignment="1">
      <alignment horizontal="center" vertical="center" shrinkToFit="1"/>
    </xf>
    <xf numFmtId="179" fontId="76" fillId="0" borderId="13" xfId="73" applyNumberFormat="1" applyFont="1" applyBorder="1" applyAlignment="1">
      <alignment horizontal="center" vertical="center"/>
    </xf>
    <xf numFmtId="0" fontId="76" fillId="0" borderId="14" xfId="73" applyFont="1" applyBorder="1" applyAlignment="1">
      <alignment horizontal="center" vertical="center"/>
    </xf>
    <xf numFmtId="181" fontId="76" fillId="0" borderId="89" xfId="74" applyNumberFormat="1" applyFont="1" applyBorder="1" applyAlignment="1">
      <alignment horizontal="center" vertical="center"/>
    </xf>
    <xf numFmtId="181" fontId="76" fillId="0" borderId="91" xfId="74" applyNumberFormat="1" applyFont="1" applyBorder="1" applyAlignment="1">
      <alignment horizontal="center" vertical="center"/>
    </xf>
    <xf numFmtId="181" fontId="76" fillId="0" borderId="92" xfId="74" applyNumberFormat="1" applyFont="1" applyBorder="1" applyAlignment="1">
      <alignment horizontal="center" vertical="center"/>
    </xf>
    <xf numFmtId="0" fontId="76" fillId="0" borderId="16" xfId="73" applyFont="1" applyFill="1" applyBorder="1" applyAlignment="1">
      <alignment horizontal="center" vertical="center" shrinkToFit="1"/>
    </xf>
    <xf numFmtId="0" fontId="76" fillId="0" borderId="0" xfId="73" applyFont="1" applyFill="1" applyBorder="1" applyAlignment="1">
      <alignment horizontal="center" vertical="center" shrinkToFit="1"/>
    </xf>
    <xf numFmtId="0" fontId="76" fillId="0" borderId="15" xfId="73" applyFont="1" applyFill="1" applyBorder="1" applyAlignment="1">
      <alignment horizontal="center" vertical="center" shrinkToFit="1"/>
    </xf>
    <xf numFmtId="179" fontId="76" fillId="0" borderId="16" xfId="73" applyNumberFormat="1" applyFont="1" applyBorder="1" applyAlignment="1">
      <alignment horizontal="center" vertical="center"/>
    </xf>
    <xf numFmtId="0" fontId="76" fillId="0" borderId="0" xfId="73" applyFont="1" applyBorder="1" applyAlignment="1">
      <alignment horizontal="center" vertical="center"/>
    </xf>
    <xf numFmtId="181" fontId="76" fillId="0" borderId="234" xfId="74" applyNumberFormat="1" applyFont="1" applyBorder="1" applyAlignment="1">
      <alignment horizontal="center" vertical="center"/>
    </xf>
    <xf numFmtId="181" fontId="76" fillId="0" borderId="235" xfId="74" applyNumberFormat="1" applyFont="1" applyBorder="1" applyAlignment="1">
      <alignment horizontal="center" vertical="center"/>
    </xf>
    <xf numFmtId="181" fontId="76" fillId="0" borderId="245" xfId="74" applyNumberFormat="1" applyFont="1" applyBorder="1" applyAlignment="1">
      <alignment horizontal="center" vertical="center"/>
    </xf>
    <xf numFmtId="181" fontId="130" fillId="0" borderId="239" xfId="73" applyNumberFormat="1" applyFont="1" applyFill="1" applyBorder="1" applyAlignment="1">
      <alignment horizontal="left" vertical="center" shrinkToFit="1"/>
    </xf>
    <xf numFmtId="181" fontId="130" fillId="0" borderId="26" xfId="73" applyNumberFormat="1" applyFont="1" applyFill="1" applyBorder="1" applyAlignment="1">
      <alignment horizontal="left" vertical="center" shrinkToFit="1"/>
    </xf>
    <xf numFmtId="181" fontId="130" fillId="0" borderId="18" xfId="73" applyNumberFormat="1" applyFont="1" applyFill="1" applyBorder="1" applyAlignment="1">
      <alignment horizontal="left" vertical="center"/>
    </xf>
    <xf numFmtId="181" fontId="130" fillId="0" borderId="10" xfId="73" applyNumberFormat="1" applyFont="1" applyFill="1" applyBorder="1" applyAlignment="1">
      <alignment horizontal="left" vertical="center"/>
    </xf>
    <xf numFmtId="181" fontId="130" fillId="0" borderId="73" xfId="73" applyNumberFormat="1" applyFont="1" applyFill="1" applyBorder="1" applyAlignment="1">
      <alignment horizontal="left" vertical="center"/>
    </xf>
    <xf numFmtId="181" fontId="130" fillId="36" borderId="237" xfId="73" applyNumberFormat="1" applyFont="1" applyFill="1" applyBorder="1" applyAlignment="1">
      <alignment horizontal="left" vertical="center" shrinkToFit="1"/>
    </xf>
    <xf numFmtId="181" fontId="130" fillId="36" borderId="15" xfId="73" applyNumberFormat="1" applyFont="1" applyFill="1" applyBorder="1" applyAlignment="1">
      <alignment horizontal="left" vertical="center" shrinkToFit="1"/>
    </xf>
    <xf numFmtId="181" fontId="130" fillId="33" borderId="16" xfId="73" applyNumberFormat="1" applyFont="1" applyFill="1" applyBorder="1" applyAlignment="1">
      <alignment horizontal="left" vertical="center"/>
    </xf>
    <xf numFmtId="181" fontId="130" fillId="33" borderId="0" xfId="73" applyNumberFormat="1" applyFont="1" applyFill="1" applyBorder="1" applyAlignment="1">
      <alignment horizontal="left" vertical="center"/>
    </xf>
    <xf numFmtId="181" fontId="130" fillId="33" borderId="69" xfId="73" applyNumberFormat="1" applyFont="1" applyFill="1" applyBorder="1" applyAlignment="1">
      <alignment horizontal="left" vertical="center"/>
    </xf>
    <xf numFmtId="181" fontId="130" fillId="33" borderId="237" xfId="73" applyNumberFormat="1" applyFont="1" applyFill="1" applyBorder="1" applyAlignment="1">
      <alignment horizontal="left" vertical="center" shrinkToFit="1"/>
    </xf>
    <xf numFmtId="181" fontId="130" fillId="33" borderId="15" xfId="73" applyNumberFormat="1" applyFont="1" applyFill="1" applyBorder="1" applyAlignment="1">
      <alignment horizontal="left" vertical="center" shrinkToFit="1"/>
    </xf>
    <xf numFmtId="181" fontId="130" fillId="37" borderId="16" xfId="73" applyNumberFormat="1" applyFont="1" applyFill="1" applyBorder="1" applyAlignment="1">
      <alignment horizontal="left" vertical="center"/>
    </xf>
    <xf numFmtId="181" fontId="130" fillId="37" borderId="0" xfId="73" applyNumberFormat="1" applyFont="1" applyFill="1" applyBorder="1" applyAlignment="1">
      <alignment horizontal="left" vertical="center"/>
    </xf>
    <xf numFmtId="181" fontId="130" fillId="37" borderId="69" xfId="73" applyNumberFormat="1" applyFont="1" applyFill="1" applyBorder="1" applyAlignment="1">
      <alignment horizontal="left" vertical="center"/>
    </xf>
    <xf numFmtId="181" fontId="130" fillId="37" borderId="237" xfId="73" applyNumberFormat="1" applyFont="1" applyFill="1" applyBorder="1" applyAlignment="1">
      <alignment horizontal="left" vertical="center" shrinkToFit="1"/>
    </xf>
    <xf numFmtId="181" fontId="130" fillId="37" borderId="15" xfId="73" applyNumberFormat="1" applyFont="1" applyFill="1" applyBorder="1" applyAlignment="1">
      <alignment horizontal="left" vertical="center" shrinkToFit="1"/>
    </xf>
    <xf numFmtId="181" fontId="76" fillId="0" borderId="13" xfId="74" applyNumberFormat="1" applyFont="1" applyBorder="1" applyAlignment="1">
      <alignment horizontal="center" vertical="center"/>
    </xf>
    <xf numFmtId="181" fontId="76" fillId="0" borderId="14" xfId="74" applyNumberFormat="1" applyFont="1" applyBorder="1" applyAlignment="1">
      <alignment horizontal="center" vertical="center"/>
    </xf>
    <xf numFmtId="181" fontId="76" fillId="0" borderId="27" xfId="74" applyNumberFormat="1" applyFont="1" applyBorder="1" applyAlignment="1">
      <alignment horizontal="center" vertical="center"/>
    </xf>
    <xf numFmtId="181" fontId="128" fillId="0" borderId="13" xfId="73" applyNumberFormat="1" applyFont="1" applyBorder="1" applyAlignment="1">
      <alignment horizontal="center" vertical="center"/>
    </xf>
    <xf numFmtId="181" fontId="128" fillId="0" borderId="14" xfId="73" applyNumberFormat="1" applyFont="1" applyBorder="1" applyAlignment="1">
      <alignment horizontal="center" vertical="center"/>
    </xf>
    <xf numFmtId="181" fontId="128" fillId="0" borderId="27" xfId="73" applyNumberFormat="1" applyFont="1" applyBorder="1" applyAlignment="1">
      <alignment horizontal="center" vertical="center"/>
    </xf>
    <xf numFmtId="181" fontId="128" fillId="0" borderId="16" xfId="73" applyNumberFormat="1" applyFont="1" applyBorder="1" applyAlignment="1">
      <alignment horizontal="center" vertical="center"/>
    </xf>
    <xf numFmtId="181" fontId="128" fillId="0" borderId="0" xfId="73" applyNumberFormat="1" applyFont="1" applyBorder="1" applyAlignment="1">
      <alignment horizontal="center" vertical="center"/>
    </xf>
    <xf numFmtId="181" fontId="128" fillId="0" borderId="15" xfId="73" applyNumberFormat="1" applyFont="1" applyBorder="1" applyAlignment="1">
      <alignment horizontal="center" vertical="center"/>
    </xf>
    <xf numFmtId="181" fontId="128" fillId="0" borderId="18" xfId="73" applyNumberFormat="1" applyFont="1" applyBorder="1" applyAlignment="1">
      <alignment horizontal="center" vertical="center"/>
    </xf>
    <xf numFmtId="181" fontId="128" fillId="0" borderId="10" xfId="73" applyNumberFormat="1" applyFont="1" applyBorder="1" applyAlignment="1">
      <alignment horizontal="center" vertical="center"/>
    </xf>
    <xf numFmtId="181" fontId="130" fillId="36" borderId="234" xfId="73" applyNumberFormat="1" applyFont="1" applyFill="1" applyBorder="1" applyAlignment="1">
      <alignment horizontal="left" vertical="center"/>
    </xf>
    <xf numFmtId="181" fontId="130" fillId="36" borderId="235" xfId="73" applyNumberFormat="1" applyFont="1" applyFill="1" applyBorder="1" applyAlignment="1">
      <alignment horizontal="left" vertical="center"/>
    </xf>
    <xf numFmtId="181" fontId="130" fillId="36" borderId="236" xfId="73" applyNumberFormat="1" applyFont="1" applyFill="1" applyBorder="1" applyAlignment="1">
      <alignment horizontal="left" vertical="center"/>
    </xf>
    <xf numFmtId="181" fontId="76" fillId="0" borderId="97" xfId="74" applyNumberFormat="1" applyFont="1" applyBorder="1" applyAlignment="1">
      <alignment horizontal="center" vertical="center"/>
    </xf>
    <xf numFmtId="181" fontId="76" fillId="0" borderId="65" xfId="74" applyNumberFormat="1" applyFont="1" applyBorder="1" applyAlignment="1">
      <alignment horizontal="center" vertical="center"/>
    </xf>
    <xf numFmtId="181" fontId="76" fillId="0" borderId="78" xfId="74" applyNumberFormat="1" applyFont="1" applyBorder="1" applyAlignment="1">
      <alignment horizontal="center" vertical="center"/>
    </xf>
    <xf numFmtId="0" fontId="76" fillId="0" borderId="0" xfId="73" applyFont="1" applyFill="1" applyAlignment="1">
      <alignment horizontal="right" vertical="center" shrinkToFit="1"/>
    </xf>
    <xf numFmtId="176" fontId="95" fillId="0" borderId="0" xfId="58" applyNumberFormat="1" applyFont="1" applyFill="1" applyBorder="1" applyAlignment="1">
      <alignment horizontal="center" vertical="center" shrinkToFit="1"/>
    </xf>
    <xf numFmtId="0" fontId="77" fillId="0" borderId="0" xfId="73" applyFont="1" applyAlignment="1">
      <alignment horizontal="left" vertical="center"/>
    </xf>
    <xf numFmtId="0" fontId="77" fillId="0" borderId="0" xfId="73" applyFont="1" applyBorder="1" applyAlignment="1">
      <alignment horizontal="left" vertical="center"/>
    </xf>
    <xf numFmtId="0" fontId="128" fillId="0" borderId="11" xfId="73" applyFont="1" applyFill="1" applyBorder="1" applyAlignment="1">
      <alignment horizontal="center" vertical="center"/>
    </xf>
    <xf numFmtId="0" fontId="128" fillId="0" borderId="28" xfId="73" applyFont="1" applyFill="1" applyBorder="1" applyAlignment="1">
      <alignment horizontal="center" vertical="center"/>
    </xf>
    <xf numFmtId="0" fontId="128" fillId="0" borderId="12" xfId="73" applyFont="1" applyFill="1" applyBorder="1" applyAlignment="1">
      <alignment horizontal="center" vertical="center"/>
    </xf>
    <xf numFmtId="0" fontId="129" fillId="0" borderId="21" xfId="73" applyFont="1" applyBorder="1" applyAlignment="1">
      <alignment horizontal="center" vertical="center" wrapText="1" shrinkToFit="1"/>
    </xf>
    <xf numFmtId="0" fontId="129" fillId="0" borderId="23" xfId="73" applyFont="1" applyBorder="1" applyAlignment="1">
      <alignment horizontal="center" vertical="center" shrinkToFit="1"/>
    </xf>
    <xf numFmtId="0" fontId="76" fillId="0" borderId="13" xfId="73" applyFont="1" applyBorder="1" applyAlignment="1">
      <alignment horizontal="center" vertical="center"/>
    </xf>
    <xf numFmtId="0" fontId="76" fillId="0" borderId="18" xfId="73" applyFont="1" applyBorder="1" applyAlignment="1">
      <alignment horizontal="center" vertical="center"/>
    </xf>
    <xf numFmtId="0" fontId="76" fillId="0" borderId="27" xfId="73" applyFont="1" applyBorder="1" applyAlignment="1">
      <alignment horizontal="center" vertical="center"/>
    </xf>
    <xf numFmtId="0" fontId="76" fillId="0" borderId="26" xfId="73" applyFont="1" applyBorder="1" applyAlignment="1">
      <alignment horizontal="center" vertical="center"/>
    </xf>
    <xf numFmtId="0" fontId="76" fillId="0" borderId="13" xfId="73" applyFont="1" applyBorder="1" applyAlignment="1">
      <alignment horizontal="center" vertical="center" wrapText="1"/>
    </xf>
    <xf numFmtId="0" fontId="76" fillId="0" borderId="14" xfId="73" applyFont="1" applyBorder="1" applyAlignment="1">
      <alignment horizontal="center" vertical="center" wrapText="1"/>
    </xf>
    <xf numFmtId="0" fontId="125" fillId="0" borderId="13" xfId="73" applyFont="1" applyBorder="1" applyAlignment="1">
      <alignment horizontal="center" vertical="center" wrapText="1" shrinkToFit="1"/>
    </xf>
    <xf numFmtId="0" fontId="125" fillId="0" borderId="14" xfId="73" applyFont="1" applyBorder="1" applyAlignment="1">
      <alignment horizontal="center" vertical="center" wrapText="1" shrinkToFit="1"/>
    </xf>
    <xf numFmtId="0" fontId="125" fillId="0" borderId="27" xfId="73" applyFont="1" applyBorder="1" applyAlignment="1">
      <alignment horizontal="center" vertical="center" wrapText="1" shrinkToFit="1"/>
    </xf>
    <xf numFmtId="0" fontId="78" fillId="0" borderId="18" xfId="73" applyFont="1" applyBorder="1" applyAlignment="1">
      <alignment horizontal="center" vertical="center"/>
    </xf>
    <xf numFmtId="0" fontId="78" fillId="0" borderId="10" xfId="73" applyFont="1" applyBorder="1" applyAlignment="1">
      <alignment horizontal="center" vertical="center"/>
    </xf>
    <xf numFmtId="0" fontId="78" fillId="0" borderId="18" xfId="73" applyFont="1" applyBorder="1" applyAlignment="1">
      <alignment horizontal="center" vertical="center" wrapText="1" shrinkToFit="1"/>
    </xf>
    <xf numFmtId="0" fontId="78" fillId="0" borderId="10" xfId="73" applyFont="1" applyBorder="1" applyAlignment="1">
      <alignment horizontal="center" vertical="center" wrapText="1" shrinkToFit="1"/>
    </xf>
    <xf numFmtId="0" fontId="78" fillId="0" borderId="26" xfId="73" applyFont="1" applyBorder="1" applyAlignment="1">
      <alignment horizontal="center" vertical="center" wrapText="1" shrinkToFit="1"/>
    </xf>
    <xf numFmtId="0" fontId="78" fillId="0" borderId="10" xfId="73" applyFont="1" applyBorder="1" applyAlignment="1">
      <alignment horizontal="center" vertical="center" wrapText="1"/>
    </xf>
    <xf numFmtId="0" fontId="78" fillId="0" borderId="26" xfId="73" applyFont="1" applyBorder="1" applyAlignment="1">
      <alignment horizontal="center" vertical="center"/>
    </xf>
    <xf numFmtId="0" fontId="76" fillId="0" borderId="89" xfId="73" applyFont="1" applyBorder="1" applyAlignment="1">
      <alignment horizontal="center" vertical="center"/>
    </xf>
    <xf numFmtId="0" fontId="76" fillId="0" borderId="91" xfId="73" applyFont="1" applyBorder="1" applyAlignment="1">
      <alignment horizontal="center" vertical="center"/>
    </xf>
    <xf numFmtId="0" fontId="76" fillId="0" borderId="92" xfId="73" applyFont="1" applyBorder="1" applyAlignment="1">
      <alignment horizontal="center" vertical="center"/>
    </xf>
    <xf numFmtId="0" fontId="76" fillId="0" borderId="16" xfId="75" applyFont="1" applyBorder="1" applyAlignment="1" applyProtection="1">
      <alignment horizontal="left" vertical="center" shrinkToFit="1"/>
      <protection locked="0"/>
    </xf>
    <xf numFmtId="0" fontId="76" fillId="0" borderId="0" xfId="75" applyFont="1" applyBorder="1" applyAlignment="1" applyProtection="1">
      <alignment horizontal="left" vertical="center" shrinkToFit="1"/>
      <protection locked="0"/>
    </xf>
    <xf numFmtId="0" fontId="76" fillId="0" borderId="15" xfId="75" applyFont="1" applyBorder="1" applyAlignment="1" applyProtection="1">
      <alignment horizontal="left" vertical="center" shrinkToFit="1"/>
      <protection locked="0"/>
    </xf>
    <xf numFmtId="0" fontId="76" fillId="0" borderId="16" xfId="75" applyFont="1" applyBorder="1" applyAlignment="1">
      <alignment horizontal="left" vertical="center" shrinkToFit="1"/>
    </xf>
    <xf numFmtId="0" fontId="76" fillId="0" borderId="0" xfId="75" applyFont="1" applyBorder="1" applyAlignment="1">
      <alignment horizontal="left" vertical="center" shrinkToFit="1"/>
    </xf>
    <xf numFmtId="0" fontId="76" fillId="0" borderId="0" xfId="75" quotePrefix="1" applyFont="1" applyAlignment="1">
      <alignment horizontal="center" vertical="center" wrapText="1"/>
    </xf>
    <xf numFmtId="0" fontId="76" fillId="0" borderId="21" xfId="75" applyFont="1" applyBorder="1" applyAlignment="1">
      <alignment horizontal="center" vertical="center" textRotation="255"/>
    </xf>
    <xf numFmtId="0" fontId="76" fillId="0" borderId="22" xfId="75" applyFont="1" applyBorder="1" applyAlignment="1">
      <alignment horizontal="center" vertical="center" textRotation="255"/>
    </xf>
    <xf numFmtId="0" fontId="76" fillId="0" borderId="23" xfId="75" applyFont="1" applyBorder="1" applyAlignment="1">
      <alignment horizontal="center" vertical="center" textRotation="255"/>
    </xf>
    <xf numFmtId="0" fontId="76" fillId="0" borderId="21" xfId="75" applyFont="1" applyBorder="1" applyAlignment="1">
      <alignment horizontal="center" vertical="center" wrapText="1"/>
    </xf>
    <xf numFmtId="0" fontId="76" fillId="0" borderId="22" xfId="75" applyFont="1" applyBorder="1" applyAlignment="1">
      <alignment horizontal="center" vertical="center" wrapText="1"/>
    </xf>
    <xf numFmtId="0" fontId="76" fillId="0" borderId="23" xfId="75" applyFont="1" applyBorder="1" applyAlignment="1">
      <alignment horizontal="center" vertical="center" wrapText="1"/>
    </xf>
    <xf numFmtId="0" fontId="125" fillId="0" borderId="21" xfId="75" applyFont="1" applyBorder="1" applyAlignment="1">
      <alignment horizontal="center" vertical="center" textRotation="255" wrapText="1"/>
    </xf>
    <xf numFmtId="0" fontId="125" fillId="0" borderId="22" xfId="75" applyFont="1" applyBorder="1" applyAlignment="1">
      <alignment horizontal="center" vertical="center" textRotation="255" wrapText="1"/>
    </xf>
    <xf numFmtId="0" fontId="125" fillId="0" borderId="23" xfId="75" applyFont="1" applyBorder="1" applyAlignment="1">
      <alignment horizontal="center" vertical="center" textRotation="255" wrapText="1"/>
    </xf>
    <xf numFmtId="0" fontId="129" fillId="0" borderId="21" xfId="75" applyFont="1" applyBorder="1" applyAlignment="1">
      <alignment horizontal="center" vertical="center" textRotation="255" wrapText="1" shrinkToFit="1"/>
    </xf>
    <xf numFmtId="0" fontId="129" fillId="0" borderId="22" xfId="75" applyFont="1" applyBorder="1" applyAlignment="1">
      <alignment horizontal="center" vertical="center" textRotation="255" wrapText="1" shrinkToFit="1"/>
    </xf>
    <xf numFmtId="0" fontId="129" fillId="0" borderId="23" xfId="75" applyFont="1" applyBorder="1" applyAlignment="1">
      <alignment horizontal="center" vertical="center" textRotation="255" wrapText="1" shrinkToFit="1"/>
    </xf>
    <xf numFmtId="0" fontId="125" fillId="0" borderId="27" xfId="75" applyFont="1" applyBorder="1" applyAlignment="1">
      <alignment horizontal="center" vertical="center" textRotation="255" wrapText="1"/>
    </xf>
    <xf numFmtId="0" fontId="125" fillId="0" borderId="15" xfId="75" applyFont="1" applyBorder="1" applyAlignment="1">
      <alignment horizontal="center" vertical="center" textRotation="255" wrapText="1"/>
    </xf>
    <xf numFmtId="0" fontId="125" fillId="0" borderId="26" xfId="75" applyFont="1" applyBorder="1" applyAlignment="1">
      <alignment horizontal="center" vertical="center" textRotation="255" wrapText="1"/>
    </xf>
    <xf numFmtId="0" fontId="76" fillId="0" borderId="16" xfId="75" applyFont="1" applyBorder="1" applyAlignment="1">
      <alignment horizontal="center" vertical="center"/>
    </xf>
    <xf numFmtId="0" fontId="131" fillId="0" borderId="39" xfId="75" applyFont="1" applyFill="1" applyBorder="1" applyAlignment="1">
      <alignment horizontal="center" vertical="center"/>
    </xf>
    <xf numFmtId="0" fontId="131" fillId="0" borderId="31" xfId="75" applyFont="1" applyFill="1" applyBorder="1" applyAlignment="1">
      <alignment horizontal="center" vertical="center"/>
    </xf>
    <xf numFmtId="0" fontId="131" fillId="0" borderId="46" xfId="75" applyFont="1" applyFill="1" applyBorder="1" applyAlignment="1">
      <alignment horizontal="center" vertical="center"/>
    </xf>
    <xf numFmtId="0" fontId="131" fillId="0" borderId="34" xfId="75" applyFont="1" applyFill="1" applyBorder="1" applyAlignment="1">
      <alignment horizontal="center" vertical="center"/>
    </xf>
    <xf numFmtId="0" fontId="76" fillId="25" borderId="18" xfId="75" applyFont="1" applyFill="1" applyBorder="1" applyAlignment="1">
      <alignment horizontal="center" vertical="center" shrinkToFit="1"/>
    </xf>
    <xf numFmtId="0" fontId="76" fillId="25" borderId="10" xfId="75" applyFont="1" applyFill="1" applyBorder="1" applyAlignment="1">
      <alignment horizontal="center" vertical="center" shrinkToFit="1"/>
    </xf>
    <xf numFmtId="0" fontId="76" fillId="25" borderId="26" xfId="75" applyFont="1" applyFill="1" applyBorder="1" applyAlignment="1">
      <alignment horizontal="center" vertical="center" shrinkToFit="1"/>
    </xf>
    <xf numFmtId="0" fontId="76" fillId="0" borderId="18" xfId="75" applyFont="1" applyBorder="1" applyAlignment="1">
      <alignment horizontal="center" vertical="center"/>
    </xf>
    <xf numFmtId="0" fontId="76" fillId="0" borderId="10" xfId="75" applyFont="1" applyBorder="1" applyAlignment="1">
      <alignment horizontal="center" vertical="center"/>
    </xf>
    <xf numFmtId="0" fontId="76" fillId="0" borderId="26" xfId="75" applyFont="1" applyBorder="1" applyAlignment="1">
      <alignment horizontal="center" vertical="center"/>
    </xf>
    <xf numFmtId="181" fontId="76" fillId="0" borderId="18" xfId="76" applyNumberFormat="1" applyFont="1" applyBorder="1" applyAlignment="1">
      <alignment horizontal="center" vertical="center"/>
    </xf>
    <xf numFmtId="181" fontId="76" fillId="0" borderId="10" xfId="76" applyNumberFormat="1" applyFont="1" applyBorder="1" applyAlignment="1">
      <alignment horizontal="center" vertical="center"/>
    </xf>
    <xf numFmtId="181" fontId="76" fillId="0" borderId="26" xfId="76" applyNumberFormat="1" applyFont="1" applyBorder="1" applyAlignment="1">
      <alignment horizontal="center" vertical="center"/>
    </xf>
    <xf numFmtId="181" fontId="76" fillId="0" borderId="226" xfId="76" applyNumberFormat="1" applyFont="1" applyBorder="1" applyAlignment="1">
      <alignment horizontal="center" vertical="center"/>
    </xf>
    <xf numFmtId="181" fontId="76" fillId="0" borderId="238" xfId="76" applyNumberFormat="1" applyFont="1" applyBorder="1" applyAlignment="1">
      <alignment horizontal="center" vertical="center"/>
    </xf>
    <xf numFmtId="181" fontId="76" fillId="0" borderId="228" xfId="76" applyNumberFormat="1" applyFont="1" applyBorder="1" applyAlignment="1">
      <alignment horizontal="center" vertical="center"/>
    </xf>
    <xf numFmtId="0" fontId="76" fillId="25" borderId="226" xfId="75" applyFont="1" applyFill="1" applyBorder="1" applyAlignment="1">
      <alignment horizontal="center" vertical="center" shrinkToFit="1"/>
    </xf>
    <xf numFmtId="0" fontId="76" fillId="25" borderId="238" xfId="75" applyFont="1" applyFill="1" applyBorder="1" applyAlignment="1">
      <alignment horizontal="center" vertical="center" shrinkToFit="1"/>
    </xf>
    <xf numFmtId="0" fontId="76" fillId="25" borderId="228" xfId="75" applyFont="1" applyFill="1" applyBorder="1" applyAlignment="1">
      <alignment horizontal="center" vertical="center" shrinkToFit="1"/>
    </xf>
    <xf numFmtId="0" fontId="76" fillId="0" borderId="226" xfId="75" applyFont="1" applyBorder="1" applyAlignment="1">
      <alignment horizontal="center" vertical="center"/>
    </xf>
    <xf numFmtId="0" fontId="76" fillId="0" borderId="238" xfId="75" applyFont="1" applyBorder="1" applyAlignment="1">
      <alignment horizontal="center" vertical="center"/>
    </xf>
    <xf numFmtId="0" fontId="76" fillId="0" borderId="228" xfId="75" applyFont="1" applyBorder="1" applyAlignment="1">
      <alignment horizontal="center" vertical="center"/>
    </xf>
    <xf numFmtId="0" fontId="76" fillId="25" borderId="13" xfId="75" applyFont="1" applyFill="1" applyBorder="1" applyAlignment="1">
      <alignment horizontal="left" vertical="center" wrapText="1"/>
    </xf>
    <xf numFmtId="0" fontId="76" fillId="25" borderId="27" xfId="75" applyFont="1" applyFill="1" applyBorder="1" applyAlignment="1">
      <alignment horizontal="left" vertical="center" wrapText="1"/>
    </xf>
    <xf numFmtId="0" fontId="76" fillId="25" borderId="16" xfId="75" applyFont="1" applyFill="1" applyBorder="1" applyAlignment="1">
      <alignment horizontal="left" vertical="center" wrapText="1"/>
    </xf>
    <xf numFmtId="0" fontId="76" fillId="25" borderId="15" xfId="75" applyFont="1" applyFill="1" applyBorder="1" applyAlignment="1">
      <alignment horizontal="left" vertical="center" wrapText="1"/>
    </xf>
    <xf numFmtId="0" fontId="76" fillId="25" borderId="18" xfId="75" applyFont="1" applyFill="1" applyBorder="1" applyAlignment="1">
      <alignment horizontal="left" vertical="center" wrapText="1"/>
    </xf>
    <xf numFmtId="0" fontId="76" fillId="25" borderId="26" xfId="75" applyFont="1" applyFill="1" applyBorder="1" applyAlignment="1">
      <alignment horizontal="left" vertical="center" wrapText="1"/>
    </xf>
    <xf numFmtId="0" fontId="76" fillId="25" borderId="16" xfId="75" applyFont="1" applyFill="1" applyBorder="1" applyAlignment="1">
      <alignment horizontal="center" vertical="center" shrinkToFit="1"/>
    </xf>
    <xf numFmtId="0" fontId="76" fillId="25" borderId="0" xfId="75" applyFont="1" applyFill="1" applyBorder="1" applyAlignment="1">
      <alignment horizontal="center" vertical="center" shrinkToFit="1"/>
    </xf>
    <xf numFmtId="0" fontId="76" fillId="25" borderId="15" xfId="75" applyFont="1" applyFill="1" applyBorder="1" applyAlignment="1">
      <alignment horizontal="center" vertical="center" shrinkToFit="1"/>
    </xf>
    <xf numFmtId="179" fontId="76" fillId="0" borderId="13" xfId="75" applyNumberFormat="1" applyFont="1" applyBorder="1" applyAlignment="1">
      <alignment horizontal="center" vertical="center"/>
    </xf>
    <xf numFmtId="0" fontId="76" fillId="0" borderId="14" xfId="75" applyFont="1" applyBorder="1" applyAlignment="1">
      <alignment horizontal="center" vertical="center"/>
    </xf>
    <xf numFmtId="181" fontId="76" fillId="0" borderId="13" xfId="76" applyNumberFormat="1" applyFont="1" applyBorder="1" applyAlignment="1">
      <alignment horizontal="center" vertical="center"/>
    </xf>
    <xf numFmtId="181" fontId="76" fillId="0" borderId="14" xfId="76" applyNumberFormat="1" applyFont="1" applyBorder="1" applyAlignment="1">
      <alignment horizontal="center" vertical="center"/>
    </xf>
    <xf numFmtId="181" fontId="76" fillId="0" borderId="27" xfId="76" applyNumberFormat="1" applyFont="1" applyBorder="1" applyAlignment="1">
      <alignment horizontal="center" vertical="center"/>
    </xf>
    <xf numFmtId="181" fontId="76" fillId="0" borderId="16" xfId="76" applyNumberFormat="1" applyFont="1" applyBorder="1" applyAlignment="1">
      <alignment horizontal="center" vertical="center"/>
    </xf>
    <xf numFmtId="181" fontId="76" fillId="0" borderId="0" xfId="76" applyNumberFormat="1" applyFont="1" applyBorder="1" applyAlignment="1">
      <alignment horizontal="center" vertical="center"/>
    </xf>
    <xf numFmtId="181" fontId="76" fillId="0" borderId="15" xfId="76" applyNumberFormat="1" applyFont="1" applyBorder="1" applyAlignment="1">
      <alignment horizontal="center" vertical="center"/>
    </xf>
    <xf numFmtId="181" fontId="130" fillId="0" borderId="239" xfId="75" applyNumberFormat="1" applyFont="1" applyFill="1" applyBorder="1" applyAlignment="1">
      <alignment horizontal="left" vertical="center" shrinkToFit="1"/>
    </xf>
    <xf numFmtId="181" fontId="130" fillId="0" borderId="26" xfId="75" applyNumberFormat="1" applyFont="1" applyFill="1" applyBorder="1" applyAlignment="1">
      <alignment horizontal="left" vertical="center" shrinkToFit="1"/>
    </xf>
    <xf numFmtId="179" fontId="76" fillId="0" borderId="226" xfId="75" applyNumberFormat="1" applyFont="1" applyBorder="1" applyAlignment="1">
      <alignment horizontal="center" vertical="center"/>
    </xf>
    <xf numFmtId="181" fontId="130" fillId="0" borderId="18" xfId="75" applyNumberFormat="1" applyFont="1" applyFill="1" applyBorder="1" applyAlignment="1">
      <alignment horizontal="left" vertical="center"/>
    </xf>
    <xf numFmtId="181" fontId="130" fillId="0" borderId="10" xfId="75" applyNumberFormat="1" applyFont="1" applyFill="1" applyBorder="1" applyAlignment="1">
      <alignment horizontal="left" vertical="center"/>
    </xf>
    <xf numFmtId="181" fontId="130" fillId="0" borderId="73" xfId="75" applyNumberFormat="1" applyFont="1" applyFill="1" applyBorder="1" applyAlignment="1">
      <alignment horizontal="left" vertical="center"/>
    </xf>
    <xf numFmtId="181" fontId="130" fillId="36" borderId="237" xfId="75" applyNumberFormat="1" applyFont="1" applyFill="1" applyBorder="1" applyAlignment="1">
      <alignment horizontal="left" vertical="center" shrinkToFit="1"/>
    </xf>
    <xf numFmtId="181" fontId="130" fillId="36" borderId="15" xfId="75" applyNumberFormat="1" applyFont="1" applyFill="1" applyBorder="1" applyAlignment="1">
      <alignment horizontal="left" vertical="center" shrinkToFit="1"/>
    </xf>
    <xf numFmtId="181" fontId="130" fillId="33" borderId="16" xfId="75" applyNumberFormat="1" applyFont="1" applyFill="1" applyBorder="1" applyAlignment="1">
      <alignment horizontal="left" vertical="center"/>
    </xf>
    <xf numFmtId="181" fontId="130" fillId="33" borderId="0" xfId="75" applyNumberFormat="1" applyFont="1" applyFill="1" applyBorder="1" applyAlignment="1">
      <alignment horizontal="left" vertical="center"/>
    </xf>
    <xf numFmtId="181" fontId="130" fillId="33" borderId="69" xfId="75" applyNumberFormat="1" applyFont="1" applyFill="1" applyBorder="1" applyAlignment="1">
      <alignment horizontal="left" vertical="center"/>
    </xf>
    <xf numFmtId="181" fontId="130" fillId="33" borderId="237" xfId="75" applyNumberFormat="1" applyFont="1" applyFill="1" applyBorder="1" applyAlignment="1">
      <alignment horizontal="left" vertical="center" shrinkToFit="1"/>
    </xf>
    <xf numFmtId="181" fontId="130" fillId="33" borderId="15" xfId="75" applyNumberFormat="1" applyFont="1" applyFill="1" applyBorder="1" applyAlignment="1">
      <alignment horizontal="left" vertical="center" shrinkToFit="1"/>
    </xf>
    <xf numFmtId="181" fontId="130" fillId="37" borderId="16" xfId="75" applyNumberFormat="1" applyFont="1" applyFill="1" applyBorder="1" applyAlignment="1">
      <alignment horizontal="left" vertical="center"/>
    </xf>
    <xf numFmtId="181" fontId="130" fillId="37" borderId="0" xfId="75" applyNumberFormat="1" applyFont="1" applyFill="1" applyBorder="1" applyAlignment="1">
      <alignment horizontal="left" vertical="center"/>
    </xf>
    <xf numFmtId="181" fontId="130" fillId="37" borderId="69" xfId="75" applyNumberFormat="1" applyFont="1" applyFill="1" applyBorder="1" applyAlignment="1">
      <alignment horizontal="left" vertical="center"/>
    </xf>
    <xf numFmtId="181" fontId="130" fillId="37" borderId="237" xfId="75" applyNumberFormat="1" applyFont="1" applyFill="1" applyBorder="1" applyAlignment="1">
      <alignment horizontal="left" vertical="center" shrinkToFit="1"/>
    </xf>
    <xf numFmtId="181" fontId="130" fillId="37" borderId="15" xfId="75" applyNumberFormat="1" applyFont="1" applyFill="1" applyBorder="1" applyAlignment="1">
      <alignment horizontal="left" vertical="center" shrinkToFit="1"/>
    </xf>
    <xf numFmtId="0" fontId="76" fillId="25" borderId="13" xfId="75" applyFont="1" applyFill="1" applyBorder="1" applyAlignment="1">
      <alignment horizontal="center" vertical="center" shrinkToFit="1"/>
    </xf>
    <xf numFmtId="0" fontId="76" fillId="25" borderId="14" xfId="75" applyFont="1" applyFill="1" applyBorder="1" applyAlignment="1">
      <alignment horizontal="center" vertical="center" shrinkToFit="1"/>
    </xf>
    <xf numFmtId="0" fontId="76" fillId="25" borderId="27" xfId="75" applyFont="1" applyFill="1" applyBorder="1" applyAlignment="1">
      <alignment horizontal="center" vertical="center" shrinkToFit="1"/>
    </xf>
    <xf numFmtId="181" fontId="128" fillId="0" borderId="13" xfId="75" applyNumberFormat="1" applyFont="1" applyBorder="1" applyAlignment="1">
      <alignment horizontal="center" vertical="center"/>
    </xf>
    <xf numFmtId="181" fontId="128" fillId="0" borderId="14" xfId="75" applyNumberFormat="1" applyFont="1" applyBorder="1" applyAlignment="1">
      <alignment horizontal="center" vertical="center"/>
    </xf>
    <xf numFmtId="181" fontId="128" fillId="0" borderId="27" xfId="75" applyNumberFormat="1" applyFont="1" applyBorder="1" applyAlignment="1">
      <alignment horizontal="center" vertical="center"/>
    </xf>
    <xf numFmtId="181" fontId="128" fillId="0" borderId="16" xfId="75" applyNumberFormat="1" applyFont="1" applyBorder="1" applyAlignment="1">
      <alignment horizontal="center" vertical="center"/>
    </xf>
    <xf numFmtId="181" fontId="128" fillId="0" borderId="0" xfId="75" applyNumberFormat="1" applyFont="1" applyBorder="1" applyAlignment="1">
      <alignment horizontal="center" vertical="center"/>
    </xf>
    <xf numFmtId="181" fontId="128" fillId="0" borderId="15" xfId="75" applyNumberFormat="1" applyFont="1" applyBorder="1" applyAlignment="1">
      <alignment horizontal="center" vertical="center"/>
    </xf>
    <xf numFmtId="181" fontId="128" fillId="0" borderId="18" xfId="75" applyNumberFormat="1" applyFont="1" applyBorder="1" applyAlignment="1">
      <alignment horizontal="center" vertical="center"/>
    </xf>
    <xf numFmtId="181" fontId="128" fillId="0" borderId="10" xfId="75" applyNumberFormat="1" applyFont="1" applyBorder="1" applyAlignment="1">
      <alignment horizontal="center" vertical="center"/>
    </xf>
    <xf numFmtId="181" fontId="130" fillId="36" borderId="16" xfId="75" applyNumberFormat="1" applyFont="1" applyFill="1" applyBorder="1" applyAlignment="1">
      <alignment horizontal="left" vertical="center"/>
    </xf>
    <xf numFmtId="181" fontId="130" fillId="36" borderId="0" xfId="75" applyNumberFormat="1" applyFont="1" applyFill="1" applyBorder="1" applyAlignment="1">
      <alignment horizontal="left" vertical="center"/>
    </xf>
    <xf numFmtId="181" fontId="130" fillId="36" borderId="69" xfId="75" applyNumberFormat="1" applyFont="1" applyFill="1" applyBorder="1" applyAlignment="1">
      <alignment horizontal="left" vertical="center"/>
    </xf>
    <xf numFmtId="0" fontId="76" fillId="0" borderId="0" xfId="75" applyFont="1" applyAlignment="1">
      <alignment horizontal="right" vertical="center" shrinkToFit="1"/>
    </xf>
    <xf numFmtId="0" fontId="76" fillId="25" borderId="0" xfId="75" applyFont="1" applyFill="1" applyAlignment="1">
      <alignment horizontal="center" vertical="center" shrinkToFit="1"/>
    </xf>
    <xf numFmtId="0" fontId="77" fillId="0" borderId="0" xfId="75" applyFont="1" applyAlignment="1">
      <alignment horizontal="left" vertical="center"/>
    </xf>
    <xf numFmtId="176" fontId="127" fillId="25" borderId="0" xfId="75" applyNumberFormat="1" applyFont="1" applyFill="1" applyBorder="1" applyAlignment="1" applyProtection="1">
      <alignment horizontal="left" vertical="center"/>
      <protection locked="0"/>
    </xf>
    <xf numFmtId="0" fontId="77" fillId="0" borderId="0" xfId="75" applyFont="1" applyBorder="1" applyAlignment="1">
      <alignment horizontal="left" vertical="center"/>
    </xf>
    <xf numFmtId="182" fontId="77" fillId="0" borderId="0" xfId="75" applyNumberFormat="1" applyFont="1" applyAlignment="1">
      <alignment horizontal="left" vertical="center"/>
    </xf>
    <xf numFmtId="176" fontId="127" fillId="25" borderId="0" xfId="75" applyNumberFormat="1" applyFont="1" applyFill="1" applyAlignment="1" applyProtection="1">
      <alignment horizontal="left" vertical="center"/>
      <protection locked="0"/>
    </xf>
    <xf numFmtId="0" fontId="128" fillId="0" borderId="11" xfId="75" applyFont="1" applyFill="1" applyBorder="1" applyAlignment="1">
      <alignment horizontal="center" vertical="center"/>
    </xf>
    <xf numFmtId="0" fontId="128" fillId="0" borderId="28" xfId="75" applyFont="1" applyFill="1" applyBorder="1" applyAlignment="1">
      <alignment horizontal="center" vertical="center"/>
    </xf>
    <xf numFmtId="0" fontId="128" fillId="0" borderId="12" xfId="75" applyFont="1" applyFill="1" applyBorder="1" applyAlignment="1">
      <alignment horizontal="center" vertical="center"/>
    </xf>
    <xf numFmtId="0" fontId="129" fillId="0" borderId="21" xfId="75" applyFont="1" applyBorder="1" applyAlignment="1">
      <alignment horizontal="center" vertical="center" wrapText="1" shrinkToFit="1"/>
    </xf>
    <xf numFmtId="0" fontId="129" fillId="0" borderId="23" xfId="75" applyFont="1" applyBorder="1" applyAlignment="1">
      <alignment horizontal="center" vertical="center" shrinkToFit="1"/>
    </xf>
    <xf numFmtId="0" fontId="76" fillId="0" borderId="13" xfId="75" applyFont="1" applyBorder="1" applyAlignment="1">
      <alignment horizontal="center" vertical="center"/>
    </xf>
    <xf numFmtId="0" fontId="76" fillId="0" borderId="27" xfId="75" applyFont="1" applyBorder="1" applyAlignment="1">
      <alignment horizontal="center" vertical="center"/>
    </xf>
    <xf numFmtId="0" fontId="76" fillId="0" borderId="13" xfId="75" applyFont="1" applyBorder="1" applyAlignment="1">
      <alignment horizontal="center" vertical="center" wrapText="1"/>
    </xf>
    <xf numFmtId="0" fontId="76" fillId="0" borderId="14" xfId="75" applyFont="1" applyBorder="1" applyAlignment="1">
      <alignment horizontal="center" vertical="center" wrapText="1"/>
    </xf>
    <xf numFmtId="0" fontId="125" fillId="0" borderId="13" xfId="75" applyFont="1" applyBorder="1" applyAlignment="1">
      <alignment horizontal="center" vertical="center" wrapText="1" shrinkToFit="1"/>
    </xf>
    <xf numFmtId="0" fontId="125" fillId="0" borderId="14" xfId="75" applyFont="1" applyBorder="1" applyAlignment="1">
      <alignment horizontal="center" vertical="center" wrapText="1" shrinkToFit="1"/>
    </xf>
    <xf numFmtId="0" fontId="125" fillId="0" borderId="27" xfId="75" applyFont="1" applyBorder="1" applyAlignment="1">
      <alignment horizontal="center" vertical="center" wrapText="1" shrinkToFit="1"/>
    </xf>
    <xf numFmtId="0" fontId="78" fillId="0" borderId="18" xfId="75" applyFont="1" applyBorder="1" applyAlignment="1">
      <alignment horizontal="center" vertical="center"/>
    </xf>
    <xf numFmtId="0" fontId="78" fillId="0" borderId="10" xfId="75" applyFont="1" applyBorder="1" applyAlignment="1">
      <alignment horizontal="center" vertical="center"/>
    </xf>
    <xf numFmtId="0" fontId="78" fillId="0" borderId="18" xfId="75" applyFont="1" applyBorder="1" applyAlignment="1">
      <alignment horizontal="center" vertical="center" wrapText="1" shrinkToFit="1"/>
    </xf>
    <xf numFmtId="0" fontId="78" fillId="0" borderId="10" xfId="75" applyFont="1" applyBorder="1" applyAlignment="1">
      <alignment horizontal="center" vertical="center" wrapText="1" shrinkToFit="1"/>
    </xf>
    <xf numFmtId="0" fontId="78" fillId="0" borderId="26" xfId="75" applyFont="1" applyBorder="1" applyAlignment="1">
      <alignment horizontal="center" vertical="center" wrapText="1" shrinkToFit="1"/>
    </xf>
    <xf numFmtId="0" fontId="78" fillId="0" borderId="10" xfId="75" applyFont="1" applyBorder="1" applyAlignment="1">
      <alignment horizontal="center" vertical="center" wrapText="1"/>
    </xf>
    <xf numFmtId="0" fontId="78" fillId="0" borderId="26" xfId="75" applyFont="1" applyBorder="1" applyAlignment="1">
      <alignment horizontal="center" vertical="center"/>
    </xf>
    <xf numFmtId="0" fontId="76" fillId="0" borderId="89" xfId="75" applyFont="1" applyBorder="1" applyAlignment="1">
      <alignment horizontal="center" vertical="center"/>
    </xf>
    <xf numFmtId="0" fontId="76" fillId="0" borderId="91" xfId="75" applyFont="1" applyBorder="1" applyAlignment="1">
      <alignment horizontal="center" vertical="center"/>
    </xf>
    <xf numFmtId="0" fontId="76" fillId="0" borderId="92" xfId="75" applyFont="1" applyBorder="1" applyAlignment="1">
      <alignment horizontal="center" vertical="center"/>
    </xf>
    <xf numFmtId="0" fontId="76" fillId="0" borderId="217" xfId="0" applyFont="1" applyBorder="1" applyAlignment="1" applyProtection="1">
      <alignment horizontal="center" vertical="center"/>
      <protection locked="0"/>
    </xf>
    <xf numFmtId="0" fontId="76" fillId="0" borderId="221" xfId="0" applyFont="1" applyBorder="1" applyAlignment="1" applyProtection="1">
      <alignment horizontal="center" vertical="center"/>
      <protection locked="0"/>
    </xf>
    <xf numFmtId="0" fontId="76" fillId="0" borderId="351" xfId="0" applyFont="1" applyBorder="1" applyAlignment="1" applyProtection="1">
      <alignment horizontal="center" vertical="center" textRotation="255"/>
      <protection locked="0"/>
    </xf>
    <xf numFmtId="0" fontId="76" fillId="0" borderId="345" xfId="0" applyFont="1" applyBorder="1" applyAlignment="1" applyProtection="1">
      <alignment horizontal="center" vertical="center" textRotation="255"/>
      <protection locked="0"/>
    </xf>
    <xf numFmtId="0" fontId="76" fillId="0" borderId="342" xfId="0" applyFont="1" applyBorder="1" applyAlignment="1" applyProtection="1">
      <alignment horizontal="center" vertical="center" textRotation="255"/>
      <protection locked="0"/>
    </xf>
    <xf numFmtId="0" fontId="76" fillId="0" borderId="352" xfId="0" applyFont="1" applyBorder="1" applyAlignment="1" applyProtection="1">
      <alignment horizontal="center" vertical="center" textRotation="255"/>
      <protection locked="0"/>
    </xf>
    <xf numFmtId="0" fontId="76" fillId="0" borderId="214" xfId="0" applyFont="1" applyBorder="1" applyAlignment="1">
      <alignment horizontal="center" vertical="center"/>
    </xf>
    <xf numFmtId="0" fontId="76" fillId="0" borderId="23" xfId="0" applyFont="1" applyBorder="1" applyAlignment="1">
      <alignment horizontal="center" vertical="center"/>
    </xf>
    <xf numFmtId="0" fontId="76" fillId="0" borderId="216" xfId="0" applyFont="1" applyBorder="1" applyAlignment="1" applyProtection="1">
      <alignment horizontal="center" vertical="center"/>
      <protection locked="0"/>
    </xf>
    <xf numFmtId="0" fontId="76" fillId="0" borderId="220" xfId="0" applyFont="1" applyBorder="1" applyAlignment="1" applyProtection="1">
      <alignment horizontal="center" vertical="center"/>
      <protection locked="0"/>
    </xf>
    <xf numFmtId="0" fontId="76" fillId="0" borderId="225" xfId="0" applyFont="1" applyBorder="1" applyAlignment="1" applyProtection="1">
      <alignment horizontal="center" vertical="center"/>
      <protection locked="0"/>
    </xf>
    <xf numFmtId="0" fontId="76" fillId="0" borderId="233" xfId="0" applyFont="1" applyBorder="1" applyAlignment="1" applyProtection="1">
      <alignment horizontal="center" vertical="center"/>
      <protection locked="0"/>
    </xf>
    <xf numFmtId="0" fontId="76" fillId="0" borderId="225" xfId="0" applyFont="1" applyBorder="1" applyAlignment="1" applyProtection="1">
      <alignment horizontal="center" vertical="center" textRotation="255"/>
      <protection locked="0"/>
    </xf>
    <xf numFmtId="0" fontId="76" fillId="0" borderId="217" xfId="0" applyFont="1" applyBorder="1" applyAlignment="1" applyProtection="1">
      <alignment horizontal="center" vertical="center" textRotation="255"/>
      <protection locked="0"/>
    </xf>
    <xf numFmtId="0" fontId="76" fillId="0" borderId="214" xfId="0" applyFont="1" applyBorder="1" applyAlignment="1">
      <alignment horizontal="center" vertical="center" shrinkToFit="1"/>
    </xf>
    <xf numFmtId="0" fontId="76" fillId="0" borderId="161" xfId="0" applyFont="1" applyBorder="1" applyAlignment="1">
      <alignment horizontal="center" vertical="center" shrinkToFit="1"/>
    </xf>
    <xf numFmtId="0" fontId="76" fillId="0" borderId="216" xfId="0" applyFont="1" applyBorder="1" applyAlignment="1" applyProtection="1">
      <alignment horizontal="center" vertical="center" shrinkToFit="1"/>
      <protection locked="0"/>
    </xf>
    <xf numFmtId="0" fontId="76" fillId="0" borderId="11" xfId="0" applyFont="1" applyBorder="1" applyAlignment="1">
      <alignment horizontal="center" vertical="center"/>
    </xf>
    <xf numFmtId="0" fontId="76" fillId="0" borderId="12" xfId="0" applyFont="1" applyBorder="1" applyAlignment="1">
      <alignment horizontal="center" vertical="center"/>
    </xf>
    <xf numFmtId="0" fontId="125" fillId="0" borderId="214" xfId="0" applyFont="1" applyBorder="1" applyAlignment="1">
      <alignment horizontal="center" vertical="center" wrapText="1" shrinkToFit="1"/>
    </xf>
    <xf numFmtId="0" fontId="125" fillId="0" borderId="161" xfId="0" applyFont="1" applyBorder="1" applyAlignment="1">
      <alignment horizontal="center" vertical="center" shrinkToFit="1"/>
    </xf>
    <xf numFmtId="0" fontId="76" fillId="0" borderId="216" xfId="0" applyFont="1" applyBorder="1" applyAlignment="1" applyProtection="1">
      <alignment horizontal="center" vertical="center" textRotation="255"/>
      <protection locked="0"/>
    </xf>
    <xf numFmtId="0" fontId="76" fillId="0" borderId="214" xfId="0" applyFont="1" applyFill="1" applyBorder="1" applyAlignment="1">
      <alignment horizontal="center" vertical="center"/>
    </xf>
    <xf numFmtId="0" fontId="76" fillId="0" borderId="23" xfId="0" applyFont="1" applyFill="1" applyBorder="1" applyAlignment="1">
      <alignment horizontal="center" vertical="center"/>
    </xf>
    <xf numFmtId="0" fontId="76" fillId="0" borderId="214" xfId="0" applyFont="1" applyFill="1" applyBorder="1" applyAlignment="1">
      <alignment horizontal="center" vertical="center" shrinkToFit="1"/>
    </xf>
    <xf numFmtId="0" fontId="76" fillId="0" borderId="161" xfId="0" applyFont="1" applyFill="1" applyBorder="1" applyAlignment="1">
      <alignment horizontal="center" vertical="center" shrinkToFit="1"/>
    </xf>
    <xf numFmtId="0" fontId="76" fillId="0" borderId="0" xfId="0" applyFont="1" applyAlignment="1">
      <alignment horizontal="left" vertical="center"/>
    </xf>
    <xf numFmtId="176" fontId="76" fillId="0" borderId="0" xfId="0" applyNumberFormat="1" applyFont="1" applyAlignment="1">
      <alignment horizontal="center" vertical="center"/>
    </xf>
    <xf numFmtId="0" fontId="76" fillId="0" borderId="0" xfId="0" applyFont="1" applyAlignment="1">
      <alignment horizontal="left" vertical="center" shrinkToFit="1"/>
    </xf>
    <xf numFmtId="0" fontId="76" fillId="0" borderId="0" xfId="0" applyFont="1" applyAlignment="1">
      <alignment horizontal="right" vertical="center"/>
    </xf>
    <xf numFmtId="182" fontId="76" fillId="0" borderId="0" xfId="0" applyNumberFormat="1" applyFont="1" applyAlignment="1">
      <alignment horizontal="center" vertical="center"/>
    </xf>
    <xf numFmtId="0" fontId="76" fillId="0" borderId="346" xfId="0" applyFont="1" applyBorder="1" applyAlignment="1">
      <alignment horizontal="center" vertical="center" shrinkToFit="1"/>
    </xf>
    <xf numFmtId="0" fontId="76" fillId="0" borderId="347" xfId="0" applyFont="1" applyBorder="1" applyAlignment="1">
      <alignment horizontal="center" vertical="center" shrinkToFit="1"/>
    </xf>
    <xf numFmtId="1" fontId="76" fillId="0" borderId="348" xfId="0" applyNumberFormat="1" applyFont="1" applyBorder="1" applyAlignment="1">
      <alignment horizontal="center" vertical="center"/>
    </xf>
    <xf numFmtId="1" fontId="76" fillId="0" borderId="349" xfId="0" applyNumberFormat="1" applyFont="1" applyBorder="1" applyAlignment="1">
      <alignment horizontal="center" vertical="center"/>
    </xf>
    <xf numFmtId="0" fontId="76" fillId="0" borderId="348" xfId="0" applyFont="1" applyBorder="1" applyAlignment="1">
      <alignment horizontal="center" vertical="center"/>
    </xf>
    <xf numFmtId="0" fontId="76" fillId="0" borderId="349" xfId="0" applyFont="1" applyBorder="1" applyAlignment="1">
      <alignment horizontal="center" vertical="center"/>
    </xf>
    <xf numFmtId="181" fontId="76" fillId="43" borderId="347" xfId="87" applyNumberFormat="1" applyFont="1" applyFill="1" applyBorder="1" applyAlignment="1">
      <alignment horizontal="center" vertical="center"/>
    </xf>
    <xf numFmtId="181" fontId="76" fillId="43" borderId="350" xfId="87" applyNumberFormat="1" applyFont="1" applyFill="1" applyBorder="1" applyAlignment="1">
      <alignment horizontal="center" vertical="center"/>
    </xf>
    <xf numFmtId="0" fontId="77" fillId="25" borderId="0" xfId="73" applyFont="1" applyFill="1" applyAlignment="1" applyProtection="1">
      <alignment horizontal="center" vertical="center" shrinkToFit="1"/>
      <protection locked="0"/>
    </xf>
    <xf numFmtId="0" fontId="76" fillId="0" borderId="90" xfId="0" applyFont="1" applyBorder="1" applyAlignment="1">
      <alignment horizontal="center" vertical="center" shrinkToFit="1"/>
    </xf>
    <xf numFmtId="0" fontId="76" fillId="0" borderId="121" xfId="0" applyFont="1" applyBorder="1" applyAlignment="1">
      <alignment horizontal="center" vertical="center" shrinkToFit="1"/>
    </xf>
    <xf numFmtId="0" fontId="76" fillId="0" borderId="100" xfId="0" applyFont="1" applyBorder="1" applyAlignment="1">
      <alignment horizontal="center" vertical="center"/>
    </xf>
    <xf numFmtId="0" fontId="76" fillId="0" borderId="122" xfId="0" applyFont="1" applyBorder="1" applyAlignment="1">
      <alignment horizontal="center" vertical="center"/>
    </xf>
    <xf numFmtId="0" fontId="76" fillId="0" borderId="126" xfId="0" applyFont="1" applyBorder="1" applyAlignment="1">
      <alignment horizontal="center" vertical="center"/>
    </xf>
    <xf numFmtId="0" fontId="76" fillId="0" borderId="226" xfId="0" applyFont="1" applyBorder="1" applyAlignment="1">
      <alignment horizontal="center" vertical="center"/>
    </xf>
    <xf numFmtId="0" fontId="76" fillId="0" borderId="224" xfId="0" applyFont="1" applyBorder="1" applyAlignment="1">
      <alignment horizontal="center" vertical="center"/>
    </xf>
    <xf numFmtId="179" fontId="76" fillId="0" borderId="227" xfId="0" applyNumberFormat="1" applyFont="1" applyBorder="1" applyAlignment="1">
      <alignment horizontal="center" vertical="center"/>
    </xf>
    <xf numFmtId="179" fontId="76" fillId="0" borderId="224" xfId="0" applyNumberFormat="1" applyFont="1" applyBorder="1" applyAlignment="1">
      <alignment horizontal="center" vertical="center"/>
    </xf>
    <xf numFmtId="0" fontId="76" fillId="0" borderId="227" xfId="0" applyFont="1" applyBorder="1" applyAlignment="1">
      <alignment horizontal="center" vertical="center"/>
    </xf>
    <xf numFmtId="181" fontId="76" fillId="0" borderId="227" xfId="87" applyNumberFormat="1" applyFont="1" applyBorder="1" applyAlignment="1">
      <alignment horizontal="center" vertical="center"/>
    </xf>
    <xf numFmtId="181" fontId="76" fillId="0" borderId="228" xfId="87" applyNumberFormat="1" applyFont="1" applyBorder="1" applyAlignment="1">
      <alignment horizontal="center" vertical="center"/>
    </xf>
    <xf numFmtId="181" fontId="81" fillId="28" borderId="216" xfId="0" applyNumberFormat="1" applyFont="1" applyFill="1" applyBorder="1" applyAlignment="1">
      <alignment horizontal="center" vertical="center"/>
    </xf>
    <xf numFmtId="181" fontId="81" fillId="28" borderId="225" xfId="0" applyNumberFormat="1" applyFont="1" applyFill="1" applyBorder="1" applyAlignment="1">
      <alignment horizontal="center" vertical="center"/>
    </xf>
    <xf numFmtId="181" fontId="79" fillId="27" borderId="216" xfId="0" applyNumberFormat="1" applyFont="1" applyFill="1" applyBorder="1" applyAlignment="1">
      <alignment horizontal="center" vertical="center"/>
    </xf>
    <xf numFmtId="181" fontId="79" fillId="27" borderId="225" xfId="0" applyNumberFormat="1" applyFont="1" applyFill="1" applyBorder="1" applyAlignment="1">
      <alignment horizontal="center" vertical="center"/>
    </xf>
    <xf numFmtId="176" fontId="80" fillId="34" borderId="162" xfId="73" applyNumberFormat="1" applyFont="1" applyFill="1" applyBorder="1" applyAlignment="1" applyProtection="1">
      <alignment horizontal="center" vertical="center"/>
      <protection locked="0"/>
    </xf>
    <xf numFmtId="176" fontId="80" fillId="34" borderId="150" xfId="73" applyNumberFormat="1" applyFont="1" applyFill="1" applyBorder="1" applyAlignment="1" applyProtection="1">
      <alignment horizontal="center" vertical="center"/>
      <protection locked="0"/>
    </xf>
    <xf numFmtId="176" fontId="80" fillId="34" borderId="68" xfId="73" applyNumberFormat="1" applyFont="1" applyFill="1" applyBorder="1" applyAlignment="1" applyProtection="1">
      <alignment horizontal="center" vertical="center"/>
      <protection locked="0"/>
    </xf>
    <xf numFmtId="0" fontId="76" fillId="0" borderId="0" xfId="0" applyNumberFormat="1" applyFont="1" applyAlignment="1">
      <alignment horizontal="left" vertical="center"/>
    </xf>
    <xf numFmtId="182" fontId="76" fillId="0" borderId="0" xfId="0" applyNumberFormat="1" applyFont="1" applyAlignment="1">
      <alignment horizontal="left" vertical="center"/>
    </xf>
    <xf numFmtId="181" fontId="79" fillId="26" borderId="220" xfId="0" applyNumberFormat="1" applyFont="1" applyFill="1" applyBorder="1" applyAlignment="1">
      <alignment horizontal="center" vertical="center"/>
    </xf>
    <xf numFmtId="181" fontId="79" fillId="26" borderId="233" xfId="0" applyNumberFormat="1" applyFont="1" applyFill="1" applyBorder="1" applyAlignment="1">
      <alignment horizontal="center" vertical="center"/>
    </xf>
    <xf numFmtId="0" fontId="76" fillId="0" borderId="229" xfId="0" applyFont="1" applyBorder="1" applyAlignment="1">
      <alignment horizontal="center" vertical="center"/>
    </xf>
    <xf numFmtId="0" fontId="76" fillId="0" borderId="230" xfId="0" applyFont="1" applyBorder="1" applyAlignment="1">
      <alignment horizontal="center" vertical="center"/>
    </xf>
    <xf numFmtId="179" fontId="76" fillId="0" borderId="231" xfId="0" applyNumberFormat="1" applyFont="1" applyBorder="1" applyAlignment="1">
      <alignment horizontal="center" vertical="center"/>
    </xf>
    <xf numFmtId="179" fontId="76" fillId="0" borderId="230" xfId="0" applyNumberFormat="1" applyFont="1" applyBorder="1" applyAlignment="1">
      <alignment horizontal="center" vertical="center"/>
    </xf>
    <xf numFmtId="0" fontId="76" fillId="0" borderId="231" xfId="0" applyFont="1" applyBorder="1" applyAlignment="1">
      <alignment horizontal="center" vertical="center"/>
    </xf>
    <xf numFmtId="181" fontId="76" fillId="0" borderId="231" xfId="87" applyNumberFormat="1" applyFont="1" applyBorder="1" applyAlignment="1">
      <alignment horizontal="center" vertical="center"/>
    </xf>
    <xf numFmtId="181" fontId="76" fillId="0" borderId="232" xfId="87" applyNumberFormat="1" applyFont="1" applyBorder="1" applyAlignment="1">
      <alignment horizontal="center" vertical="center"/>
    </xf>
    <xf numFmtId="0" fontId="76" fillId="0" borderId="247" xfId="0" applyFont="1" applyBorder="1" applyAlignment="1" applyProtection="1">
      <alignment horizontal="center" vertical="center"/>
      <protection locked="0"/>
    </xf>
    <xf numFmtId="0" fontId="76" fillId="0" borderId="250" xfId="0" applyFont="1" applyBorder="1" applyAlignment="1" applyProtection="1">
      <alignment horizontal="center" vertical="center"/>
      <protection locked="0"/>
    </xf>
    <xf numFmtId="0" fontId="76" fillId="0" borderId="248" xfId="0" applyFont="1" applyBorder="1" applyAlignment="1" applyProtection="1">
      <alignment horizontal="center" vertical="center"/>
      <protection locked="0"/>
    </xf>
    <xf numFmtId="0" fontId="76" fillId="0" borderId="251" xfId="0" applyFont="1" applyBorder="1" applyAlignment="1" applyProtection="1">
      <alignment horizontal="center" vertical="center"/>
      <protection locked="0"/>
    </xf>
    <xf numFmtId="0" fontId="76" fillId="0" borderId="224" xfId="0" applyFont="1" applyBorder="1" applyAlignment="1" applyProtection="1">
      <alignment horizontal="center" vertical="center"/>
      <protection locked="0"/>
    </xf>
    <xf numFmtId="0" fontId="76" fillId="0" borderId="230" xfId="0" applyFont="1" applyBorder="1" applyAlignment="1" applyProtection="1">
      <alignment horizontal="center" vertical="center"/>
      <protection locked="0"/>
    </xf>
    <xf numFmtId="0" fontId="76" fillId="0" borderId="243" xfId="0" applyFont="1" applyBorder="1" applyAlignment="1" applyProtection="1">
      <alignment horizontal="center" vertical="center" textRotation="255"/>
      <protection locked="0"/>
    </xf>
    <xf numFmtId="0" fontId="76" fillId="0" borderId="227" xfId="0" applyFont="1" applyBorder="1" applyAlignment="1" applyProtection="1">
      <alignment horizontal="center" vertical="center"/>
      <protection locked="0"/>
    </xf>
    <xf numFmtId="0" fontId="76" fillId="0" borderId="231" xfId="0" applyFont="1" applyBorder="1" applyAlignment="1" applyProtection="1">
      <alignment horizontal="center" vertical="center"/>
      <protection locked="0"/>
    </xf>
    <xf numFmtId="0" fontId="76" fillId="0" borderId="246" xfId="0" applyFont="1" applyBorder="1" applyAlignment="1" applyProtection="1">
      <alignment horizontal="center" vertical="center"/>
      <protection locked="0"/>
    </xf>
    <xf numFmtId="0" fontId="76" fillId="0" borderId="249" xfId="0" applyFont="1" applyBorder="1" applyAlignment="1" applyProtection="1">
      <alignment horizontal="center" vertical="center"/>
      <protection locked="0"/>
    </xf>
    <xf numFmtId="181" fontId="81" fillId="27" borderId="216" xfId="0" applyNumberFormat="1" applyFont="1" applyFill="1" applyBorder="1" applyAlignment="1">
      <alignment horizontal="center" vertical="center"/>
    </xf>
    <xf numFmtId="181" fontId="81" fillId="27" borderId="225" xfId="0" applyNumberFormat="1" applyFont="1" applyFill="1" applyBorder="1" applyAlignment="1">
      <alignment horizontal="center" vertical="center"/>
    </xf>
    <xf numFmtId="176" fontId="76" fillId="25" borderId="0" xfId="0" applyNumberFormat="1" applyFont="1" applyFill="1" applyAlignment="1" applyProtection="1">
      <alignment horizontal="center" vertical="center"/>
      <protection locked="0"/>
    </xf>
    <xf numFmtId="176" fontId="76" fillId="25" borderId="162" xfId="0" applyNumberFormat="1" applyFont="1" applyFill="1" applyBorder="1" applyAlignment="1" applyProtection="1">
      <alignment horizontal="center" vertical="center"/>
      <protection locked="0"/>
    </xf>
    <xf numFmtId="176" fontId="76" fillId="25" borderId="150" xfId="0" applyNumberFormat="1" applyFont="1" applyFill="1" applyBorder="1" applyAlignment="1" applyProtection="1">
      <alignment horizontal="center" vertical="center"/>
      <protection locked="0"/>
    </xf>
    <xf numFmtId="176" fontId="76" fillId="25" borderId="68" xfId="0" applyNumberFormat="1" applyFont="1" applyFill="1" applyBorder="1" applyAlignment="1" applyProtection="1">
      <alignment horizontal="center" vertical="center"/>
      <protection locked="0"/>
    </xf>
    <xf numFmtId="0" fontId="76" fillId="0" borderId="234" xfId="0" applyFont="1" applyBorder="1" applyAlignment="1">
      <alignment horizontal="center" vertical="center"/>
    </xf>
    <xf numFmtId="0" fontId="76" fillId="0" borderId="315" xfId="0" applyFont="1" applyBorder="1" applyAlignment="1">
      <alignment horizontal="center" vertical="center"/>
    </xf>
    <xf numFmtId="179" fontId="76" fillId="0" borderId="76" xfId="0" applyNumberFormat="1" applyFont="1" applyBorder="1" applyAlignment="1">
      <alignment horizontal="center" vertical="center"/>
    </xf>
    <xf numFmtId="179" fontId="76" fillId="0" borderId="315" xfId="0" applyNumberFormat="1" applyFont="1" applyBorder="1" applyAlignment="1">
      <alignment horizontal="center" vertical="center"/>
    </xf>
    <xf numFmtId="0" fontId="76" fillId="0" borderId="76" xfId="0" applyFont="1" applyBorder="1" applyAlignment="1">
      <alignment horizontal="center" vertical="center"/>
    </xf>
    <xf numFmtId="181" fontId="76" fillId="0" borderId="76" xfId="87" applyNumberFormat="1" applyFont="1" applyBorder="1" applyAlignment="1">
      <alignment horizontal="center" vertical="center"/>
    </xf>
    <xf numFmtId="181" fontId="76" fillId="0" borderId="314" xfId="87" applyNumberFormat="1" applyFont="1" applyBorder="1" applyAlignment="1">
      <alignment horizontal="center" vertical="center"/>
    </xf>
    <xf numFmtId="181" fontId="76" fillId="28" borderId="227" xfId="87" applyNumberFormat="1" applyFont="1" applyFill="1" applyBorder="1" applyAlignment="1">
      <alignment horizontal="center" vertical="center"/>
    </xf>
    <xf numFmtId="181" fontId="76" fillId="28" borderId="228" xfId="87" applyNumberFormat="1" applyFont="1" applyFill="1" applyBorder="1" applyAlignment="1">
      <alignment horizontal="center" vertical="center"/>
    </xf>
    <xf numFmtId="0" fontId="56" fillId="0" borderId="39" xfId="45" applyFont="1" applyFill="1" applyBorder="1" applyAlignment="1">
      <alignment horizontal="center" vertical="center"/>
    </xf>
    <xf numFmtId="0" fontId="56" fillId="0" borderId="31" xfId="45" applyFont="1" applyFill="1" applyBorder="1" applyAlignment="1">
      <alignment horizontal="center" vertical="center"/>
    </xf>
    <xf numFmtId="0" fontId="56" fillId="0" borderId="59" xfId="45" applyFont="1" applyFill="1" applyBorder="1" applyAlignment="1">
      <alignment horizontal="center" vertical="center"/>
    </xf>
    <xf numFmtId="0" fontId="56" fillId="0" borderId="40" xfId="45" applyFont="1" applyFill="1" applyBorder="1" applyAlignment="1">
      <alignment horizontal="center" vertical="center"/>
    </xf>
    <xf numFmtId="0" fontId="56" fillId="0" borderId="0" xfId="45" applyFont="1" applyFill="1" applyBorder="1" applyAlignment="1">
      <alignment horizontal="center" vertical="center"/>
    </xf>
    <xf numFmtId="0" fontId="56" fillId="0" borderId="15" xfId="45" applyFont="1" applyFill="1" applyBorder="1" applyAlignment="1">
      <alignment horizontal="center" vertical="center"/>
    </xf>
    <xf numFmtId="0" fontId="56" fillId="0" borderId="46" xfId="45" applyFont="1" applyFill="1" applyBorder="1" applyAlignment="1">
      <alignment horizontal="center" vertical="center"/>
    </xf>
    <xf numFmtId="0" fontId="56" fillId="0" borderId="34" xfId="45" applyFont="1" applyFill="1" applyBorder="1" applyAlignment="1">
      <alignment horizontal="center" vertical="center"/>
    </xf>
    <xf numFmtId="0" fontId="56" fillId="0" borderId="37" xfId="45" applyFont="1" applyFill="1" applyBorder="1" applyAlignment="1">
      <alignment horizontal="center" vertical="center"/>
    </xf>
    <xf numFmtId="0" fontId="56" fillId="24" borderId="154" xfId="45" applyFont="1" applyFill="1" applyBorder="1" applyAlignment="1" applyProtection="1">
      <alignment horizontal="center" vertical="center"/>
      <protection locked="0"/>
    </xf>
    <xf numFmtId="0" fontId="56" fillId="24" borderId="155" xfId="45" applyFont="1" applyFill="1" applyBorder="1" applyAlignment="1" applyProtection="1">
      <alignment horizontal="center" vertical="center"/>
      <protection locked="0"/>
    </xf>
    <xf numFmtId="0" fontId="56" fillId="24" borderId="157" xfId="45" applyFont="1" applyFill="1" applyBorder="1" applyAlignment="1" applyProtection="1">
      <alignment horizontal="center" vertical="center"/>
      <protection locked="0"/>
    </xf>
    <xf numFmtId="0" fontId="56" fillId="24" borderId="97" xfId="45" applyFont="1" applyFill="1" applyBorder="1" applyAlignment="1" applyProtection="1">
      <alignment horizontal="center" vertical="center"/>
      <protection locked="0"/>
    </xf>
    <xf numFmtId="0" fontId="56" fillId="24" borderId="65" xfId="45" applyFont="1" applyFill="1" applyBorder="1" applyAlignment="1" applyProtection="1">
      <alignment horizontal="center" vertical="center"/>
      <protection locked="0"/>
    </xf>
    <xf numFmtId="0" fontId="56"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6" fillId="0" borderId="95" xfId="45" applyFont="1" applyFill="1" applyBorder="1" applyAlignment="1" applyProtection="1">
      <alignment vertical="center"/>
      <protection locked="0"/>
    </xf>
    <xf numFmtId="0" fontId="56" fillId="0" borderId="66" xfId="45" applyFont="1" applyFill="1" applyBorder="1" applyAlignment="1" applyProtection="1">
      <alignment vertical="center"/>
      <protection locked="0"/>
    </xf>
    <xf numFmtId="0" fontId="56" fillId="0" borderId="94" xfId="45" applyFont="1" applyFill="1" applyBorder="1" applyAlignment="1" applyProtection="1">
      <alignment vertical="center"/>
      <protection locked="0"/>
    </xf>
    <xf numFmtId="0" fontId="56" fillId="0" borderId="82" xfId="45" applyFont="1" applyFill="1" applyBorder="1" applyAlignment="1" applyProtection="1">
      <alignment vertical="center"/>
      <protection locked="0"/>
    </xf>
    <xf numFmtId="0" fontId="56" fillId="0" borderId="83" xfId="45" applyFont="1" applyFill="1" applyBorder="1" applyAlignment="1" applyProtection="1">
      <alignment vertical="center"/>
      <protection locked="0"/>
    </xf>
    <xf numFmtId="0" fontId="56" fillId="0" borderId="152" xfId="45" applyFont="1" applyFill="1" applyBorder="1" applyAlignment="1" applyProtection="1">
      <alignment vertical="center"/>
      <protection locked="0"/>
    </xf>
    <xf numFmtId="0" fontId="56" fillId="0" borderId="153" xfId="45" applyFont="1" applyBorder="1" applyAlignment="1" applyProtection="1">
      <alignment horizontal="center" vertical="center" textRotation="255" wrapText="1"/>
      <protection locked="0"/>
    </xf>
    <xf numFmtId="0" fontId="56" fillId="0" borderId="111" xfId="45" applyFont="1" applyBorder="1" applyAlignment="1" applyProtection="1">
      <alignment horizontal="center" vertical="center" textRotation="255" wrapText="1"/>
      <protection locked="0"/>
    </xf>
    <xf numFmtId="0" fontId="56" fillId="0" borderId="114" xfId="45" applyFont="1" applyBorder="1" applyAlignment="1" applyProtection="1">
      <alignment horizontal="center" vertical="center" textRotation="255" wrapText="1"/>
      <protection locked="0"/>
    </xf>
    <xf numFmtId="0" fontId="56" fillId="0" borderId="144" xfId="45" applyFont="1" applyBorder="1" applyAlignment="1" applyProtection="1">
      <alignment horizontal="center" vertical="center"/>
      <protection locked="0"/>
    </xf>
    <xf numFmtId="0" fontId="56" fillId="0" borderId="59" xfId="45" applyFont="1" applyBorder="1" applyAlignment="1" applyProtection="1">
      <alignment horizontal="center" vertical="center"/>
      <protection locked="0"/>
    </xf>
    <xf numFmtId="0" fontId="56" fillId="0" borderId="154" xfId="45" applyFont="1" applyFill="1" applyBorder="1" applyAlignment="1" applyProtection="1">
      <alignment vertical="center"/>
      <protection locked="0"/>
    </xf>
    <xf numFmtId="0" fontId="56" fillId="0" borderId="155" xfId="45" applyFont="1" applyFill="1" applyBorder="1" applyAlignment="1" applyProtection="1">
      <alignment vertical="center"/>
      <protection locked="0"/>
    </xf>
    <xf numFmtId="0" fontId="56" fillId="0" borderId="156" xfId="45" applyFont="1" applyFill="1" applyBorder="1" applyAlignment="1" applyProtection="1">
      <alignment vertical="center"/>
      <protection locked="0"/>
    </xf>
    <xf numFmtId="0" fontId="56" fillId="0" borderId="11" xfId="45" applyFont="1" applyBorder="1" applyAlignment="1" applyProtection="1">
      <alignment horizontal="center" vertical="center"/>
      <protection locked="0"/>
    </xf>
    <xf numFmtId="0" fontId="56"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56" fillId="0" borderId="95" xfId="45" applyFont="1" applyFill="1" applyBorder="1" applyAlignment="1" applyProtection="1">
      <alignment horizontal="left" vertical="center" shrinkToFit="1"/>
      <protection locked="0"/>
    </xf>
    <xf numFmtId="0" fontId="56" fillId="0" borderId="66" xfId="45" applyFont="1" applyFill="1" applyBorder="1" applyAlignment="1" applyProtection="1">
      <alignment horizontal="left" vertical="center" shrinkToFit="1"/>
      <protection locked="0"/>
    </xf>
    <xf numFmtId="0" fontId="56" fillId="0" borderId="94" xfId="45" applyFont="1" applyFill="1" applyBorder="1" applyAlignment="1" applyProtection="1">
      <alignment horizontal="left" vertical="center" shrinkToFit="1"/>
      <protection locked="0"/>
    </xf>
    <xf numFmtId="0" fontId="56" fillId="0" borderId="82" xfId="45" applyFont="1" applyFill="1" applyBorder="1" applyAlignment="1" applyProtection="1">
      <alignment horizontal="left" vertical="center" shrinkToFit="1"/>
      <protection locked="0"/>
    </xf>
    <xf numFmtId="0" fontId="56" fillId="0" borderId="83" xfId="45" applyFont="1" applyFill="1" applyBorder="1" applyAlignment="1" applyProtection="1">
      <alignment horizontal="left" vertical="center" shrinkToFit="1"/>
      <protection locked="0"/>
    </xf>
    <xf numFmtId="0" fontId="56" fillId="0" borderId="152" xfId="45" applyFont="1" applyFill="1" applyBorder="1" applyAlignment="1" applyProtection="1">
      <alignment horizontal="left" vertical="center" shrinkToFit="1"/>
      <protection locked="0"/>
    </xf>
    <xf numFmtId="0" fontId="56" fillId="0" borderId="153" xfId="45" applyFont="1" applyBorder="1" applyAlignment="1" applyProtection="1">
      <alignment horizontal="center" vertical="center" textRotation="255"/>
      <protection locked="0"/>
    </xf>
    <xf numFmtId="0" fontId="56" fillId="0" borderId="111" xfId="45" applyFont="1" applyBorder="1" applyAlignment="1" applyProtection="1">
      <alignment horizontal="center" vertical="center" textRotation="255"/>
      <protection locked="0"/>
    </xf>
    <xf numFmtId="0" fontId="56" fillId="0" borderId="114" xfId="45" applyFont="1" applyBorder="1" applyAlignment="1" applyProtection="1">
      <alignment horizontal="center" vertical="center" textRotation="255"/>
      <protection locked="0"/>
    </xf>
    <xf numFmtId="0" fontId="56" fillId="0" borderId="16" xfId="45" applyFont="1" applyBorder="1" applyAlignment="1" applyProtection="1">
      <alignment horizontal="center" vertical="center"/>
      <protection locked="0"/>
    </xf>
    <xf numFmtId="0" fontId="56"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6" fillId="0" borderId="141" xfId="45" applyFont="1" applyFill="1" applyBorder="1" applyAlignment="1" applyProtection="1">
      <alignment vertical="center"/>
      <protection locked="0"/>
    </xf>
    <xf numFmtId="0" fontId="56" fillId="0" borderId="98" xfId="45" applyFont="1" applyFill="1" applyBorder="1" applyAlignment="1" applyProtection="1">
      <alignment vertical="center"/>
      <protection locked="0"/>
    </xf>
    <xf numFmtId="0" fontId="56" fillId="0" borderId="99" xfId="45" applyFont="1" applyFill="1" applyBorder="1" applyAlignment="1" applyProtection="1">
      <alignment vertical="center"/>
      <protection locked="0"/>
    </xf>
    <xf numFmtId="0" fontId="56"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6" fillId="0" borderId="97" xfId="45" applyFont="1" applyFill="1" applyBorder="1" applyAlignment="1" applyProtection="1">
      <alignment vertical="center"/>
      <protection locked="0"/>
    </xf>
    <xf numFmtId="0" fontId="56" fillId="0" borderId="65" xfId="45" applyFont="1" applyFill="1" applyBorder="1" applyAlignment="1" applyProtection="1">
      <alignment vertical="center"/>
      <protection locked="0"/>
    </xf>
    <xf numFmtId="0" fontId="56" fillId="0" borderId="78" xfId="45" applyFont="1" applyFill="1" applyBorder="1" applyAlignment="1" applyProtection="1">
      <alignment vertical="center"/>
      <protection locked="0"/>
    </xf>
    <xf numFmtId="0" fontId="56" fillId="0" borderId="149" xfId="45" applyFont="1" applyBorder="1" applyAlignment="1">
      <alignment horizontal="center" vertical="center"/>
    </xf>
    <xf numFmtId="0" fontId="56"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6" fillId="0" borderId="89" xfId="45" applyFont="1" applyFill="1" applyBorder="1" applyAlignment="1" applyProtection="1">
      <alignment horizontal="left" vertical="center" shrinkToFit="1"/>
      <protection locked="0"/>
    </xf>
    <xf numFmtId="0" fontId="56" fillId="0" borderId="91" xfId="45" applyFont="1" applyFill="1" applyBorder="1" applyAlignment="1" applyProtection="1">
      <alignment horizontal="left" vertical="center" shrinkToFit="1"/>
      <protection locked="0"/>
    </xf>
    <xf numFmtId="0" fontId="56" fillId="0" borderId="92" xfId="45" applyFont="1" applyFill="1" applyBorder="1" applyAlignment="1" applyProtection="1">
      <alignment horizontal="left" vertical="center" shrinkToFit="1"/>
      <protection locked="0"/>
    </xf>
    <xf numFmtId="0" fontId="56" fillId="0" borderId="141" xfId="45" applyFont="1" applyFill="1" applyBorder="1" applyAlignment="1" applyProtection="1">
      <alignment horizontal="left" vertical="center" shrinkToFit="1"/>
      <protection locked="0"/>
    </xf>
    <xf numFmtId="0" fontId="56" fillId="0" borderId="98" xfId="45" applyFont="1" applyFill="1" applyBorder="1" applyAlignment="1" applyProtection="1">
      <alignment horizontal="left" vertical="center" shrinkToFit="1"/>
      <protection locked="0"/>
    </xf>
    <xf numFmtId="0" fontId="56" fillId="0" borderId="99" xfId="45" applyFont="1" applyFill="1" applyBorder="1" applyAlignment="1" applyProtection="1">
      <alignment horizontal="left" vertical="center" shrinkToFit="1"/>
      <protection locked="0"/>
    </xf>
    <xf numFmtId="0" fontId="56" fillId="0" borderId="27" xfId="45" applyFont="1" applyBorder="1" applyAlignment="1" applyProtection="1">
      <alignment horizontal="center" vertical="center"/>
      <protection locked="0"/>
    </xf>
    <xf numFmtId="0" fontId="56" fillId="0" borderId="18" xfId="45" applyFont="1" applyBorder="1" applyAlignment="1" applyProtection="1">
      <alignment horizontal="center" vertical="center"/>
      <protection locked="0"/>
    </xf>
    <xf numFmtId="0" fontId="56" fillId="0" borderId="26" xfId="45" applyFont="1" applyBorder="1" applyAlignment="1" applyProtection="1">
      <alignment horizontal="center" vertical="center"/>
      <protection locked="0"/>
    </xf>
    <xf numFmtId="0" fontId="56" fillId="0" borderId="89" xfId="45" applyFont="1" applyFill="1" applyBorder="1" applyAlignment="1" applyProtection="1">
      <alignment vertical="center"/>
      <protection locked="0"/>
    </xf>
    <xf numFmtId="0" fontId="56" fillId="0" borderId="91" xfId="45" applyFont="1" applyFill="1" applyBorder="1" applyAlignment="1" applyProtection="1">
      <alignment vertical="center"/>
      <protection locked="0"/>
    </xf>
    <xf numFmtId="0" fontId="56"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6" fillId="0" borderId="97" xfId="45" applyFont="1" applyFill="1" applyBorder="1" applyAlignment="1" applyProtection="1">
      <alignment horizontal="left" vertical="center" shrinkToFit="1"/>
      <protection locked="0"/>
    </xf>
    <xf numFmtId="0" fontId="56" fillId="0" borderId="65" xfId="45" applyFont="1" applyFill="1" applyBorder="1" applyAlignment="1" applyProtection="1">
      <alignment horizontal="left" vertical="center" shrinkToFit="1"/>
      <protection locked="0"/>
    </xf>
    <xf numFmtId="0" fontId="56" fillId="0" borderId="78" xfId="45" applyFont="1" applyFill="1" applyBorder="1" applyAlignment="1" applyProtection="1">
      <alignment horizontal="left" vertical="center" shrinkToFit="1"/>
      <protection locked="0"/>
    </xf>
    <xf numFmtId="0" fontId="61" fillId="30" borderId="0" xfId="45" applyFont="1" applyFill="1" applyAlignment="1">
      <alignment horizontal="center" vertical="center"/>
    </xf>
    <xf numFmtId="0" fontId="61" fillId="24" borderId="65" xfId="45" applyFont="1" applyFill="1" applyBorder="1" applyAlignment="1" applyProtection="1">
      <alignment horizontal="left" vertical="center"/>
      <protection locked="0"/>
    </xf>
    <xf numFmtId="0" fontId="61" fillId="30" borderId="66" xfId="45" applyFont="1" applyFill="1" applyBorder="1" applyAlignment="1">
      <alignment horizontal="left" vertical="center"/>
    </xf>
    <xf numFmtId="0" fontId="61" fillId="30" borderId="65" xfId="45" applyFont="1" applyFill="1" applyBorder="1" applyAlignment="1">
      <alignment horizontal="left" vertical="center"/>
    </xf>
    <xf numFmtId="0" fontId="61" fillId="0" borderId="0" xfId="45" applyFont="1" applyAlignment="1">
      <alignment horizontal="center" vertical="center"/>
    </xf>
    <xf numFmtId="0" fontId="61" fillId="0" borderId="34" xfId="45" applyFont="1" applyBorder="1" applyAlignment="1">
      <alignment horizontal="center" vertical="center"/>
    </xf>
    <xf numFmtId="0" fontId="61" fillId="30" borderId="83" xfId="45" applyFont="1" applyFill="1" applyBorder="1" applyAlignment="1">
      <alignment horizontal="left" vertical="center" shrinkToFit="1"/>
    </xf>
    <xf numFmtId="0" fontId="61" fillId="24" borderId="0" xfId="45" applyFont="1" applyFill="1" applyAlignment="1" applyProtection="1">
      <alignment horizontal="left" vertical="center"/>
      <protection locked="0"/>
    </xf>
    <xf numFmtId="0" fontId="61" fillId="0" borderId="0" xfId="45" applyFont="1" applyBorder="1" applyAlignment="1">
      <alignment horizontal="center" vertical="center"/>
    </xf>
    <xf numFmtId="0" fontId="16" fillId="31" borderId="74" xfId="55" applyFont="1" applyFill="1" applyBorder="1" applyAlignment="1">
      <alignment vertical="top" wrapText="1"/>
    </xf>
    <xf numFmtId="0" fontId="16" fillId="31" borderId="0" xfId="55" applyFont="1" applyFill="1" applyBorder="1" applyAlignment="1">
      <alignment vertical="top" wrapText="1"/>
    </xf>
    <xf numFmtId="0" fontId="16" fillId="31" borderId="69" xfId="55" applyFont="1" applyFill="1" applyBorder="1" applyAlignment="1">
      <alignment vertical="top" wrapText="1"/>
    </xf>
    <xf numFmtId="0" fontId="16" fillId="31" borderId="61" xfId="55" applyFont="1" applyFill="1" applyBorder="1" applyAlignment="1">
      <alignment vertical="top" wrapText="1"/>
    </xf>
    <xf numFmtId="0" fontId="16" fillId="31" borderId="65" xfId="55" applyFont="1" applyFill="1" applyBorder="1" applyAlignment="1">
      <alignment vertical="top" wrapText="1"/>
    </xf>
    <xf numFmtId="0" fontId="16" fillId="31" borderId="70" xfId="55" applyFont="1" applyFill="1" applyBorder="1" applyAlignment="1">
      <alignment vertical="top" wrapText="1"/>
    </xf>
    <xf numFmtId="0" fontId="16" fillId="0" borderId="62" xfId="55" applyFont="1" applyFill="1" applyBorder="1" applyAlignment="1">
      <alignment horizontal="center" vertical="center" wrapText="1"/>
    </xf>
    <xf numFmtId="0" fontId="16" fillId="31" borderId="102" xfId="55" applyFont="1" applyFill="1" applyBorder="1" applyAlignment="1">
      <alignment vertical="center"/>
    </xf>
    <xf numFmtId="0" fontId="57" fillId="31" borderId="102" xfId="55" applyFont="1" applyFill="1" applyBorder="1" applyAlignment="1">
      <alignment vertical="center"/>
    </xf>
    <xf numFmtId="0" fontId="57" fillId="31" borderId="102" xfId="55" quotePrefix="1" applyFont="1" applyFill="1" applyBorder="1" applyAlignment="1">
      <alignment horizontal="center" vertical="center"/>
    </xf>
    <xf numFmtId="0" fontId="57" fillId="31" borderId="102" xfId="55" applyFont="1" applyFill="1" applyBorder="1" applyAlignment="1">
      <alignment horizontal="center" vertical="center"/>
    </xf>
    <xf numFmtId="0" fontId="16" fillId="31" borderId="102" xfId="55" applyFont="1" applyFill="1" applyBorder="1" applyAlignment="1">
      <alignment vertical="center" shrinkToFit="1"/>
    </xf>
    <xf numFmtId="176" fontId="20" fillId="31" borderId="93" xfId="55" applyNumberFormat="1" applyFont="1" applyFill="1" applyBorder="1" applyAlignment="1">
      <alignment horizontal="center" vertical="center"/>
    </xf>
    <xf numFmtId="176" fontId="20" fillId="31" borderId="66" xfId="55" applyNumberFormat="1" applyFont="1" applyFill="1" applyBorder="1" applyAlignment="1">
      <alignment horizontal="center" vertical="center"/>
    </xf>
    <xf numFmtId="0" fontId="17" fillId="0" borderId="0" xfId="55" applyFont="1" applyFill="1" applyAlignment="1">
      <alignment horizontal="center" vertical="center"/>
    </xf>
    <xf numFmtId="0" fontId="58" fillId="30" borderId="102" xfId="55" applyFont="1" applyFill="1" applyBorder="1" applyAlignment="1">
      <alignment vertical="center" wrapText="1" shrinkToFit="1"/>
    </xf>
    <xf numFmtId="176" fontId="20" fillId="30" borderId="93" xfId="55" applyNumberFormat="1" applyFont="1" applyFill="1" applyBorder="1" applyAlignment="1">
      <alignment horizontal="center" vertical="center"/>
    </xf>
    <xf numFmtId="176" fontId="20" fillId="30" borderId="66" xfId="55" applyNumberFormat="1" applyFont="1" applyFill="1" applyBorder="1" applyAlignment="1">
      <alignment horizontal="center" vertical="center"/>
    </xf>
    <xf numFmtId="176" fontId="20" fillId="30" borderId="96" xfId="55" applyNumberFormat="1" applyFont="1" applyFill="1" applyBorder="1" applyAlignment="1">
      <alignment horizontal="center" vertical="center"/>
    </xf>
    <xf numFmtId="0" fontId="20" fillId="31" borderId="66" xfId="55" applyFont="1" applyFill="1" applyBorder="1" applyAlignment="1">
      <alignment vertical="center"/>
    </xf>
    <xf numFmtId="0" fontId="86" fillId="0" borderId="0" xfId="59" applyFont="1" applyFill="1" applyAlignment="1">
      <alignment horizontal="center" vertical="center"/>
    </xf>
    <xf numFmtId="0" fontId="85" fillId="30" borderId="0" xfId="59" applyFont="1" applyFill="1" applyAlignment="1">
      <alignment horizontal="center" vertical="center" shrinkToFit="1"/>
    </xf>
    <xf numFmtId="176" fontId="85" fillId="31" borderId="0" xfId="59" applyNumberFormat="1" applyFont="1" applyFill="1" applyAlignment="1">
      <alignment horizontal="center" vertical="center" shrinkToFit="1"/>
    </xf>
    <xf numFmtId="0" fontId="85" fillId="30" borderId="0" xfId="59" applyFont="1" applyFill="1" applyAlignment="1">
      <alignment vertical="top" wrapText="1"/>
    </xf>
    <xf numFmtId="0" fontId="0" fillId="30" borderId="0" xfId="0" applyFill="1" applyAlignment="1">
      <alignment vertical="top" wrapText="1"/>
    </xf>
    <xf numFmtId="0" fontId="85" fillId="0" borderId="11" xfId="59" applyFont="1" applyFill="1" applyBorder="1" applyAlignment="1">
      <alignment horizontal="distributed" vertical="center" justifyLastLine="1"/>
    </xf>
    <xf numFmtId="0" fontId="85" fillId="0" borderId="12" xfId="59" applyFont="1" applyFill="1" applyBorder="1" applyAlignment="1">
      <alignment horizontal="distributed" vertical="center" justifyLastLine="1"/>
    </xf>
    <xf numFmtId="0" fontId="85" fillId="0" borderId="13" xfId="59" applyFont="1" applyFill="1" applyBorder="1" applyAlignment="1">
      <alignment horizontal="distributed" vertical="center" justifyLastLine="1"/>
    </xf>
    <xf numFmtId="0" fontId="85" fillId="0" borderId="27" xfId="59" applyFont="1" applyFill="1" applyBorder="1" applyAlignment="1">
      <alignment horizontal="distributed" vertical="center" justifyLastLine="1"/>
    </xf>
    <xf numFmtId="0" fontId="85" fillId="0" borderId="18" xfId="59" applyFont="1" applyFill="1" applyBorder="1" applyAlignment="1">
      <alignment horizontal="distributed" vertical="center" justifyLastLine="1"/>
    </xf>
    <xf numFmtId="0" fontId="85" fillId="0" borderId="26" xfId="59" applyFont="1" applyFill="1" applyBorder="1" applyAlignment="1">
      <alignment horizontal="distributed" vertical="center" justifyLastLine="1"/>
    </xf>
    <xf numFmtId="0" fontId="85" fillId="30" borderId="0" xfId="59" applyFont="1" applyFill="1" applyAlignment="1">
      <alignment shrinkToFit="1"/>
    </xf>
    <xf numFmtId="0" fontId="85" fillId="30" borderId="11" xfId="59" applyFont="1" applyFill="1" applyBorder="1" applyAlignment="1">
      <alignment horizontal="left" vertical="center" wrapText="1" indent="1"/>
    </xf>
    <xf numFmtId="0" fontId="85" fillId="30" borderId="28" xfId="59" applyFont="1" applyFill="1" applyBorder="1" applyAlignment="1">
      <alignment horizontal="left" vertical="center" wrapText="1" indent="1"/>
    </xf>
    <xf numFmtId="0" fontId="85" fillId="30" borderId="12" xfId="59" applyFont="1" applyFill="1" applyBorder="1" applyAlignment="1">
      <alignment horizontal="left" vertical="center" wrapText="1" indent="1"/>
    </xf>
    <xf numFmtId="0" fontId="85" fillId="0" borderId="11" xfId="59" applyFont="1" applyFill="1" applyBorder="1" applyAlignment="1">
      <alignment horizontal="center" vertical="center"/>
    </xf>
    <xf numFmtId="0" fontId="85" fillId="0" borderId="12" xfId="59" applyFont="1" applyFill="1" applyBorder="1" applyAlignment="1">
      <alignment horizontal="center" vertical="center"/>
    </xf>
    <xf numFmtId="176" fontId="85" fillId="30" borderId="11" xfId="59" applyNumberFormat="1" applyFont="1" applyFill="1" applyBorder="1" applyAlignment="1">
      <alignment horizontal="center" vertical="center" shrinkToFit="1"/>
    </xf>
    <xf numFmtId="176" fontId="85" fillId="30" borderId="12" xfId="59" applyNumberFormat="1" applyFont="1" applyFill="1" applyBorder="1" applyAlignment="1">
      <alignment horizontal="center" vertical="center" shrinkToFit="1"/>
    </xf>
    <xf numFmtId="0" fontId="85" fillId="0" borderId="21" xfId="59" applyFont="1" applyFill="1" applyBorder="1" applyAlignment="1">
      <alignment horizontal="distributed" vertical="center" justifyLastLine="1"/>
    </xf>
    <xf numFmtId="0" fontId="85" fillId="0" borderId="23" xfId="59" applyFont="1" applyFill="1" applyBorder="1" applyAlignment="1">
      <alignment horizontal="distributed" vertical="center" justifyLastLine="1"/>
    </xf>
    <xf numFmtId="38" fontId="160" fillId="31" borderId="13" xfId="33" applyFont="1" applyFill="1" applyBorder="1" applyAlignment="1">
      <alignment vertical="center" wrapText="1"/>
    </xf>
    <xf numFmtId="38" fontId="160" fillId="31" borderId="27" xfId="33" applyFont="1" applyFill="1" applyBorder="1" applyAlignment="1">
      <alignment vertical="center" wrapText="1"/>
    </xf>
    <xf numFmtId="38" fontId="160" fillId="31" borderId="16" xfId="33" applyFont="1" applyFill="1" applyBorder="1" applyAlignment="1">
      <alignment vertical="center" wrapText="1"/>
    </xf>
    <xf numFmtId="38" fontId="160" fillId="31" borderId="15" xfId="33" applyFont="1" applyFill="1" applyBorder="1" applyAlignment="1">
      <alignment vertical="center" wrapText="1"/>
    </xf>
    <xf numFmtId="38" fontId="160" fillId="31" borderId="18" xfId="33" applyFont="1" applyFill="1" applyBorder="1" applyAlignment="1">
      <alignment vertical="center" wrapText="1"/>
    </xf>
    <xf numFmtId="38" fontId="160" fillId="31" borderId="26" xfId="33" applyFont="1" applyFill="1" applyBorder="1" applyAlignment="1">
      <alignment vertical="center" wrapText="1"/>
    </xf>
    <xf numFmtId="0" fontId="85" fillId="31" borderId="13" xfId="59" applyFont="1" applyFill="1" applyBorder="1" applyAlignment="1">
      <alignment vertical="center" wrapText="1"/>
    </xf>
    <xf numFmtId="0" fontId="85" fillId="31" borderId="27" xfId="59" applyFont="1" applyFill="1" applyBorder="1" applyAlignment="1">
      <alignment vertical="center" wrapText="1"/>
    </xf>
    <xf numFmtId="0" fontId="85" fillId="31" borderId="16" xfId="59" applyFont="1" applyFill="1" applyBorder="1" applyAlignment="1">
      <alignment vertical="center" wrapText="1"/>
    </xf>
    <xf numFmtId="0" fontId="85" fillId="31" borderId="15" xfId="59" applyFont="1" applyFill="1" applyBorder="1" applyAlignment="1">
      <alignment vertical="center" wrapText="1"/>
    </xf>
    <xf numFmtId="0" fontId="85" fillId="31" borderId="18" xfId="59" applyFont="1" applyFill="1" applyBorder="1" applyAlignment="1">
      <alignment vertical="center" wrapText="1"/>
    </xf>
    <xf numFmtId="0" fontId="85" fillId="31" borderId="26" xfId="59" applyFont="1" applyFill="1" applyBorder="1" applyAlignment="1">
      <alignment vertical="center" wrapText="1"/>
    </xf>
    <xf numFmtId="180" fontId="85" fillId="0" borderId="11" xfId="61" applyFont="1" applyFill="1" applyBorder="1" applyAlignment="1">
      <alignment horizontal="distributed" vertical="center" justifyLastLine="1"/>
    </xf>
    <xf numFmtId="180" fontId="85" fillId="0" borderId="28" xfId="61" applyFont="1" applyFill="1" applyBorder="1" applyAlignment="1">
      <alignment horizontal="distributed" vertical="center" justifyLastLine="1"/>
    </xf>
    <xf numFmtId="180" fontId="85" fillId="0" borderId="12" xfId="61" applyFont="1" applyFill="1" applyBorder="1" applyAlignment="1">
      <alignment horizontal="distributed" vertical="center" justifyLastLine="1"/>
    </xf>
    <xf numFmtId="0" fontId="85" fillId="31" borderId="11" xfId="59" applyFont="1" applyFill="1" applyBorder="1" applyAlignment="1">
      <alignment vertical="center" wrapText="1"/>
    </xf>
    <xf numFmtId="0" fontId="85" fillId="31" borderId="12" xfId="59" applyFont="1" applyFill="1" applyBorder="1" applyAlignment="1">
      <alignment vertical="center" wrapText="1"/>
    </xf>
    <xf numFmtId="38" fontId="85" fillId="31" borderId="11" xfId="33" applyFont="1" applyFill="1" applyBorder="1" applyAlignment="1">
      <alignment vertical="center" wrapText="1"/>
    </xf>
    <xf numFmtId="38" fontId="85" fillId="31" borderId="12" xfId="33" applyFont="1" applyFill="1" applyBorder="1" applyAlignment="1">
      <alignment vertical="center" wrapText="1"/>
    </xf>
    <xf numFmtId="0" fontId="85" fillId="31" borderId="21" xfId="59" applyFont="1" applyFill="1" applyBorder="1" applyAlignment="1">
      <alignment vertical="center" wrapText="1"/>
    </xf>
    <xf numFmtId="0" fontId="85" fillId="31" borderId="22" xfId="59" applyFont="1" applyFill="1" applyBorder="1" applyAlignment="1">
      <alignment vertical="center" wrapText="1"/>
    </xf>
    <xf numFmtId="0" fontId="85" fillId="31" borderId="23" xfId="59" applyFont="1" applyFill="1" applyBorder="1" applyAlignment="1">
      <alignment vertical="center" wrapText="1"/>
    </xf>
    <xf numFmtId="38" fontId="160" fillId="31" borderId="21" xfId="33" applyFont="1" applyFill="1" applyBorder="1" applyAlignment="1">
      <alignment vertical="center" wrapText="1"/>
    </xf>
    <xf numFmtId="38" fontId="160" fillId="31" borderId="22" xfId="33" applyFont="1" applyFill="1" applyBorder="1" applyAlignment="1">
      <alignment vertical="center" wrapText="1"/>
    </xf>
    <xf numFmtId="38" fontId="160" fillId="31" borderId="23" xfId="33" applyFont="1" applyFill="1" applyBorder="1" applyAlignment="1">
      <alignment vertical="center" wrapText="1"/>
    </xf>
    <xf numFmtId="0" fontId="28" fillId="34" borderId="11" xfId="56" applyFont="1" applyFill="1" applyBorder="1" applyAlignment="1">
      <alignment horizontal="center" vertical="center"/>
    </xf>
    <xf numFmtId="0" fontId="28" fillId="34" borderId="28" xfId="56" applyFont="1" applyFill="1" applyBorder="1" applyAlignment="1">
      <alignment horizontal="center" vertical="center"/>
    </xf>
    <xf numFmtId="0" fontId="28" fillId="34" borderId="12" xfId="56" applyFont="1" applyFill="1" applyBorder="1" applyAlignment="1">
      <alignment horizontal="center" vertical="center"/>
    </xf>
    <xf numFmtId="0" fontId="26" fillId="34" borderId="11" xfId="56" applyFont="1" applyFill="1" applyBorder="1" applyAlignment="1">
      <alignment horizontal="center" vertical="center"/>
    </xf>
    <xf numFmtId="0" fontId="26" fillId="34" borderId="28" xfId="56" applyFont="1" applyFill="1" applyBorder="1" applyAlignment="1">
      <alignment horizontal="center" vertical="center"/>
    </xf>
    <xf numFmtId="0" fontId="26" fillId="34" borderId="12" xfId="56" applyFont="1" applyFill="1" applyBorder="1" applyAlignment="1">
      <alignment horizontal="center" vertical="center"/>
    </xf>
    <xf numFmtId="0" fontId="28" fillId="0" borderId="11" xfId="56" applyFont="1" applyFill="1" applyBorder="1" applyAlignment="1">
      <alignment horizontal="left" vertical="center"/>
    </xf>
    <xf numFmtId="0" fontId="28" fillId="0" borderId="28" xfId="56" applyFont="1" applyFill="1" applyBorder="1" applyAlignment="1">
      <alignment horizontal="left" vertical="center"/>
    </xf>
    <xf numFmtId="0" fontId="28" fillId="0" borderId="53" xfId="56" applyFont="1" applyFill="1" applyBorder="1" applyAlignment="1">
      <alignment horizontal="left" vertical="center"/>
    </xf>
    <xf numFmtId="0" fontId="92" fillId="0" borderId="108" xfId="56" applyFont="1" applyBorder="1" applyAlignment="1">
      <alignment horizontal="center" vertical="center" textRotation="255"/>
    </xf>
    <xf numFmtId="0" fontId="92" fillId="0" borderId="111" xfId="56" applyFont="1" applyBorder="1" applyAlignment="1">
      <alignment horizontal="center" vertical="center" textRotation="255"/>
    </xf>
    <xf numFmtId="0" fontId="92" fillId="0" borderId="106" xfId="56" applyFont="1" applyBorder="1" applyAlignment="1">
      <alignment horizontal="center" vertical="center" textRotation="255"/>
    </xf>
    <xf numFmtId="0" fontId="28" fillId="0" borderId="19" xfId="56" applyFont="1" applyBorder="1" applyAlignment="1">
      <alignment horizontal="left" vertical="center"/>
    </xf>
    <xf numFmtId="0" fontId="28" fillId="0" borderId="19" xfId="56" applyFont="1" applyBorder="1" applyAlignment="1">
      <alignment horizontal="center" vertical="center"/>
    </xf>
    <xf numFmtId="0" fontId="92" fillId="0" borderId="114" xfId="56" applyFont="1" applyBorder="1" applyAlignment="1">
      <alignment horizontal="center" vertical="center" textRotation="255"/>
    </xf>
    <xf numFmtId="0" fontId="28" fillId="0" borderId="0" xfId="56" applyFont="1" applyAlignment="1">
      <alignment vertical="top" wrapText="1"/>
    </xf>
    <xf numFmtId="0" fontId="28" fillId="0" borderId="0" xfId="56" applyFont="1" applyBorder="1" applyAlignment="1">
      <alignment horizontal="left" vertical="center"/>
    </xf>
    <xf numFmtId="58" fontId="26" fillId="30" borderId="0" xfId="56" applyNumberFormat="1" applyFont="1" applyFill="1" applyBorder="1" applyAlignment="1">
      <alignment horizontal="center" vertical="center"/>
    </xf>
    <xf numFmtId="0" fontId="26" fillId="30" borderId="0" xfId="56" applyFont="1" applyFill="1" applyBorder="1" applyAlignment="1">
      <alignment horizontal="center" vertical="center"/>
    </xf>
    <xf numFmtId="0" fontId="26" fillId="30" borderId="11" xfId="56" applyFont="1" applyFill="1" applyBorder="1" applyAlignment="1">
      <alignment vertical="center" shrinkToFit="1"/>
    </xf>
    <xf numFmtId="0" fontId="26" fillId="30" borderId="28" xfId="56" applyFont="1" applyFill="1" applyBorder="1" applyAlignment="1">
      <alignment vertical="center" shrinkToFit="1"/>
    </xf>
    <xf numFmtId="0" fontId="26" fillId="30" borderId="53" xfId="56" applyFont="1" applyFill="1" applyBorder="1" applyAlignment="1">
      <alignment vertical="center" shrinkToFit="1"/>
    </xf>
    <xf numFmtId="176" fontId="60" fillId="34" borderId="11" xfId="59" applyNumberFormat="1" applyFont="1" applyFill="1" applyBorder="1" applyAlignment="1">
      <alignment horizontal="right" vertical="center" shrinkToFit="1"/>
    </xf>
    <xf numFmtId="176" fontId="60" fillId="34" borderId="28" xfId="59" applyNumberFormat="1" applyFont="1" applyFill="1" applyBorder="1" applyAlignment="1">
      <alignment horizontal="right" vertical="center" shrinkToFit="1"/>
    </xf>
    <xf numFmtId="176" fontId="60" fillId="34" borderId="28" xfId="59" applyNumberFormat="1" applyFont="1" applyFill="1" applyBorder="1" applyAlignment="1">
      <alignment horizontal="center" vertical="center" shrinkToFit="1"/>
    </xf>
    <xf numFmtId="0" fontId="92" fillId="0" borderId="39" xfId="56" applyFont="1" applyBorder="1" applyAlignment="1">
      <alignment horizontal="left" vertical="center"/>
    </xf>
    <xf numFmtId="0" fontId="92" fillId="0" borderId="31" xfId="56" applyFont="1" applyBorder="1" applyAlignment="1">
      <alignment horizontal="left" vertical="center"/>
    </xf>
    <xf numFmtId="0" fontId="92" fillId="0" borderId="32" xfId="56" applyFont="1" applyBorder="1" applyAlignment="1">
      <alignment horizontal="left" vertical="center"/>
    </xf>
    <xf numFmtId="0" fontId="28" fillId="0" borderId="40" xfId="56" applyFont="1" applyBorder="1" applyAlignment="1">
      <alignment horizontal="left" vertical="center"/>
    </xf>
    <xf numFmtId="0" fontId="28" fillId="0" borderId="33" xfId="56" applyFont="1" applyBorder="1" applyAlignment="1">
      <alignment horizontal="left" vertical="center"/>
    </xf>
    <xf numFmtId="0" fontId="28" fillId="0" borderId="10" xfId="56" applyFont="1" applyBorder="1" applyAlignment="1">
      <alignment horizontal="center" vertical="center"/>
    </xf>
    <xf numFmtId="0" fontId="28" fillId="0" borderId="19" xfId="56" applyFont="1" applyBorder="1" applyAlignment="1">
      <alignment vertical="center"/>
    </xf>
    <xf numFmtId="191" fontId="60" fillId="34" borderId="28" xfId="56" applyNumberFormat="1" applyFont="1" applyFill="1" applyBorder="1" applyAlignment="1">
      <alignment horizontal="left" vertical="center"/>
    </xf>
    <xf numFmtId="191" fontId="60" fillId="34" borderId="12" xfId="56" applyNumberFormat="1" applyFont="1" applyFill="1" applyBorder="1" applyAlignment="1">
      <alignment horizontal="left" vertical="center"/>
    </xf>
    <xf numFmtId="0" fontId="28" fillId="0" borderId="11" xfId="56" applyFont="1" applyFill="1" applyBorder="1" applyAlignment="1">
      <alignment horizontal="center" vertical="center"/>
    </xf>
    <xf numFmtId="0" fontId="28" fillId="0" borderId="28" xfId="56" applyFont="1" applyFill="1" applyBorder="1" applyAlignment="1">
      <alignment horizontal="center" vertical="center"/>
    </xf>
    <xf numFmtId="0" fontId="28" fillId="0" borderId="53" xfId="56" applyFont="1" applyFill="1" applyBorder="1" applyAlignment="1">
      <alignment horizontal="center" vertical="center"/>
    </xf>
    <xf numFmtId="0" fontId="92" fillId="34" borderId="11" xfId="56" applyFont="1" applyFill="1" applyBorder="1" applyAlignment="1">
      <alignment horizontal="center" vertical="center"/>
    </xf>
    <xf numFmtId="0" fontId="92" fillId="34" borderId="28" xfId="56" applyFont="1" applyFill="1" applyBorder="1" applyAlignment="1">
      <alignment horizontal="center" vertical="center"/>
    </xf>
    <xf numFmtId="0" fontId="92" fillId="34" borderId="53" xfId="56" applyFont="1" applyFill="1" applyBorder="1" applyAlignment="1">
      <alignment horizontal="center" vertical="center"/>
    </xf>
    <xf numFmtId="0" fontId="92" fillId="34" borderId="12" xfId="56" applyFont="1" applyFill="1" applyBorder="1" applyAlignment="1">
      <alignment horizontal="center" vertical="center"/>
    </xf>
    <xf numFmtId="0" fontId="92" fillId="34" borderId="16" xfId="56" applyFont="1" applyFill="1" applyBorder="1" applyAlignment="1">
      <alignment horizontal="left" vertical="top" wrapText="1"/>
    </xf>
    <xf numFmtId="0" fontId="92" fillId="34" borderId="0" xfId="56" applyFont="1" applyFill="1" applyBorder="1" applyAlignment="1">
      <alignment horizontal="left" vertical="top" wrapText="1"/>
    </xf>
    <xf numFmtId="0" fontId="92" fillId="34" borderId="33" xfId="56" applyFont="1" applyFill="1" applyBorder="1" applyAlignment="1">
      <alignment horizontal="left" vertical="top" wrapText="1"/>
    </xf>
    <xf numFmtId="0" fontId="92" fillId="34" borderId="18" xfId="56" applyFont="1" applyFill="1" applyBorder="1" applyAlignment="1">
      <alignment horizontal="left" vertical="top" wrapText="1"/>
    </xf>
    <xf numFmtId="0" fontId="92" fillId="34" borderId="10" xfId="56" applyFont="1" applyFill="1" applyBorder="1" applyAlignment="1">
      <alignment horizontal="left" vertical="top" wrapText="1"/>
    </xf>
    <xf numFmtId="0" fontId="92" fillId="34" borderId="36" xfId="56" applyFont="1" applyFill="1" applyBorder="1" applyAlignment="1">
      <alignment horizontal="left" vertical="top" wrapText="1"/>
    </xf>
    <xf numFmtId="176" fontId="16" fillId="31" borderId="0" xfId="58" applyNumberFormat="1" applyFont="1" applyFill="1" applyAlignment="1">
      <alignment horizontal="center" vertical="center"/>
    </xf>
    <xf numFmtId="0" fontId="16" fillId="0" borderId="0" xfId="58" applyFont="1" applyFill="1" applyBorder="1" applyAlignment="1">
      <alignment horizontal="center" vertical="center"/>
    </xf>
    <xf numFmtId="3" fontId="58" fillId="30" borderId="0" xfId="54" applyNumberFormat="1" applyFont="1" applyFill="1" applyAlignment="1">
      <alignment horizontal="left" vertical="center" shrinkToFit="1"/>
    </xf>
    <xf numFmtId="176" fontId="16" fillId="30" borderId="0" xfId="58" applyNumberFormat="1" applyFont="1" applyFill="1" applyAlignment="1">
      <alignment horizontal="left" vertical="center" shrinkToFit="1"/>
    </xf>
    <xf numFmtId="0" fontId="16" fillId="30" borderId="0" xfId="58" applyFont="1" applyFill="1" applyAlignment="1">
      <alignment horizontal="left"/>
    </xf>
    <xf numFmtId="0" fontId="16" fillId="30" borderId="0" xfId="58" applyFont="1" applyFill="1" applyAlignment="1">
      <alignment horizontal="left" vertical="center" indent="1"/>
    </xf>
    <xf numFmtId="176" fontId="16" fillId="31" borderId="0" xfId="58" applyNumberFormat="1" applyFont="1" applyFill="1" applyAlignment="1">
      <alignment horizontal="center" shrinkToFit="1"/>
    </xf>
    <xf numFmtId="0" fontId="16" fillId="0" borderId="0" xfId="58" applyFont="1" applyFill="1" applyAlignment="1">
      <alignment horizontal="center" vertical="center"/>
    </xf>
    <xf numFmtId="0" fontId="16" fillId="30" borderId="0" xfId="58" applyNumberFormat="1" applyFont="1" applyFill="1" applyAlignment="1">
      <alignment vertical="top" wrapText="1"/>
    </xf>
    <xf numFmtId="0" fontId="0" fillId="30" borderId="0" xfId="0" applyNumberFormat="1" applyFill="1" applyAlignment="1">
      <alignment vertical="top" wrapText="1"/>
    </xf>
    <xf numFmtId="176" fontId="16" fillId="30" borderId="0" xfId="58" applyNumberFormat="1" applyFont="1" applyFill="1" applyAlignment="1">
      <alignment horizontal="left" shrinkToFit="1"/>
    </xf>
    <xf numFmtId="0" fontId="0" fillId="30" borderId="0" xfId="0" applyFill="1" applyAlignment="1">
      <alignment horizontal="left" shrinkToFit="1"/>
    </xf>
    <xf numFmtId="58" fontId="16" fillId="30" borderId="0" xfId="58" applyNumberFormat="1" applyFont="1" applyFill="1" applyAlignment="1">
      <alignment horizontal="left" shrinkToFit="1"/>
    </xf>
    <xf numFmtId="0" fontId="16" fillId="30" borderId="0" xfId="58" applyNumberFormat="1" applyFont="1" applyFill="1" applyAlignment="1">
      <alignment shrinkToFit="1"/>
    </xf>
    <xf numFmtId="0" fontId="0" fillId="30" borderId="0" xfId="0" applyNumberFormat="1" applyFill="1" applyAlignment="1">
      <alignment shrinkToFit="1"/>
    </xf>
    <xf numFmtId="176" fontId="195" fillId="0" borderId="11" xfId="0" applyNumberFormat="1" applyFont="1" applyBorder="1" applyAlignment="1" applyProtection="1">
      <alignment horizontal="left" vertical="center" wrapText="1" indent="1" shrinkToFit="1"/>
    </xf>
    <xf numFmtId="176" fontId="195" fillId="0" borderId="28" xfId="0" applyNumberFormat="1" applyFont="1" applyBorder="1" applyAlignment="1" applyProtection="1">
      <alignment horizontal="left" vertical="center" indent="1" shrinkToFit="1"/>
    </xf>
    <xf numFmtId="176" fontId="195" fillId="0" borderId="12" xfId="0" applyNumberFormat="1" applyFont="1" applyBorder="1" applyAlignment="1" applyProtection="1">
      <alignment horizontal="left" vertical="center" indent="1" shrinkToFit="1"/>
    </xf>
    <xf numFmtId="0" fontId="14" fillId="32" borderId="28" xfId="0" applyFont="1" applyFill="1" applyBorder="1" applyAlignment="1" applyProtection="1">
      <alignment vertical="center" shrinkToFit="1"/>
      <protection locked="0"/>
    </xf>
    <xf numFmtId="0" fontId="13" fillId="32" borderId="11" xfId="0" applyFont="1" applyFill="1" applyBorder="1" applyAlignment="1" applyProtection="1">
      <alignment horizontal="center" vertical="center" shrinkToFit="1"/>
      <protection locked="0"/>
    </xf>
    <xf numFmtId="0" fontId="13" fillId="32" borderId="28" xfId="0" applyFont="1" applyFill="1" applyBorder="1" applyAlignment="1" applyProtection="1">
      <alignment horizontal="center" vertical="center" shrinkToFit="1"/>
      <protection locked="0"/>
    </xf>
    <xf numFmtId="0" fontId="13" fillId="32" borderId="12" xfId="0" applyFont="1" applyFill="1" applyBorder="1" applyAlignment="1" applyProtection="1">
      <alignment horizontal="center" vertical="center" shrinkToFit="1"/>
      <protection locked="0"/>
    </xf>
    <xf numFmtId="38" fontId="14" fillId="32" borderId="28" xfId="33" applyFont="1" applyFill="1" applyBorder="1" applyAlignment="1" applyProtection="1">
      <alignment vertical="center" shrinkToFit="1"/>
      <protection locked="0"/>
    </xf>
    <xf numFmtId="176" fontId="58" fillId="34" borderId="0" xfId="58" applyNumberFormat="1" applyFont="1" applyFill="1" applyBorder="1" applyAlignment="1">
      <alignment horizontal="center" vertical="center" shrinkToFit="1"/>
    </xf>
    <xf numFmtId="0" fontId="98" fillId="31" borderId="0" xfId="56" applyFont="1" applyFill="1" applyBorder="1" applyAlignment="1">
      <alignment horizontal="left" vertical="center" wrapText="1"/>
    </xf>
    <xf numFmtId="0" fontId="98" fillId="31" borderId="15" xfId="56" applyFont="1" applyFill="1" applyBorder="1" applyAlignment="1">
      <alignment horizontal="left" vertical="center" wrapText="1"/>
    </xf>
    <xf numFmtId="0" fontId="60" fillId="31" borderId="10" xfId="56" applyFont="1" applyFill="1" applyBorder="1" applyAlignment="1">
      <alignment vertical="center" wrapText="1"/>
    </xf>
    <xf numFmtId="0" fontId="60" fillId="31" borderId="26" xfId="56" applyFont="1" applyFill="1" applyBorder="1" applyAlignment="1">
      <alignment vertical="center" wrapText="1"/>
    </xf>
    <xf numFmtId="0" fontId="98" fillId="0" borderId="22" xfId="56" applyFont="1" applyBorder="1" applyAlignment="1">
      <alignment vertical="top" wrapText="1"/>
    </xf>
    <xf numFmtId="0" fontId="98" fillId="31" borderId="0" xfId="56" applyFont="1" applyFill="1" applyBorder="1" applyAlignment="1">
      <alignment horizontal="center" vertical="center" wrapText="1"/>
    </xf>
    <xf numFmtId="0" fontId="98" fillId="31" borderId="15" xfId="56" applyFont="1" applyFill="1" applyBorder="1" applyAlignment="1">
      <alignment horizontal="center" vertical="center" wrapText="1"/>
    </xf>
    <xf numFmtId="0" fontId="98" fillId="31" borderId="14" xfId="56" applyFont="1" applyFill="1" applyBorder="1" applyAlignment="1">
      <alignment horizontal="left" vertical="center" wrapText="1"/>
    </xf>
    <xf numFmtId="0" fontId="98" fillId="31" borderId="27" xfId="56" applyFont="1" applyFill="1" applyBorder="1" applyAlignment="1">
      <alignment horizontal="left" vertical="center" wrapText="1"/>
    </xf>
    <xf numFmtId="0" fontId="98" fillId="31" borderId="10" xfId="56" applyFont="1" applyFill="1" applyBorder="1" applyAlignment="1">
      <alignment horizontal="left" vertical="center" wrapText="1"/>
    </xf>
    <xf numFmtId="0" fontId="98" fillId="31" borderId="26" xfId="56" applyFont="1" applyFill="1" applyBorder="1" applyAlignment="1">
      <alignment horizontal="left" vertical="center" wrapText="1"/>
    </xf>
    <xf numFmtId="0" fontId="97" fillId="31" borderId="0" xfId="56" applyFont="1" applyFill="1" applyBorder="1" applyAlignment="1">
      <alignment horizontal="left" vertical="center" wrapText="1"/>
    </xf>
    <xf numFmtId="0" fontId="97" fillId="31" borderId="15" xfId="56" applyFont="1" applyFill="1" applyBorder="1" applyAlignment="1">
      <alignment horizontal="left" vertical="center" wrapText="1"/>
    </xf>
    <xf numFmtId="0" fontId="60" fillId="31" borderId="0" xfId="56" applyFont="1" applyFill="1" applyBorder="1" applyAlignment="1">
      <alignment vertical="center" wrapText="1"/>
    </xf>
    <xf numFmtId="0" fontId="60" fillId="31" borderId="15" xfId="56" applyFont="1" applyFill="1" applyBorder="1" applyAlignment="1">
      <alignment vertical="center" wrapText="1"/>
    </xf>
    <xf numFmtId="0" fontId="97" fillId="31" borderId="14" xfId="56" applyFont="1" applyFill="1" applyBorder="1" applyAlignment="1">
      <alignment horizontal="left" vertical="center" wrapText="1"/>
    </xf>
    <xf numFmtId="0" fontId="97" fillId="31" borderId="27" xfId="56" applyFont="1" applyFill="1" applyBorder="1" applyAlignment="1">
      <alignment horizontal="left" vertical="center" wrapText="1"/>
    </xf>
    <xf numFmtId="0" fontId="97" fillId="0" borderId="22" xfId="56" applyFont="1" applyBorder="1" applyAlignment="1">
      <alignment horizontal="left" vertical="top" wrapText="1"/>
    </xf>
    <xf numFmtId="0" fontId="96" fillId="0" borderId="0" xfId="56" applyFont="1" applyAlignment="1">
      <alignment horizontal="center" vertical="center"/>
    </xf>
    <xf numFmtId="0" fontId="97" fillId="30" borderId="11" xfId="56" applyNumberFormat="1" applyFont="1" applyFill="1" applyBorder="1" applyAlignment="1">
      <alignment horizontal="left" vertical="center" wrapText="1"/>
    </xf>
    <xf numFmtId="0" fontId="97" fillId="30" borderId="12" xfId="56" applyNumberFormat="1" applyFont="1" applyFill="1" applyBorder="1" applyAlignment="1">
      <alignment horizontal="left" vertical="center" wrapText="1"/>
    </xf>
    <xf numFmtId="0" fontId="97" fillId="0" borderId="19" xfId="56" applyFont="1" applyBorder="1" applyAlignment="1">
      <alignment horizontal="center" vertical="center" wrapText="1"/>
    </xf>
    <xf numFmtId="0" fontId="60" fillId="31" borderId="16" xfId="56" applyFont="1" applyFill="1" applyBorder="1" applyAlignment="1">
      <alignment horizontal="left" vertical="top" wrapText="1"/>
    </xf>
    <xf numFmtId="0" fontId="60" fillId="31" borderId="0" xfId="56" applyFont="1" applyFill="1" applyBorder="1" applyAlignment="1">
      <alignment horizontal="left" vertical="top" wrapText="1"/>
    </xf>
    <xf numFmtId="0" fontId="60" fillId="31" borderId="15" xfId="56" applyFont="1" applyFill="1" applyBorder="1" applyAlignment="1">
      <alignment horizontal="left" vertical="top" wrapText="1"/>
    </xf>
    <xf numFmtId="0" fontId="60" fillId="31" borderId="18" xfId="56" applyFont="1" applyFill="1" applyBorder="1" applyAlignment="1">
      <alignment horizontal="left" vertical="top" wrapText="1"/>
    </xf>
    <xf numFmtId="0" fontId="60" fillId="31" borderId="10" xfId="56" applyFont="1" applyFill="1" applyBorder="1" applyAlignment="1">
      <alignment horizontal="left" vertical="top" wrapText="1"/>
    </xf>
    <xf numFmtId="0" fontId="60" fillId="31" borderId="26" xfId="56" applyFont="1" applyFill="1" applyBorder="1" applyAlignment="1">
      <alignment horizontal="left" vertical="top" wrapText="1"/>
    </xf>
    <xf numFmtId="0" fontId="60" fillId="31" borderId="11" xfId="56" applyFont="1" applyFill="1" applyBorder="1" applyAlignment="1">
      <alignment horizontal="left" vertical="top"/>
    </xf>
    <xf numFmtId="0" fontId="60" fillId="31" borderId="28" xfId="56" applyFont="1" applyFill="1" applyBorder="1" applyAlignment="1">
      <alignment horizontal="left" vertical="top"/>
    </xf>
    <xf numFmtId="0" fontId="60" fillId="31" borderId="12" xfId="56" applyFont="1" applyFill="1" applyBorder="1" applyAlignment="1">
      <alignment horizontal="left" vertical="top"/>
    </xf>
    <xf numFmtId="0" fontId="97" fillId="30" borderId="13" xfId="56" applyNumberFormat="1" applyFont="1" applyFill="1" applyBorder="1" applyAlignment="1">
      <alignment horizontal="left" wrapText="1"/>
    </xf>
    <xf numFmtId="0" fontId="97" fillId="30" borderId="14" xfId="56" applyNumberFormat="1" applyFont="1" applyFill="1" applyBorder="1" applyAlignment="1">
      <alignment horizontal="left" wrapText="1"/>
    </xf>
    <xf numFmtId="0" fontId="97" fillId="30" borderId="27" xfId="56" applyNumberFormat="1" applyFont="1" applyFill="1" applyBorder="1" applyAlignment="1">
      <alignment horizontal="left" wrapText="1"/>
    </xf>
    <xf numFmtId="0" fontId="97" fillId="0" borderId="21" xfId="56" applyFont="1" applyBorder="1" applyAlignment="1">
      <alignment horizontal="center" vertical="center" wrapText="1"/>
    </xf>
    <xf numFmtId="0" fontId="97" fillId="0" borderId="23" xfId="56" applyFont="1" applyBorder="1" applyAlignment="1">
      <alignment horizontal="center" vertical="center" wrapText="1"/>
    </xf>
    <xf numFmtId="0" fontId="97"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7" fillId="31" borderId="11" xfId="56" applyFont="1" applyFill="1" applyBorder="1" applyAlignment="1">
      <alignment horizontal="center" vertical="center" wrapText="1"/>
    </xf>
    <xf numFmtId="0" fontId="97" fillId="31" borderId="12" xfId="56" applyFont="1" applyFill="1" applyBorder="1" applyAlignment="1">
      <alignment horizontal="center" vertical="center" wrapText="1"/>
    </xf>
    <xf numFmtId="0" fontId="20" fillId="0" borderId="0" xfId="68" applyFont="1" applyAlignment="1">
      <alignment horizontal="center" vertical="center"/>
    </xf>
    <xf numFmtId="0" fontId="16" fillId="0" borderId="0" xfId="68" applyFont="1" applyAlignment="1">
      <alignment horizontal="center" vertical="center"/>
    </xf>
    <xf numFmtId="0" fontId="11" fillId="31" borderId="0" xfId="68" applyFill="1" applyAlignment="1">
      <alignment horizontal="center" vertical="center"/>
    </xf>
    <xf numFmtId="0" fontId="85" fillId="31" borderId="16" xfId="62" applyFont="1" applyFill="1" applyBorder="1" applyAlignment="1">
      <alignment horizontal="center" vertical="center" shrinkToFit="1"/>
    </xf>
    <xf numFmtId="0" fontId="85" fillId="31" borderId="15" xfId="62" applyFont="1" applyFill="1" applyBorder="1" applyAlignment="1">
      <alignment horizontal="center" vertical="center" shrinkToFit="1"/>
    </xf>
    <xf numFmtId="0" fontId="85" fillId="31" borderId="16" xfId="62" applyFont="1" applyFill="1" applyBorder="1" applyAlignment="1">
      <alignment vertical="center" shrinkToFit="1"/>
    </xf>
    <xf numFmtId="0" fontId="85" fillId="31" borderId="0" xfId="62" applyFont="1" applyFill="1" applyBorder="1" applyAlignment="1">
      <alignment vertical="center" shrinkToFit="1"/>
    </xf>
    <xf numFmtId="0" fontId="85" fillId="31" borderId="15" xfId="62" applyFont="1" applyFill="1" applyBorder="1" applyAlignment="1">
      <alignment vertical="center" shrinkToFit="1"/>
    </xf>
    <xf numFmtId="0" fontId="85" fillId="31" borderId="13" xfId="62" applyFont="1" applyFill="1" applyBorder="1" applyAlignment="1">
      <alignment horizontal="center" vertical="center" shrinkToFit="1"/>
    </xf>
    <xf numFmtId="0" fontId="85" fillId="31" borderId="27" xfId="62" applyFont="1" applyFill="1" applyBorder="1" applyAlignment="1">
      <alignment horizontal="center" vertical="center" shrinkToFit="1"/>
    </xf>
    <xf numFmtId="0" fontId="85" fillId="31" borderId="13" xfId="62" applyFont="1" applyFill="1" applyBorder="1" applyAlignment="1">
      <alignment vertical="center" shrinkToFit="1"/>
    </xf>
    <xf numFmtId="0" fontId="85" fillId="31" borderId="14" xfId="62" applyFont="1" applyFill="1" applyBorder="1" applyAlignment="1">
      <alignment vertical="center" shrinkToFit="1"/>
    </xf>
    <xf numFmtId="0" fontId="85" fillId="31" borderId="27" xfId="62" applyFont="1" applyFill="1" applyBorder="1" applyAlignment="1">
      <alignment vertical="center" shrinkToFit="1"/>
    </xf>
    <xf numFmtId="0" fontId="102" fillId="31" borderId="16" xfId="62" applyFont="1" applyFill="1" applyBorder="1" applyAlignment="1">
      <alignment horizontal="center" vertical="center" shrinkToFit="1"/>
    </xf>
    <xf numFmtId="0" fontId="102" fillId="31" borderId="15" xfId="62" applyFont="1" applyFill="1" applyBorder="1" applyAlignment="1">
      <alignment horizontal="center" vertical="center" shrinkToFit="1"/>
    </xf>
    <xf numFmtId="0" fontId="102" fillId="31" borderId="16" xfId="62" applyFont="1" applyFill="1" applyBorder="1" applyAlignment="1">
      <alignment horizontal="right" vertical="center" shrinkToFit="1"/>
    </xf>
    <xf numFmtId="0" fontId="102" fillId="31" borderId="15" xfId="62" applyFont="1" applyFill="1" applyBorder="1" applyAlignment="1">
      <alignment horizontal="right" vertical="center" shrinkToFit="1"/>
    </xf>
    <xf numFmtId="0" fontId="86" fillId="0" borderId="0" xfId="62" applyFont="1" applyFill="1" applyAlignment="1">
      <alignment horizontal="center" vertical="center"/>
    </xf>
    <xf numFmtId="176" fontId="85" fillId="31" borderId="0" xfId="62" applyNumberFormat="1" applyFont="1" applyFill="1" applyAlignment="1">
      <alignment horizontal="center" vertical="center" shrinkToFit="1"/>
    </xf>
    <xf numFmtId="0" fontId="85" fillId="30" borderId="11" xfId="62" applyNumberFormat="1" applyFont="1" applyFill="1" applyBorder="1" applyAlignment="1">
      <alignment vertical="center" wrapText="1"/>
    </xf>
    <xf numFmtId="0" fontId="85" fillId="30" borderId="28" xfId="62" applyNumberFormat="1" applyFont="1" applyFill="1" applyBorder="1" applyAlignment="1">
      <alignment vertical="center" wrapText="1"/>
    </xf>
    <xf numFmtId="0" fontId="85" fillId="30" borderId="12" xfId="62" applyNumberFormat="1" applyFont="1" applyFill="1" applyBorder="1" applyAlignment="1">
      <alignment vertical="center" wrapText="1"/>
    </xf>
    <xf numFmtId="176" fontId="160" fillId="30" borderId="11" xfId="62" applyNumberFormat="1" applyFont="1" applyFill="1" applyBorder="1" applyAlignment="1">
      <alignment horizontal="center" vertical="center" shrinkToFit="1"/>
    </xf>
    <xf numFmtId="176" fontId="160" fillId="30" borderId="28" xfId="62" applyNumberFormat="1" applyFont="1" applyFill="1" applyBorder="1" applyAlignment="1">
      <alignment horizontal="center" vertical="center" shrinkToFit="1"/>
    </xf>
    <xf numFmtId="176" fontId="160" fillId="30" borderId="12" xfId="62" applyNumberFormat="1" applyFont="1" applyFill="1" applyBorder="1" applyAlignment="1">
      <alignment horizontal="center" vertical="center" shrinkToFit="1"/>
    </xf>
    <xf numFmtId="0" fontId="85" fillId="0" borderId="11" xfId="62" applyFont="1" applyFill="1" applyBorder="1" applyAlignment="1">
      <alignment horizontal="distributed" vertical="center" justifyLastLine="1"/>
    </xf>
    <xf numFmtId="0" fontId="85" fillId="0" borderId="12" xfId="62" applyFont="1" applyFill="1" applyBorder="1" applyAlignment="1">
      <alignment horizontal="distributed" vertical="center" justifyLastLine="1"/>
    </xf>
    <xf numFmtId="0" fontId="85" fillId="0" borderId="13" xfId="62" applyFont="1" applyFill="1" applyBorder="1" applyAlignment="1">
      <alignment horizontal="distributed" vertical="center" justifyLastLine="1"/>
    </xf>
    <xf numFmtId="0" fontId="85" fillId="0" borderId="27" xfId="62" applyFont="1" applyFill="1" applyBorder="1" applyAlignment="1">
      <alignment horizontal="distributed" vertical="center" justifyLastLine="1"/>
    </xf>
    <xf numFmtId="0" fontId="85" fillId="0" borderId="18" xfId="62" applyFont="1" applyFill="1" applyBorder="1" applyAlignment="1">
      <alignment horizontal="distributed" vertical="center" justifyLastLine="1"/>
    </xf>
    <xf numFmtId="0" fontId="85" fillId="0" borderId="26" xfId="62" applyFont="1" applyFill="1" applyBorder="1" applyAlignment="1">
      <alignment horizontal="distributed" vertical="center" justifyLastLine="1"/>
    </xf>
    <xf numFmtId="0" fontId="85" fillId="0" borderId="21" xfId="62" applyFont="1" applyFill="1" applyBorder="1" applyAlignment="1">
      <alignment horizontal="distributed" vertical="center" justifyLastLine="1"/>
    </xf>
    <xf numFmtId="0" fontId="85" fillId="0" borderId="23" xfId="62" applyFont="1" applyFill="1" applyBorder="1" applyAlignment="1">
      <alignment horizontal="distributed" vertical="center" justifyLastLine="1"/>
    </xf>
    <xf numFmtId="0" fontId="85" fillId="0" borderId="10" xfId="62" applyFont="1" applyFill="1" applyBorder="1" applyAlignment="1">
      <alignment horizontal="distributed" vertical="center" justifyLastLine="1"/>
    </xf>
    <xf numFmtId="0" fontId="85" fillId="0" borderId="14" xfId="62" applyFont="1" applyFill="1" applyBorder="1" applyAlignment="1">
      <alignment horizontal="distributed" vertical="center" justifyLastLine="1"/>
    </xf>
    <xf numFmtId="0" fontId="85" fillId="30" borderId="0" xfId="51" applyFont="1" applyFill="1" applyAlignment="1">
      <alignment vertical="top" wrapText="1"/>
    </xf>
    <xf numFmtId="0" fontId="85" fillId="30" borderId="0" xfId="51" applyFont="1" applyFill="1" applyAlignment="1">
      <alignment shrinkToFit="1"/>
    </xf>
    <xf numFmtId="0" fontId="85" fillId="0" borderId="16" xfId="62" applyFont="1" applyFill="1" applyBorder="1" applyAlignment="1">
      <alignment horizontal="center" vertical="center"/>
    </xf>
    <xf numFmtId="0" fontId="85" fillId="0" borderId="15" xfId="62" applyFont="1" applyFill="1" applyBorder="1" applyAlignment="1">
      <alignment horizontal="center" vertical="center"/>
    </xf>
    <xf numFmtId="0" fontId="85" fillId="0" borderId="18" xfId="62" applyFont="1" applyFill="1" applyBorder="1" applyAlignment="1">
      <alignment horizontal="center" vertical="center"/>
    </xf>
    <xf numFmtId="0" fontId="85" fillId="0" borderId="26" xfId="62" applyFont="1" applyFill="1" applyBorder="1" applyAlignment="1">
      <alignment horizontal="center" vertical="center"/>
    </xf>
    <xf numFmtId="0" fontId="102" fillId="0" borderId="0" xfId="62" applyFont="1" applyFill="1" applyBorder="1" applyAlignment="1">
      <alignment vertical="center" shrinkToFit="1"/>
    </xf>
    <xf numFmtId="0" fontId="85" fillId="31" borderId="18" xfId="62" applyFont="1" applyFill="1" applyBorder="1" applyAlignment="1">
      <alignment horizontal="center" vertical="center" shrinkToFit="1"/>
    </xf>
    <xf numFmtId="0" fontId="85" fillId="31" borderId="26" xfId="62" applyFont="1" applyFill="1" applyBorder="1" applyAlignment="1">
      <alignment horizontal="center" vertical="center" shrinkToFit="1"/>
    </xf>
    <xf numFmtId="0" fontId="85" fillId="31" borderId="18" xfId="62" applyFont="1" applyFill="1" applyBorder="1" applyAlignment="1">
      <alignment vertical="center" shrinkToFit="1"/>
    </xf>
    <xf numFmtId="0" fontId="85" fillId="31" borderId="10" xfId="62" applyFont="1" applyFill="1" applyBorder="1" applyAlignment="1">
      <alignment vertical="center" shrinkToFit="1"/>
    </xf>
    <xf numFmtId="0" fontId="85" fillId="31" borderId="26" xfId="62" applyFont="1" applyFill="1" applyBorder="1" applyAlignment="1">
      <alignment vertical="center" shrinkToFit="1"/>
    </xf>
    <xf numFmtId="0" fontId="85" fillId="0" borderId="13" xfId="62" applyFont="1" applyFill="1" applyBorder="1" applyAlignment="1">
      <alignment horizontal="center" vertical="center"/>
    </xf>
    <xf numFmtId="0" fontId="85" fillId="0" borderId="27" xfId="62" applyFont="1" applyFill="1" applyBorder="1" applyAlignment="1">
      <alignment horizontal="center" vertical="center"/>
    </xf>
    <xf numFmtId="176" fontId="85" fillId="0" borderId="13" xfId="62" applyNumberFormat="1" applyFont="1" applyFill="1" applyBorder="1" applyAlignment="1">
      <alignment horizontal="center" vertical="center" shrinkToFit="1"/>
    </xf>
    <xf numFmtId="176" fontId="85" fillId="0" borderId="27" xfId="62" applyNumberFormat="1" applyFont="1" applyFill="1" applyBorder="1" applyAlignment="1">
      <alignment horizontal="center" vertical="center" shrinkToFit="1"/>
    </xf>
    <xf numFmtId="176" fontId="85" fillId="0" borderId="18" xfId="62" applyNumberFormat="1" applyFont="1" applyFill="1" applyBorder="1" applyAlignment="1">
      <alignment horizontal="center" vertical="center" shrinkToFit="1"/>
    </xf>
    <xf numFmtId="176" fontId="85" fillId="0" borderId="26" xfId="62" applyNumberFormat="1" applyFont="1" applyFill="1" applyBorder="1" applyAlignment="1">
      <alignment horizontal="center" vertical="center" shrinkToFit="1"/>
    </xf>
    <xf numFmtId="14" fontId="85" fillId="0" borderId="0" xfId="62" applyNumberFormat="1" applyFont="1" applyFill="1" applyAlignment="1">
      <alignment horizontal="center" vertical="center"/>
    </xf>
    <xf numFmtId="0" fontId="85" fillId="0" borderId="0" xfId="62" applyFont="1" applyFill="1" applyAlignment="1">
      <alignment horizontal="center" vertical="center"/>
    </xf>
    <xf numFmtId="0" fontId="85" fillId="31" borderId="11" xfId="63" applyFont="1" applyFill="1" applyBorder="1" applyAlignment="1">
      <alignment vertical="center" wrapText="1"/>
    </xf>
    <xf numFmtId="0" fontId="85" fillId="31" borderId="53" xfId="63" applyFont="1" applyFill="1" applyBorder="1" applyAlignment="1">
      <alignment vertical="center" wrapText="1"/>
    </xf>
    <xf numFmtId="0" fontId="86" fillId="0" borderId="0" xfId="63" applyFont="1" applyFill="1" applyAlignment="1">
      <alignment horizontal="center" vertical="center"/>
    </xf>
    <xf numFmtId="176" fontId="85" fillId="30" borderId="0" xfId="63" applyNumberFormat="1" applyFont="1" applyFill="1" applyAlignment="1">
      <alignment horizontal="left" vertical="center" wrapText="1" shrinkToFit="1"/>
    </xf>
    <xf numFmtId="0" fontId="85" fillId="0" borderId="47" xfId="63" applyFont="1" applyFill="1" applyBorder="1" applyAlignment="1">
      <alignment horizontal="center" vertical="center"/>
    </xf>
    <xf numFmtId="0" fontId="85" fillId="0" borderId="49" xfId="63" applyFont="1" applyFill="1" applyBorder="1" applyAlignment="1">
      <alignment horizontal="center" vertical="center"/>
    </xf>
    <xf numFmtId="0" fontId="85" fillId="0" borderId="166" xfId="63" applyFont="1" applyFill="1" applyBorder="1" applyAlignment="1">
      <alignment horizontal="center" vertical="center"/>
    </xf>
    <xf numFmtId="0" fontId="85" fillId="0" borderId="0" xfId="63" applyFont="1" applyFill="1" applyAlignment="1">
      <alignment horizontal="center" vertical="center"/>
    </xf>
    <xf numFmtId="176" fontId="85" fillId="31" borderId="0" xfId="63" applyNumberFormat="1" applyFont="1" applyFill="1" applyAlignment="1">
      <alignment horizontal="center" vertical="center" shrinkToFit="1"/>
    </xf>
    <xf numFmtId="0" fontId="85" fillId="30" borderId="0" xfId="63" applyFont="1" applyFill="1" applyAlignment="1">
      <alignment vertical="top" wrapText="1"/>
    </xf>
    <xf numFmtId="0" fontId="85" fillId="30" borderId="0" xfId="63" applyFont="1" applyFill="1" applyAlignment="1">
      <alignment shrinkToFit="1"/>
    </xf>
    <xf numFmtId="38" fontId="85" fillId="31" borderId="56" xfId="33" applyFont="1" applyFill="1" applyBorder="1" applyAlignment="1">
      <alignment vertical="center" wrapText="1"/>
    </xf>
    <xf numFmtId="38" fontId="85" fillId="31" borderId="57" xfId="33" applyFont="1" applyFill="1" applyBorder="1" applyAlignment="1">
      <alignment vertical="center" wrapText="1"/>
    </xf>
    <xf numFmtId="0" fontId="85" fillId="31" borderId="56" xfId="63" applyFont="1" applyFill="1" applyBorder="1" applyAlignment="1">
      <alignment vertical="center" wrapText="1"/>
    </xf>
    <xf numFmtId="0" fontId="85" fillId="31" borderId="58" xfId="63" applyFont="1" applyFill="1" applyBorder="1" applyAlignment="1">
      <alignment vertical="center" wrapText="1"/>
    </xf>
    <xf numFmtId="0" fontId="68" fillId="0" borderId="0" xfId="44" applyFont="1" applyAlignment="1" applyProtection="1">
      <alignment horizontal="justify" vertical="center" wrapText="1"/>
    </xf>
    <xf numFmtId="0" fontId="73" fillId="0" borderId="0" xfId="44" applyProtection="1">
      <alignment vertical="center"/>
    </xf>
    <xf numFmtId="0" fontId="68" fillId="31" borderId="19" xfId="44" applyFont="1" applyFill="1" applyBorder="1" applyAlignment="1" applyProtection="1">
      <alignment horizontal="center" vertical="center" wrapText="1"/>
      <protection locked="0"/>
    </xf>
    <xf numFmtId="0" fontId="68"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3" fontId="73" fillId="31" borderId="10" xfId="44" applyNumberFormat="1" applyFill="1" applyBorder="1" applyAlignment="1" applyProtection="1">
      <alignment vertical="center"/>
      <protection locked="0"/>
    </xf>
    <xf numFmtId="0" fontId="68" fillId="0" borderId="0" xfId="44" applyFont="1" applyFill="1" applyAlignment="1" applyProtection="1">
      <alignment horizontal="justify" vertical="center" wrapText="1"/>
    </xf>
    <xf numFmtId="0" fontId="73" fillId="0" borderId="0" xfId="44" applyFill="1" applyProtection="1">
      <alignment vertical="center"/>
    </xf>
    <xf numFmtId="0" fontId="68" fillId="0" borderId="13" xfId="44" applyFont="1" applyFill="1" applyBorder="1" applyAlignment="1" applyProtection="1">
      <alignment horizontal="center" vertical="center" wrapText="1"/>
    </xf>
    <xf numFmtId="0" fontId="73" fillId="0" borderId="14" xfId="44" applyFill="1" applyBorder="1" applyAlignment="1" applyProtection="1">
      <alignment vertical="center"/>
    </xf>
    <xf numFmtId="0" fontId="73" fillId="0" borderId="27" xfId="44" applyFill="1" applyBorder="1" applyAlignment="1" applyProtection="1">
      <alignment vertical="center"/>
    </xf>
    <xf numFmtId="0" fontId="68" fillId="0" borderId="18" xfId="44" applyFont="1" applyFill="1" applyBorder="1" applyAlignment="1" applyProtection="1">
      <alignment horizontal="center" vertical="center" wrapText="1"/>
    </xf>
    <xf numFmtId="0" fontId="73" fillId="0" borderId="10" xfId="44" applyFill="1" applyBorder="1" applyAlignment="1" applyProtection="1">
      <alignment vertical="center"/>
    </xf>
    <xf numFmtId="0" fontId="73" fillId="0" borderId="26" xfId="44" applyFill="1" applyBorder="1" applyAlignment="1" applyProtection="1">
      <alignment vertical="center"/>
    </xf>
    <xf numFmtId="0" fontId="73" fillId="0" borderId="14" xfId="44" applyFill="1" applyBorder="1" applyAlignment="1" applyProtection="1">
      <alignment horizontal="center" vertical="center" wrapText="1"/>
    </xf>
    <xf numFmtId="0" fontId="73" fillId="0" borderId="27" xfId="44" applyFill="1" applyBorder="1" applyAlignment="1" applyProtection="1">
      <alignment horizontal="center" vertical="center" wrapText="1"/>
    </xf>
    <xf numFmtId="0" fontId="68" fillId="0" borderId="16" xfId="44" applyFont="1" applyFill="1" applyBorder="1" applyAlignment="1" applyProtection="1">
      <alignment horizontal="center" vertical="center" wrapText="1"/>
    </xf>
    <xf numFmtId="0" fontId="73" fillId="0" borderId="0" xfId="44" applyFill="1" applyBorder="1" applyAlignment="1" applyProtection="1">
      <alignment horizontal="center" vertical="center" wrapText="1"/>
    </xf>
    <xf numFmtId="0" fontId="73" fillId="0" borderId="15" xfId="44" applyFill="1" applyBorder="1" applyAlignment="1" applyProtection="1">
      <alignment horizontal="center" vertical="center" wrapText="1"/>
    </xf>
    <xf numFmtId="0" fontId="73" fillId="0" borderId="0" xfId="44" applyFill="1" applyBorder="1" applyAlignment="1" applyProtection="1">
      <alignment vertical="center"/>
    </xf>
    <xf numFmtId="0" fontId="73" fillId="0" borderId="15" xfId="44" applyFill="1" applyBorder="1" applyAlignment="1" applyProtection="1">
      <alignment vertical="center"/>
    </xf>
    <xf numFmtId="176" fontId="58" fillId="34" borderId="0" xfId="58" applyNumberFormat="1" applyFont="1" applyFill="1" applyBorder="1" applyAlignment="1">
      <alignment horizontal="left" vertical="center" shrinkToFit="1"/>
    </xf>
    <xf numFmtId="0" fontId="68" fillId="0" borderId="0" xfId="44" applyFont="1" applyFill="1" applyAlignment="1" applyProtection="1">
      <alignment horizontal="center" vertical="center" wrapText="1"/>
    </xf>
    <xf numFmtId="0" fontId="65" fillId="30" borderId="0" xfId="44" applyFont="1" applyFill="1" applyAlignment="1" applyProtection="1">
      <alignment horizontal="justify" vertical="center" wrapText="1"/>
    </xf>
    <xf numFmtId="0" fontId="73" fillId="30" borderId="0" xfId="44" applyFill="1" applyProtection="1">
      <alignment vertical="center"/>
    </xf>
    <xf numFmtId="0" fontId="68" fillId="30" borderId="10" xfId="44" applyFont="1" applyFill="1" applyBorder="1" applyAlignment="1" applyProtection="1">
      <alignment horizontal="left" indent="1" shrinkToFit="1"/>
    </xf>
    <xf numFmtId="0" fontId="68" fillId="30" borderId="28" xfId="44" applyFont="1" applyFill="1" applyBorder="1" applyAlignment="1" applyProtection="1">
      <alignment horizontal="left" shrinkToFit="1"/>
    </xf>
    <xf numFmtId="0" fontId="68"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8"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4" fillId="0" borderId="0" xfId="44" applyFont="1" applyFill="1" applyAlignment="1" applyProtection="1">
      <alignment vertical="center" wrapText="1"/>
    </xf>
    <xf numFmtId="0" fontId="165" fillId="30" borderId="10" xfId="82" applyFont="1" applyFill="1" applyBorder="1">
      <alignment vertical="center"/>
    </xf>
    <xf numFmtId="0" fontId="164" fillId="0" borderId="0" xfId="82" applyFont="1" applyFill="1" applyAlignment="1">
      <alignment horizontal="center" vertical="center"/>
    </xf>
    <xf numFmtId="0" fontId="165" fillId="31" borderId="0" xfId="82" applyFont="1" applyFill="1">
      <alignment vertical="center"/>
    </xf>
    <xf numFmtId="0" fontId="60" fillId="30" borderId="10" xfId="0" applyFont="1" applyFill="1" applyBorder="1" applyAlignment="1">
      <alignment horizontal="left" vertical="center"/>
    </xf>
    <xf numFmtId="193" fontId="165" fillId="31" borderId="50" xfId="82" applyNumberFormat="1" applyFont="1" applyFill="1" applyBorder="1">
      <alignment vertical="center"/>
    </xf>
    <xf numFmtId="193" fontId="165" fillId="31" borderId="50" xfId="82" applyNumberFormat="1" applyFont="1" applyFill="1" applyBorder="1" applyAlignment="1">
      <alignment horizontal="left" vertical="center"/>
    </xf>
    <xf numFmtId="0" fontId="165" fillId="30" borderId="50" xfId="82" applyFont="1" applyFill="1" applyBorder="1">
      <alignment vertical="center"/>
    </xf>
    <xf numFmtId="0" fontId="165" fillId="31" borderId="10" xfId="82" applyFont="1" applyFill="1" applyBorder="1">
      <alignment vertical="center"/>
    </xf>
    <xf numFmtId="38" fontId="165" fillId="31" borderId="10" xfId="33" applyFont="1" applyFill="1" applyBorder="1" applyAlignment="1">
      <alignment vertical="center"/>
    </xf>
    <xf numFmtId="0" fontId="165" fillId="0" borderId="10" xfId="82" applyFont="1" applyFill="1" applyBorder="1">
      <alignment vertical="center"/>
    </xf>
    <xf numFmtId="176" fontId="165" fillId="30" borderId="50" xfId="82" applyNumberFormat="1"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30" borderId="10" xfId="82" applyFill="1" applyBorder="1" applyAlignment="1">
      <alignment horizontal="center" vertical="center"/>
    </xf>
    <xf numFmtId="0" fontId="161" fillId="0" borderId="28" xfId="82" applyFill="1" applyBorder="1" applyAlignment="1">
      <alignment horizontal="distributed" vertical="center"/>
    </xf>
    <xf numFmtId="0" fontId="161" fillId="30" borderId="10" xfId="82" applyFill="1" applyBorder="1" applyAlignment="1">
      <alignment horizontal="left" vertical="center"/>
    </xf>
    <xf numFmtId="0" fontId="161" fillId="0" borderId="324" xfId="82" applyFill="1" applyBorder="1" applyAlignment="1">
      <alignment horizontal="distributed" vertical="center"/>
    </xf>
    <xf numFmtId="0" fontId="161" fillId="0" borderId="325" xfId="82" applyFill="1" applyBorder="1" applyAlignment="1">
      <alignment horizontal="distributed" vertical="center"/>
    </xf>
    <xf numFmtId="192" fontId="161" fillId="31" borderId="325" xfId="82" applyNumberFormat="1" applyFill="1" applyBorder="1" applyAlignment="1">
      <alignment horizontal="center" vertical="center"/>
    </xf>
    <xf numFmtId="192" fontId="161" fillId="31" borderId="326" xfId="82" applyNumberFormat="1" applyFill="1" applyBorder="1" applyAlignment="1">
      <alignment horizontal="center" vertical="center"/>
    </xf>
    <xf numFmtId="0" fontId="161" fillId="0" borderId="324" xfId="82" applyFill="1" applyBorder="1" applyAlignment="1">
      <alignment horizontal="left" vertical="center"/>
    </xf>
    <xf numFmtId="0" fontId="161" fillId="0" borderId="325" xfId="82" applyFill="1" applyBorder="1" applyAlignment="1">
      <alignment horizontal="left" vertical="center"/>
    </xf>
    <xf numFmtId="38" fontId="0" fillId="30" borderId="325" xfId="83" applyFont="1" applyFill="1" applyBorder="1" applyAlignment="1">
      <alignment horizontal="center" vertical="center"/>
    </xf>
    <xf numFmtId="0" fontId="161" fillId="30" borderId="0" xfId="82" applyFill="1" applyBorder="1" applyAlignment="1">
      <alignment horizontal="left" vertical="center"/>
    </xf>
    <xf numFmtId="0" fontId="161" fillId="31" borderId="328" xfId="82" applyFill="1" applyBorder="1" applyAlignment="1">
      <alignment horizontal="left" vertical="center"/>
    </xf>
    <xf numFmtId="0" fontId="161" fillId="31" borderId="329" xfId="82" applyFill="1" applyBorder="1" applyAlignment="1">
      <alignment horizontal="left" vertical="center"/>
    </xf>
    <xf numFmtId="192" fontId="161" fillId="31" borderId="328" xfId="82" applyNumberFormat="1" applyFill="1" applyBorder="1" applyAlignment="1">
      <alignment horizontal="left" vertical="center"/>
    </xf>
    <xf numFmtId="192" fontId="161" fillId="31" borderId="329" xfId="82" applyNumberFormat="1" applyFill="1" applyBorder="1" applyAlignment="1">
      <alignment horizontal="left" vertical="center"/>
    </xf>
    <xf numFmtId="38" fontId="0" fillId="31" borderId="328" xfId="83" applyFont="1" applyFill="1" applyBorder="1" applyAlignment="1">
      <alignment horizontal="right"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0" fontId="161" fillId="0" borderId="16" xfId="82" applyFill="1" applyBorder="1" applyAlignment="1">
      <alignment horizontal="center" vertical="center"/>
    </xf>
    <xf numFmtId="0" fontId="161" fillId="0" borderId="15" xfId="82"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61" fillId="0" borderId="0" xfId="82" applyFont="1" applyFill="1" applyBorder="1" applyAlignment="1">
      <alignment vertical="center" shrinkToFit="1"/>
    </xf>
    <xf numFmtId="0" fontId="134"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4" borderId="28" xfId="82" applyFill="1" applyBorder="1" applyAlignment="1">
      <alignment horizontal="center" vertical="center"/>
    </xf>
    <xf numFmtId="0" fontId="161"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61" fillId="0" borderId="0" xfId="82" applyFill="1" applyBorder="1" applyAlignment="1">
      <alignment horizontal="center" vertical="center"/>
    </xf>
    <xf numFmtId="0" fontId="11" fillId="0" borderId="11" xfId="84" applyFont="1" applyBorder="1" applyAlignment="1" applyProtection="1">
      <alignment horizontal="left" vertical="center"/>
      <protection locked="0"/>
    </xf>
    <xf numFmtId="0" fontId="11" fillId="0" borderId="28" xfId="84" applyFont="1" applyBorder="1" applyAlignment="1" applyProtection="1">
      <alignment horizontal="left" vertical="center"/>
      <protection locked="0"/>
    </xf>
    <xf numFmtId="0" fontId="11" fillId="0" borderId="12" xfId="84" applyFont="1" applyBorder="1" applyAlignment="1" applyProtection="1">
      <alignment horizontal="left" vertical="center"/>
      <protection locked="0"/>
    </xf>
    <xf numFmtId="0" fontId="11" fillId="38" borderId="11" xfId="84" applyFont="1" applyFill="1" applyBorder="1" applyAlignment="1">
      <alignment horizontal="center" vertical="center"/>
    </xf>
    <xf numFmtId="0" fontId="11" fillId="38" borderId="28" xfId="84" applyFont="1" applyFill="1" applyBorder="1" applyAlignment="1">
      <alignment horizontal="center" vertical="center"/>
    </xf>
    <xf numFmtId="0" fontId="11" fillId="38" borderId="12" xfId="84" applyFont="1" applyFill="1" applyBorder="1" applyAlignment="1">
      <alignment horizontal="center" vertical="center"/>
    </xf>
    <xf numFmtId="0" fontId="11" fillId="38" borderId="11" xfId="84" applyFont="1" applyFill="1" applyBorder="1" applyAlignment="1">
      <alignment horizontal="center" vertical="center" wrapText="1"/>
    </xf>
    <xf numFmtId="0" fontId="11" fillId="38" borderId="12" xfId="84" applyFont="1" applyFill="1" applyBorder="1" applyAlignment="1">
      <alignment horizontal="center" vertical="center" wrapText="1"/>
    </xf>
    <xf numFmtId="0" fontId="11" fillId="0" borderId="11" xfId="84" applyFont="1" applyBorder="1" applyAlignment="1" applyProtection="1">
      <alignment horizontal="center" vertical="center" wrapText="1"/>
      <protection locked="0"/>
    </xf>
    <xf numFmtId="0" fontId="11" fillId="0" borderId="12" xfId="84" applyFont="1" applyBorder="1" applyAlignment="1" applyProtection="1">
      <alignment horizontal="center" vertical="center" wrapText="1"/>
      <protection locked="0"/>
    </xf>
    <xf numFmtId="0" fontId="31" fillId="0" borderId="11" xfId="84" applyFont="1" applyBorder="1" applyAlignment="1" applyProtection="1">
      <alignment horizontal="center" vertical="center" wrapText="1"/>
      <protection locked="0"/>
    </xf>
    <xf numFmtId="0" fontId="31" fillId="0" borderId="28" xfId="84" applyFont="1" applyBorder="1" applyAlignment="1" applyProtection="1">
      <alignment horizontal="center" vertical="center" wrapText="1"/>
      <protection locked="0"/>
    </xf>
    <xf numFmtId="0" fontId="31" fillId="0" borderId="12" xfId="84" applyFont="1" applyBorder="1" applyAlignment="1" applyProtection="1">
      <alignment horizontal="center" vertical="center" wrapText="1"/>
      <protection locked="0"/>
    </xf>
    <xf numFmtId="0" fontId="31" fillId="0" borderId="11" xfId="84" applyFont="1" applyBorder="1" applyAlignment="1" applyProtection="1">
      <alignment horizontal="center" vertical="center" shrinkToFit="1"/>
      <protection locked="0"/>
    </xf>
    <xf numFmtId="0" fontId="31" fillId="0" borderId="28" xfId="84" applyFont="1" applyBorder="1" applyAlignment="1" applyProtection="1">
      <alignment horizontal="center" vertical="center" shrinkToFit="1"/>
      <protection locked="0"/>
    </xf>
    <xf numFmtId="0" fontId="31" fillId="0" borderId="12" xfId="84" applyFont="1" applyBorder="1" applyAlignment="1" applyProtection="1">
      <alignment horizontal="center" vertical="center" shrinkToFit="1"/>
      <protection locked="0"/>
    </xf>
    <xf numFmtId="0" fontId="24" fillId="0" borderId="0" xfId="84" applyFont="1" applyAlignment="1" applyProtection="1">
      <alignment horizontal="right" vertical="center" wrapText="1"/>
      <protection locked="0"/>
    </xf>
    <xf numFmtId="0" fontId="24" fillId="0" borderId="14" xfId="84" applyFont="1" applyBorder="1" applyAlignment="1" applyProtection="1">
      <alignment horizontal="right" vertical="center" wrapText="1"/>
      <protection locked="0"/>
    </xf>
    <xf numFmtId="0" fontId="73" fillId="25" borderId="0" xfId="85" applyFill="1" applyAlignment="1">
      <alignment horizontal="left"/>
    </xf>
    <xf numFmtId="0" fontId="179" fillId="0" borderId="0" xfId="85" applyFont="1" applyFill="1" applyAlignment="1">
      <alignment horizontal="left"/>
    </xf>
    <xf numFmtId="0" fontId="180" fillId="0" borderId="0" xfId="85" applyFont="1" applyAlignment="1">
      <alignment horizontal="center"/>
    </xf>
    <xf numFmtId="0" fontId="73" fillId="25" borderId="0" xfId="85" applyFill="1" applyAlignment="1">
      <alignment horizontal="center"/>
    </xf>
    <xf numFmtId="0" fontId="73" fillId="25" borderId="0" xfId="85" applyFill="1" applyAlignment="1">
      <alignment horizontal="right"/>
    </xf>
    <xf numFmtId="0" fontId="16" fillId="0" borderId="0" xfId="58" applyFont="1" applyFill="1" applyAlignment="1">
      <alignment vertical="center" wrapText="1"/>
    </xf>
    <xf numFmtId="0" fontId="16" fillId="0" borderId="0" xfId="58" applyFont="1" applyFill="1" applyAlignment="1">
      <alignment vertical="top" wrapText="1"/>
    </xf>
    <xf numFmtId="38" fontId="16" fillId="0" borderId="320" xfId="54" applyFont="1" applyFill="1" applyBorder="1" applyAlignment="1">
      <alignment horizontal="center" vertical="center" shrinkToFit="1"/>
    </xf>
    <xf numFmtId="0" fontId="16" fillId="34" borderId="0" xfId="58" applyFont="1" applyFill="1" applyAlignment="1">
      <alignment horizontal="center" vertical="center" shrinkToFit="1"/>
    </xf>
    <xf numFmtId="0" fontId="0" fillId="34" borderId="0" xfId="0" applyFill="1" applyAlignment="1">
      <alignment vertical="center" shrinkToFit="1"/>
    </xf>
    <xf numFmtId="3" fontId="58" fillId="30" borderId="0" xfId="54" applyNumberFormat="1" applyFont="1" applyFill="1" applyAlignment="1">
      <alignment horizontal="left" shrinkToFit="1"/>
    </xf>
    <xf numFmtId="49" fontId="16" fillId="34" borderId="0" xfId="58" applyNumberFormat="1" applyFont="1" applyFill="1" applyAlignment="1"/>
    <xf numFmtId="190" fontId="16" fillId="34" borderId="65" xfId="54" applyNumberFormat="1" applyFont="1" applyFill="1" applyBorder="1" applyAlignment="1">
      <alignment horizontal="left" vertical="center" shrinkToFit="1"/>
    </xf>
    <xf numFmtId="176" fontId="16" fillId="34" borderId="0" xfId="58" applyNumberFormat="1" applyFont="1" applyFill="1" applyAlignment="1">
      <alignment horizontal="center" vertical="center" shrinkToFit="1"/>
    </xf>
    <xf numFmtId="0" fontId="83" fillId="34" borderId="0" xfId="58" applyFont="1" applyFill="1" applyAlignment="1">
      <alignment horizontal="center" vertical="center" shrinkToFit="1"/>
    </xf>
    <xf numFmtId="0" fontId="16" fillId="30" borderId="0" xfId="58" applyFont="1" applyFill="1" applyAlignment="1">
      <alignment horizontal="center"/>
    </xf>
  </cellXfs>
  <cellStyles count="8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87" builtinId="5"/>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2" xfId="43"/>
    <cellStyle name="標準 2 2" xfId="55"/>
    <cellStyle name="標準 2 2 2" xfId="69"/>
    <cellStyle name="標準 2 3" xfId="70"/>
    <cellStyle name="標準 2 4" xfId="84"/>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895">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CCFFFF"/>
      <color rgb="FFFFFFCC"/>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2" Type="http://schemas.openxmlformats.org/officeDocument/2006/relationships/hyperlink" Target="#'230-2-&#20363;'!A1"/><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17</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xmlns=""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xmlns=""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xmlns=""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xmlns=""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xmlns=""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xmlns=""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xmlns=""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xmlns=""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xmlns=""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xmlns=""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xmlns=""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xmlns=""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xmlns=""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xmlns=""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xmlns=""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xmlns=""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xmlns=""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xmlns=""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xmlns=""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xmlns=""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xmlns=""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xmlns=""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xmlns=""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xmlns=""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xmlns=""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xmlns=""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xmlns=""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xmlns=""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xmlns=""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
          <a:extLst>
            <a:ext uri="{FF2B5EF4-FFF2-40B4-BE49-F238E27FC236}">
              <a16:creationId xmlns:a16="http://schemas.microsoft.com/office/drawing/2014/main" xmlns=""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37</xdr:col>
      <xdr:colOff>250031</xdr:colOff>
      <xdr:row>9</xdr:row>
      <xdr:rowOff>47624</xdr:rowOff>
    </xdr:from>
    <xdr:to>
      <xdr:col>40</xdr:col>
      <xdr:colOff>152680</xdr:colOff>
      <xdr:row>13</xdr:row>
      <xdr:rowOff>17087</xdr:rowOff>
    </xdr:to>
    <xdr:sp macro="" textlink="">
      <xdr:nvSpPr>
        <xdr:cNvPr id="4" name="額縁 3">
          <a:hlinkClick xmlns:r="http://schemas.openxmlformats.org/officeDocument/2006/relationships" r:id="rId1"/>
        </xdr:cNvPr>
        <xdr:cNvSpPr/>
      </xdr:nvSpPr>
      <xdr:spPr>
        <a:xfrm>
          <a:off x="11751469" y="173831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a16="http://schemas.microsoft.com/office/drawing/2014/main" xmlns=""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a16="http://schemas.microsoft.com/office/drawing/2014/main" xmlns=""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a16="http://schemas.microsoft.com/office/drawing/2014/main" xmlns=""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a16="http://schemas.microsoft.com/office/drawing/2014/main" xmlns=""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a16="http://schemas.microsoft.com/office/drawing/2014/main" xmlns=""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a16="http://schemas.microsoft.com/office/drawing/2014/main" xmlns=""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a16="http://schemas.microsoft.com/office/drawing/2014/main" xmlns=""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a16="http://schemas.microsoft.com/office/drawing/2014/main" xmlns=""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a16="http://schemas.microsoft.com/office/drawing/2014/main" xmlns=""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a16="http://schemas.microsoft.com/office/drawing/2014/main" xmlns=""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a16="http://schemas.microsoft.com/office/drawing/2014/main" xmlns=""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a16="http://schemas.microsoft.com/office/drawing/2014/main" xmlns=""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a16="http://schemas.microsoft.com/office/drawing/2014/main" xmlns=""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a16="http://schemas.microsoft.com/office/drawing/2014/main" xmlns=""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a16="http://schemas.microsoft.com/office/drawing/2014/main" xmlns=""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a16="http://schemas.microsoft.com/office/drawing/2014/main" xmlns=""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a16="http://schemas.microsoft.com/office/drawing/2014/main" xmlns=""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a16="http://schemas.microsoft.com/office/drawing/2014/main" xmlns=""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a16="http://schemas.microsoft.com/office/drawing/2014/main" xmlns=""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a16="http://schemas.microsoft.com/office/drawing/2014/main" xmlns=""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rId1"/>
          <a:extLst>
            <a:ext uri="{FF2B5EF4-FFF2-40B4-BE49-F238E27FC236}">
              <a16:creationId xmlns:a16="http://schemas.microsoft.com/office/drawing/2014/main" xmlns=""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a16="http://schemas.microsoft.com/office/drawing/2014/main" xmlns=""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rId2"/>
          <a:extLst>
            <a:ext uri="{FF2B5EF4-FFF2-40B4-BE49-F238E27FC236}">
              <a16:creationId xmlns:a16="http://schemas.microsoft.com/office/drawing/2014/main" xmlns=""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33</xdr:col>
      <xdr:colOff>252412</xdr:colOff>
      <xdr:row>6</xdr:row>
      <xdr:rowOff>145255</xdr:rowOff>
    </xdr:from>
    <xdr:to>
      <xdr:col>35</xdr:col>
      <xdr:colOff>261937</xdr:colOff>
      <xdr:row>11</xdr:row>
      <xdr:rowOff>12768</xdr:rowOff>
    </xdr:to>
    <xdr:sp macro="" textlink="">
      <xdr:nvSpPr>
        <xdr:cNvPr id="15" name="額縁 14">
          <a:hlinkClick xmlns:r="http://schemas.openxmlformats.org/officeDocument/2006/relationships" r:id="rId1"/>
          <a:extLst>
            <a:ext uri="{FF2B5EF4-FFF2-40B4-BE49-F238E27FC236}">
              <a16:creationId xmlns:a16="http://schemas.microsoft.com/office/drawing/2014/main" xmlns="" id="{00000000-0008-0000-2A00-00000F000000}"/>
            </a:ext>
          </a:extLst>
        </xdr:cNvPr>
        <xdr:cNvSpPr/>
      </xdr:nvSpPr>
      <xdr:spPr>
        <a:xfrm>
          <a:off x="10729912" y="1216818"/>
          <a:ext cx="1390650"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1</xdr:col>
      <xdr:colOff>61912</xdr:colOff>
      <xdr:row>7</xdr:row>
      <xdr:rowOff>133350</xdr:rowOff>
    </xdr:from>
    <xdr:ext cx="2400301" cy="723900"/>
    <xdr:sp macro="" textlink="">
      <xdr:nvSpPr>
        <xdr:cNvPr id="24" name="角丸四角形吹き出し 23"/>
        <xdr:cNvSpPr/>
      </xdr:nvSpPr>
      <xdr:spPr>
        <a:xfrm>
          <a:off x="228600" y="1371600"/>
          <a:ext cx="2400301" cy="723900"/>
        </a:xfrm>
        <a:prstGeom prst="wedgeRoundRectCallout">
          <a:avLst>
            <a:gd name="adj1" fmla="val 40085"/>
            <a:gd name="adj2" fmla="val -1102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15</xdr:col>
      <xdr:colOff>11907</xdr:colOff>
      <xdr:row>12</xdr:row>
      <xdr:rowOff>9796</xdr:rowOff>
    </xdr:from>
    <xdr:ext cx="2247901" cy="661448"/>
    <xdr:sp macro="" textlink="">
      <xdr:nvSpPr>
        <xdr:cNvPr id="25" name="角丸四角形吹き出し 24"/>
        <xdr:cNvSpPr/>
      </xdr:nvSpPr>
      <xdr:spPr>
        <a:xfrm>
          <a:off x="4631532" y="2081484"/>
          <a:ext cx="2247901" cy="661448"/>
        </a:xfrm>
        <a:prstGeom prst="wedgeRoundRectCallout">
          <a:avLst>
            <a:gd name="adj1" fmla="val 62762"/>
            <a:gd name="adj2" fmla="val -6915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20</xdr:row>
      <xdr:rowOff>24870</xdr:rowOff>
    </xdr:from>
    <xdr:ext cx="2765748" cy="274108"/>
    <xdr:sp macro="" textlink="">
      <xdr:nvSpPr>
        <xdr:cNvPr id="26" name="角丸四角形吹き出し 25"/>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29</xdr:row>
      <xdr:rowOff>88375</xdr:rowOff>
    </xdr:from>
    <xdr:ext cx="3472269" cy="661448"/>
    <xdr:sp macro="" textlink="">
      <xdr:nvSpPr>
        <xdr:cNvPr id="27" name="角丸四角形吹き出し 26"/>
        <xdr:cNvSpPr/>
      </xdr:nvSpPr>
      <xdr:spPr>
        <a:xfrm>
          <a:off x="5200649" y="4350813"/>
          <a:ext cx="3472269" cy="661448"/>
        </a:xfrm>
        <a:prstGeom prst="wedgeRoundRectCallout">
          <a:avLst>
            <a:gd name="adj1" fmla="val -50115"/>
            <a:gd name="adj2" fmla="val 89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98</xdr:row>
      <xdr:rowOff>48683</xdr:rowOff>
    </xdr:from>
    <xdr:ext cx="2112724" cy="274108"/>
    <xdr:sp macro="" textlink="">
      <xdr:nvSpPr>
        <xdr:cNvPr id="28" name="角丸四角形吹き出し 27"/>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26</xdr:col>
      <xdr:colOff>190500</xdr:colOff>
      <xdr:row>9</xdr:row>
      <xdr:rowOff>80436</xdr:rowOff>
    </xdr:from>
    <xdr:ext cx="2152651" cy="467778"/>
    <xdr:sp macro="" textlink="">
      <xdr:nvSpPr>
        <xdr:cNvPr id="29" name="角丸四角形吹き出し 28"/>
        <xdr:cNvSpPr/>
      </xdr:nvSpPr>
      <xdr:spPr>
        <a:xfrm>
          <a:off x="7943850" y="1690161"/>
          <a:ext cx="2152651" cy="467778"/>
        </a:xfrm>
        <a:prstGeom prst="wedgeRoundRectCallout">
          <a:avLst>
            <a:gd name="adj1" fmla="val 54226"/>
            <a:gd name="adj2" fmla="val -20475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16</xdr:col>
      <xdr:colOff>76199</xdr:colOff>
      <xdr:row>19</xdr:row>
      <xdr:rowOff>39167</xdr:rowOff>
    </xdr:from>
    <xdr:ext cx="2943225" cy="855118"/>
    <xdr:sp macro="" textlink="">
      <xdr:nvSpPr>
        <xdr:cNvPr id="30" name="角丸四角形吹き出し 29"/>
        <xdr:cNvSpPr/>
      </xdr:nvSpPr>
      <xdr:spPr>
        <a:xfrm>
          <a:off x="4972049" y="303954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73</xdr:row>
      <xdr:rowOff>48692</xdr:rowOff>
    </xdr:from>
    <xdr:ext cx="2943225" cy="855118"/>
    <xdr:sp macro="" textlink="">
      <xdr:nvSpPr>
        <xdr:cNvPr id="31" name="角丸四角形吹き出し 30"/>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xdr:col>
      <xdr:colOff>61911</xdr:colOff>
      <xdr:row>13</xdr:row>
      <xdr:rowOff>79642</xdr:rowOff>
    </xdr:from>
    <xdr:ext cx="2400301" cy="274108"/>
    <xdr:sp macro="" textlink="">
      <xdr:nvSpPr>
        <xdr:cNvPr id="32" name="角丸四角形吹き出し 31"/>
        <xdr:cNvSpPr/>
      </xdr:nvSpPr>
      <xdr:spPr>
        <a:xfrm>
          <a:off x="1824036" y="2329923"/>
          <a:ext cx="2400301" cy="274108"/>
        </a:xfrm>
        <a:prstGeom prst="wedgeRoundRectCallout">
          <a:avLst>
            <a:gd name="adj1" fmla="val -22911"/>
            <a:gd name="adj2" fmla="val 986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統一現場閉所日は黄色着色されます</a:t>
          </a:r>
        </a:p>
      </xdr:txBody>
    </xdr:sp>
    <xdr:clientData/>
  </xdr:oneCellAnchor>
  <xdr:oneCellAnchor>
    <xdr:from>
      <xdr:col>24</xdr:col>
      <xdr:colOff>133349</xdr:colOff>
      <xdr:row>5</xdr:row>
      <xdr:rowOff>53447</xdr:rowOff>
    </xdr:from>
    <xdr:ext cx="2400301" cy="274108"/>
    <xdr:sp macro="" textlink="">
      <xdr:nvSpPr>
        <xdr:cNvPr id="33" name="角丸四角形吹き出し 32"/>
        <xdr:cNvSpPr/>
      </xdr:nvSpPr>
      <xdr:spPr>
        <a:xfrm>
          <a:off x="7315199" y="977372"/>
          <a:ext cx="2400301" cy="274108"/>
        </a:xfrm>
        <a:prstGeom prst="wedgeRoundRectCallout">
          <a:avLst>
            <a:gd name="adj1" fmla="val -32633"/>
            <a:gd name="adj2" fmla="val -1497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9</xdr:col>
      <xdr:colOff>142875</xdr:colOff>
      <xdr:row>5</xdr:row>
      <xdr:rowOff>120129</xdr:rowOff>
    </xdr:from>
    <xdr:ext cx="3500438" cy="891902"/>
    <xdr:sp macro="" textlink="">
      <xdr:nvSpPr>
        <xdr:cNvPr id="34" name="角丸四角形吹き出し 33"/>
        <xdr:cNvSpPr/>
      </xdr:nvSpPr>
      <xdr:spPr>
        <a:xfrm>
          <a:off x="3048000" y="1025004"/>
          <a:ext cx="3500438" cy="891902"/>
        </a:xfrm>
        <a:prstGeom prst="wedgeRoundRectCallout">
          <a:avLst>
            <a:gd name="adj1" fmla="val 38761"/>
            <a:gd name="adj2" fmla="val -6633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xmlns=""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xmlns=""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6.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xmlns=""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xmlns=""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xmlns=""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xmlns=""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xmlns=""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xmlns=""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xmlns=""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xmlns=""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xmlns=""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xmlns=""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xmlns=""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xmlns=""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xmlns=""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xmlns=""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xmlns=""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xmlns=""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xmlns=""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xmlns=""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xmlns=""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xmlns=""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xmlns=""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4.xml"/><Relationship Id="rId16" Type="http://schemas.openxmlformats.org/officeDocument/2006/relationships/ctrlProp" Target="../ctrlProps/ctrlProp28.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42.vml"/><Relationship Id="rId7" Type="http://schemas.openxmlformats.org/officeDocument/2006/relationships/ctrlProp" Target="../ctrlProps/ctrlProp121.xml"/><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ctrlProp" Target="../ctrlProps/ctrlProp120.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8.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3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7.xml"/><Relationship Id="rId1" Type="http://schemas.openxmlformats.org/officeDocument/2006/relationships/printerSettings" Target="../printerSettings/printerSettings59.bin"/><Relationship Id="rId6" Type="http://schemas.openxmlformats.org/officeDocument/2006/relationships/comments" Target="../comments31.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8.xml"/><Relationship Id="rId1" Type="http://schemas.openxmlformats.org/officeDocument/2006/relationships/printerSettings" Target="../printerSettings/printerSettings60.bin"/><Relationship Id="rId6" Type="http://schemas.openxmlformats.org/officeDocument/2006/relationships/comments" Target="../comments32.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34.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4"/>
  <sheetViews>
    <sheetView view="pageBreakPreview" zoomScaleNormal="100" zoomScaleSheetLayoutView="100" workbookViewId="0">
      <pane xSplit="1" ySplit="2" topLeftCell="B39" activePane="bottomRight" state="frozen"/>
      <selection activeCell="C11" sqref="C11"/>
      <selection pane="topRight" activeCell="C11" sqref="C11"/>
      <selection pane="bottomLeft" activeCell="C11" sqref="C11"/>
      <selection pane="bottomRight" activeCell="C55" sqref="C55"/>
    </sheetView>
  </sheetViews>
  <sheetFormatPr defaultColWidth="9" defaultRowHeight="27" customHeight="1"/>
  <cols>
    <col min="1" max="1" width="11.75" style="715" customWidth="1"/>
    <col min="2" max="2" width="9" style="715"/>
    <col min="3" max="3" width="30" style="716" customWidth="1"/>
    <col min="4" max="4" width="92.5" style="716" customWidth="1"/>
    <col min="5" max="16384" width="9" style="41"/>
  </cols>
  <sheetData>
    <row r="1" spans="1:4" ht="27" customHeight="1">
      <c r="A1" s="714" t="s">
        <v>1083</v>
      </c>
    </row>
    <row r="2" spans="1:4" s="715" customFormat="1" ht="27" customHeight="1">
      <c r="A2" s="717" t="s">
        <v>1084</v>
      </c>
      <c r="B2" s="717"/>
      <c r="C2" s="718" t="s">
        <v>1088</v>
      </c>
      <c r="D2" s="718" t="s">
        <v>1085</v>
      </c>
    </row>
    <row r="3" spans="1:4" ht="27" customHeight="1">
      <c r="A3" s="719">
        <v>44743</v>
      </c>
      <c r="B3" s="715" t="s">
        <v>1087</v>
      </c>
      <c r="D3" s="716" t="s">
        <v>1089</v>
      </c>
    </row>
    <row r="4" spans="1:4" ht="27" customHeight="1">
      <c r="A4" s="720" t="s">
        <v>1086</v>
      </c>
    </row>
    <row r="5" spans="1:4" ht="27" customHeight="1">
      <c r="A5" s="719">
        <v>44835</v>
      </c>
      <c r="B5" s="715" t="s">
        <v>1100</v>
      </c>
      <c r="C5" s="716" t="s">
        <v>1652</v>
      </c>
      <c r="D5" s="716" t="s">
        <v>1616</v>
      </c>
    </row>
    <row r="6" spans="1:4" ht="27" customHeight="1">
      <c r="A6" s="720" t="s">
        <v>1102</v>
      </c>
      <c r="B6" s="715" t="s">
        <v>1617</v>
      </c>
      <c r="C6" s="716" t="s">
        <v>1652</v>
      </c>
      <c r="D6" s="716" t="s">
        <v>1618</v>
      </c>
    </row>
    <row r="7" spans="1:4" ht="27" customHeight="1">
      <c r="A7" s="720"/>
      <c r="B7" s="715" t="s">
        <v>1100</v>
      </c>
      <c r="C7" s="1032" t="s">
        <v>1653</v>
      </c>
      <c r="D7" s="716" t="s">
        <v>1619</v>
      </c>
    </row>
    <row r="8" spans="1:4" ht="27" customHeight="1">
      <c r="A8" s="719"/>
      <c r="B8" s="715" t="s">
        <v>1615</v>
      </c>
      <c r="C8" s="1033" t="s">
        <v>1656</v>
      </c>
      <c r="D8" s="716" t="s">
        <v>1614</v>
      </c>
    </row>
    <row r="9" spans="1:4" ht="27" customHeight="1">
      <c r="A9" s="719">
        <v>44835</v>
      </c>
      <c r="B9" s="715" t="s">
        <v>1100</v>
      </c>
      <c r="C9" s="1033" t="s">
        <v>1654</v>
      </c>
      <c r="D9" s="716" t="s">
        <v>1651</v>
      </c>
    </row>
    <row r="10" spans="1:4" ht="27" customHeight="1">
      <c r="A10" s="720" t="s">
        <v>1655</v>
      </c>
    </row>
    <row r="11" spans="1:4" ht="27" customHeight="1">
      <c r="A11" s="719">
        <v>44927</v>
      </c>
      <c r="B11" s="715" t="s">
        <v>1681</v>
      </c>
      <c r="C11" s="1033" t="s">
        <v>1683</v>
      </c>
      <c r="D11" s="716" t="s">
        <v>1682</v>
      </c>
    </row>
    <row r="12" spans="1:4" ht="27" customHeight="1">
      <c r="A12" s="720" t="s">
        <v>1846</v>
      </c>
      <c r="B12" s="715" t="s">
        <v>1686</v>
      </c>
      <c r="C12" s="1033" t="s">
        <v>1685</v>
      </c>
      <c r="D12" s="716" t="s">
        <v>1684</v>
      </c>
    </row>
    <row r="13" spans="1:4" ht="27" customHeight="1">
      <c r="A13" s="720"/>
      <c r="B13" s="715" t="s">
        <v>1100</v>
      </c>
      <c r="C13" s="716" t="s">
        <v>1687</v>
      </c>
      <c r="D13" s="716" t="s">
        <v>1688</v>
      </c>
    </row>
    <row r="14" spans="1:4" ht="27" customHeight="1">
      <c r="A14" s="719"/>
      <c r="B14" s="715" t="s">
        <v>1689</v>
      </c>
      <c r="C14" s="716" t="s">
        <v>1687</v>
      </c>
      <c r="D14" s="716" t="s">
        <v>1844</v>
      </c>
    </row>
    <row r="15" spans="1:4" ht="27" customHeight="1">
      <c r="A15" s="720"/>
      <c r="B15" s="715" t="s">
        <v>1693</v>
      </c>
      <c r="C15" s="716" t="s">
        <v>1687</v>
      </c>
      <c r="D15" s="716" t="s">
        <v>1700</v>
      </c>
    </row>
    <row r="16" spans="1:4" ht="27" customHeight="1">
      <c r="A16" s="719"/>
      <c r="B16" s="715" t="s">
        <v>1689</v>
      </c>
      <c r="C16" s="716" t="s">
        <v>1764</v>
      </c>
      <c r="D16" s="716" t="s">
        <v>1765</v>
      </c>
    </row>
    <row r="17" spans="1:4" ht="27" customHeight="1">
      <c r="A17" s="720"/>
      <c r="B17" s="715" t="s">
        <v>1841</v>
      </c>
      <c r="C17" s="716" t="s">
        <v>1842</v>
      </c>
      <c r="D17" s="716" t="s">
        <v>1851</v>
      </c>
    </row>
    <row r="18" spans="1:4" ht="27" customHeight="1">
      <c r="A18" s="720"/>
      <c r="B18" s="715" t="s">
        <v>1852</v>
      </c>
      <c r="C18" s="1033" t="s">
        <v>1853</v>
      </c>
      <c r="D18" s="716" t="s">
        <v>1854</v>
      </c>
    </row>
    <row r="19" spans="1:4" ht="27" customHeight="1">
      <c r="A19" s="719"/>
      <c r="B19" s="715" t="s">
        <v>1689</v>
      </c>
      <c r="C19" s="716" t="s">
        <v>1687</v>
      </c>
      <c r="D19" s="716" t="s">
        <v>1855</v>
      </c>
    </row>
    <row r="20" spans="1:4" ht="27" customHeight="1">
      <c r="A20" s="719">
        <v>44927</v>
      </c>
      <c r="B20" s="715" t="s">
        <v>1857</v>
      </c>
      <c r="C20" s="716" t="s">
        <v>1687</v>
      </c>
      <c r="D20" s="716" t="s">
        <v>1858</v>
      </c>
    </row>
    <row r="21" spans="1:4" ht="27" customHeight="1">
      <c r="A21" s="720" t="s">
        <v>1856</v>
      </c>
    </row>
    <row r="22" spans="1:4" ht="27" customHeight="1">
      <c r="A22" s="1164" t="s">
        <v>1980</v>
      </c>
      <c r="B22" s="715" t="s">
        <v>1689</v>
      </c>
      <c r="C22" s="1033" t="s">
        <v>1979</v>
      </c>
      <c r="D22" s="716" t="s">
        <v>1965</v>
      </c>
    </row>
    <row r="23" spans="1:4" ht="27" customHeight="1">
      <c r="A23" s="720" t="s">
        <v>1964</v>
      </c>
      <c r="B23" s="715" t="s">
        <v>1615</v>
      </c>
      <c r="C23" s="1162" t="s">
        <v>1972</v>
      </c>
      <c r="D23" s="716" t="s">
        <v>1973</v>
      </c>
    </row>
    <row r="24" spans="1:4" ht="27" customHeight="1">
      <c r="A24" s="720"/>
      <c r="B24" s="715" t="s">
        <v>1689</v>
      </c>
      <c r="C24" s="1162">
        <v>100</v>
      </c>
      <c r="D24" s="716" t="s">
        <v>1999</v>
      </c>
    </row>
    <row r="25" spans="1:4" ht="27" customHeight="1">
      <c r="A25" s="719"/>
      <c r="B25" s="715" t="s">
        <v>1689</v>
      </c>
      <c r="C25" s="1162">
        <v>200</v>
      </c>
      <c r="D25" s="716" t="s">
        <v>1969</v>
      </c>
    </row>
    <row r="26" spans="1:4" ht="27" customHeight="1">
      <c r="A26" s="719"/>
      <c r="B26" s="715" t="s">
        <v>1615</v>
      </c>
      <c r="C26" s="1162">
        <v>260</v>
      </c>
      <c r="D26" s="716" t="s">
        <v>1966</v>
      </c>
    </row>
    <row r="27" spans="1:4" ht="27" customHeight="1">
      <c r="A27" s="719"/>
      <c r="B27" s="715" t="s">
        <v>1100</v>
      </c>
      <c r="C27" s="1162">
        <v>330</v>
      </c>
      <c r="D27" s="716" t="s">
        <v>1967</v>
      </c>
    </row>
    <row r="28" spans="1:4" ht="27" customHeight="1">
      <c r="A28" s="719"/>
      <c r="B28" s="715" t="s">
        <v>1681</v>
      </c>
      <c r="C28" s="1162">
        <v>400</v>
      </c>
      <c r="D28" s="716" t="s">
        <v>1981</v>
      </c>
    </row>
    <row r="29" spans="1:4" ht="27" customHeight="1">
      <c r="A29" s="720"/>
      <c r="B29" s="715" t="s">
        <v>1681</v>
      </c>
      <c r="C29" s="1162">
        <v>410</v>
      </c>
      <c r="D29" s="716" t="s">
        <v>1982</v>
      </c>
    </row>
    <row r="30" spans="1:4" ht="27" customHeight="1">
      <c r="A30" s="1164" t="s">
        <v>2001</v>
      </c>
      <c r="B30" s="715" t="s">
        <v>1689</v>
      </c>
      <c r="C30" s="1162">
        <v>150</v>
      </c>
      <c r="D30" s="716" t="s">
        <v>2010</v>
      </c>
    </row>
    <row r="31" spans="1:4" ht="27" customHeight="1">
      <c r="A31" s="720" t="s">
        <v>2002</v>
      </c>
      <c r="B31" s="715" t="s">
        <v>1100</v>
      </c>
      <c r="C31" s="1033" t="s">
        <v>1654</v>
      </c>
      <c r="D31" s="716" t="s">
        <v>2007</v>
      </c>
    </row>
    <row r="32" spans="1:4" ht="27" customHeight="1">
      <c r="A32" s="1164" t="s">
        <v>2062</v>
      </c>
      <c r="B32" s="715" t="s">
        <v>1689</v>
      </c>
      <c r="C32" s="1338" t="s">
        <v>2063</v>
      </c>
      <c r="D32" s="1338" t="s">
        <v>2015</v>
      </c>
    </row>
    <row r="33" spans="1:4" ht="27" customHeight="1">
      <c r="A33" s="720" t="s">
        <v>2064</v>
      </c>
      <c r="C33" s="1340">
        <v>310</v>
      </c>
      <c r="D33" s="1338" t="s">
        <v>2014</v>
      </c>
    </row>
    <row r="34" spans="1:4" ht="27" customHeight="1">
      <c r="A34" s="1395" t="s">
        <v>2021</v>
      </c>
      <c r="B34" s="1396" t="s">
        <v>1689</v>
      </c>
      <c r="C34" s="1397" t="s">
        <v>2017</v>
      </c>
      <c r="D34" s="1342" t="s">
        <v>2018</v>
      </c>
    </row>
    <row r="35" spans="1:4" ht="27" customHeight="1">
      <c r="A35" s="1398" t="s">
        <v>2022</v>
      </c>
      <c r="B35" s="1396" t="s">
        <v>1689</v>
      </c>
      <c r="C35" s="1340">
        <v>210</v>
      </c>
      <c r="D35" s="1342" t="s">
        <v>2056</v>
      </c>
    </row>
    <row r="36" spans="1:4" ht="27" customHeight="1">
      <c r="A36" s="1399"/>
      <c r="B36" s="1396" t="s">
        <v>2045</v>
      </c>
      <c r="C36" s="1397" t="s">
        <v>2049</v>
      </c>
      <c r="D36" s="1397" t="s">
        <v>2050</v>
      </c>
    </row>
    <row r="37" spans="1:4" ht="27" customHeight="1">
      <c r="A37" s="1399"/>
      <c r="B37" s="1396" t="s">
        <v>1689</v>
      </c>
      <c r="C37" s="1397" t="s">
        <v>2047</v>
      </c>
      <c r="D37" s="1342" t="s">
        <v>2068</v>
      </c>
    </row>
    <row r="38" spans="1:4" ht="27" customHeight="1">
      <c r="A38" s="1399"/>
      <c r="B38" s="1396" t="s">
        <v>1689</v>
      </c>
      <c r="C38" s="1342" t="s">
        <v>2060</v>
      </c>
      <c r="D38" s="1342" t="s">
        <v>2061</v>
      </c>
    </row>
    <row r="39" spans="1:4" ht="27" customHeight="1">
      <c r="A39" s="1399"/>
      <c r="B39" s="1396" t="s">
        <v>1689</v>
      </c>
      <c r="C39" s="1342" t="s">
        <v>2057</v>
      </c>
      <c r="D39" s="1342" t="s">
        <v>2032</v>
      </c>
    </row>
    <row r="40" spans="1:4" ht="27" customHeight="1">
      <c r="A40" s="1399"/>
      <c r="B40" s="1396" t="s">
        <v>1689</v>
      </c>
      <c r="C40" s="1342" t="s">
        <v>2057</v>
      </c>
      <c r="D40" s="1342" t="s">
        <v>2024</v>
      </c>
    </row>
    <row r="41" spans="1:4" ht="27" customHeight="1">
      <c r="A41" s="1399"/>
      <c r="B41" s="1396" t="s">
        <v>1689</v>
      </c>
      <c r="C41" s="1342" t="s">
        <v>2027</v>
      </c>
      <c r="D41" s="1342" t="s">
        <v>2032</v>
      </c>
    </row>
    <row r="42" spans="1:4" ht="27" customHeight="1">
      <c r="A42" s="1399"/>
      <c r="B42" s="1396" t="s">
        <v>1689</v>
      </c>
      <c r="C42" s="1342" t="s">
        <v>2027</v>
      </c>
      <c r="D42" s="1342" t="s">
        <v>2026</v>
      </c>
    </row>
    <row r="43" spans="1:4" ht="27" customHeight="1">
      <c r="A43" s="1399"/>
      <c r="B43" s="1396" t="s">
        <v>1689</v>
      </c>
      <c r="C43" s="1342" t="s">
        <v>2027</v>
      </c>
      <c r="D43" s="1342" t="s">
        <v>2048</v>
      </c>
    </row>
    <row r="44" spans="1:4" ht="27" customHeight="1">
      <c r="A44" s="1399"/>
      <c r="B44" s="1396" t="s">
        <v>1689</v>
      </c>
      <c r="C44" s="1342" t="s">
        <v>2069</v>
      </c>
      <c r="D44" s="1342" t="s">
        <v>2070</v>
      </c>
    </row>
    <row r="45" spans="1:4" ht="27" customHeight="1">
      <c r="A45" s="1399"/>
      <c r="B45" s="1396" t="s">
        <v>1689</v>
      </c>
      <c r="C45" s="1342" t="s">
        <v>2071</v>
      </c>
      <c r="D45" s="1342" t="s">
        <v>2070</v>
      </c>
    </row>
    <row r="46" spans="1:4" ht="27" customHeight="1">
      <c r="A46" s="1399"/>
      <c r="B46" s="1396" t="s">
        <v>1689</v>
      </c>
      <c r="C46" s="1342" t="s">
        <v>2033</v>
      </c>
      <c r="D46" s="1342" t="s">
        <v>2032</v>
      </c>
    </row>
    <row r="47" spans="1:4" ht="27" customHeight="1">
      <c r="A47" s="1399"/>
      <c r="B47" s="1396" t="s">
        <v>1689</v>
      </c>
      <c r="C47" s="1342" t="s">
        <v>2030</v>
      </c>
      <c r="D47" s="1342" t="s">
        <v>2029</v>
      </c>
    </row>
    <row r="48" spans="1:4" ht="27" customHeight="1">
      <c r="A48" s="1399"/>
      <c r="B48" s="1396" t="s">
        <v>1689</v>
      </c>
      <c r="C48" s="1342" t="s">
        <v>2030</v>
      </c>
      <c r="D48" s="1342" t="s">
        <v>2046</v>
      </c>
    </row>
    <row r="49" spans="1:4" ht="27" customHeight="1">
      <c r="A49" s="1399"/>
      <c r="B49" s="1396" t="s">
        <v>1689</v>
      </c>
      <c r="C49" s="1342" t="s">
        <v>2072</v>
      </c>
      <c r="D49" s="1342" t="s">
        <v>2070</v>
      </c>
    </row>
    <row r="50" spans="1:4" ht="27" customHeight="1">
      <c r="A50" s="1399"/>
      <c r="B50" s="1396" t="s">
        <v>1689</v>
      </c>
      <c r="C50" s="1342" t="s">
        <v>2073</v>
      </c>
      <c r="D50" s="1342" t="s">
        <v>2070</v>
      </c>
    </row>
    <row r="51" spans="1:4" ht="27" customHeight="1">
      <c r="A51" s="1309" t="s">
        <v>2085</v>
      </c>
      <c r="B51" s="1304" t="s">
        <v>1689</v>
      </c>
      <c r="C51" s="1308" t="s">
        <v>2087</v>
      </c>
      <c r="D51" s="1305" t="s">
        <v>2088</v>
      </c>
    </row>
    <row r="52" spans="1:4" ht="27" customHeight="1">
      <c r="A52" s="1310" t="s">
        <v>2086</v>
      </c>
      <c r="B52" s="1304"/>
      <c r="C52" s="1307"/>
      <c r="D52" s="1305"/>
    </row>
    <row r="53" spans="1:4" ht="27" customHeight="1">
      <c r="A53" s="719"/>
    </row>
    <row r="54" spans="1:4" ht="27" customHeight="1">
      <c r="A54" s="719"/>
    </row>
    <row r="55" spans="1:4" ht="27" customHeight="1">
      <c r="A55" s="719"/>
    </row>
    <row r="56" spans="1:4" ht="27" customHeight="1">
      <c r="A56" s="719"/>
    </row>
    <row r="57" spans="1:4" ht="27" customHeight="1">
      <c r="A57" s="719"/>
    </row>
    <row r="58" spans="1:4" ht="27" customHeight="1">
      <c r="A58" s="719"/>
    </row>
    <row r="59" spans="1:4" ht="27" customHeight="1">
      <c r="A59" s="719"/>
    </row>
    <row r="60" spans="1:4" ht="27" customHeight="1">
      <c r="A60" s="719"/>
    </row>
    <row r="61" spans="1:4" ht="27" customHeight="1">
      <c r="A61" s="719"/>
    </row>
    <row r="62" spans="1:4" ht="27" customHeight="1">
      <c r="A62" s="719"/>
    </row>
    <row r="63" spans="1:4" ht="27" customHeight="1">
      <c r="A63" s="719"/>
    </row>
    <row r="64" spans="1:4" ht="27" customHeight="1">
      <c r="A64" s="719"/>
    </row>
    <row r="65" spans="1:1" ht="27" customHeight="1">
      <c r="A65" s="719"/>
    </row>
    <row r="66" spans="1:1" ht="27" customHeight="1">
      <c r="A66" s="719"/>
    </row>
    <row r="67" spans="1:1" ht="27" customHeight="1">
      <c r="A67" s="719"/>
    </row>
    <row r="70" spans="1:1" ht="27" customHeight="1">
      <c r="A70" s="719"/>
    </row>
    <row r="71" spans="1:1" ht="27" customHeight="1">
      <c r="A71" s="719"/>
    </row>
    <row r="72" spans="1:1" ht="27" customHeight="1">
      <c r="A72" s="719"/>
    </row>
    <row r="73" spans="1:1" ht="27" customHeight="1">
      <c r="A73" s="719"/>
    </row>
    <row r="74" spans="1:1" ht="27" customHeight="1">
      <c r="A74" s="719"/>
    </row>
    <row r="75" spans="1:1" ht="27" customHeight="1">
      <c r="A75" s="719"/>
    </row>
    <row r="76" spans="1:1" ht="27" customHeight="1">
      <c r="A76" s="719"/>
    </row>
    <row r="77" spans="1:1" ht="27" customHeight="1">
      <c r="A77" s="719"/>
    </row>
    <row r="78" spans="1:1" ht="27" customHeight="1">
      <c r="A78" s="719"/>
    </row>
    <row r="79" spans="1:1" ht="27" customHeight="1">
      <c r="A79" s="719"/>
    </row>
    <row r="80" spans="1:1" ht="27" customHeight="1">
      <c r="A80" s="719"/>
    </row>
    <row r="81" spans="1:4" ht="27" customHeight="1">
      <c r="A81" s="719"/>
    </row>
    <row r="82" spans="1:4" ht="27" customHeight="1">
      <c r="A82" s="719"/>
    </row>
    <row r="83" spans="1:4" ht="27" customHeight="1">
      <c r="A83" s="719"/>
    </row>
    <row r="84" spans="1:4" ht="27" customHeight="1">
      <c r="A84" s="719"/>
    </row>
    <row r="85" spans="1:4" ht="27" customHeight="1">
      <c r="A85" s="719"/>
    </row>
    <row r="86" spans="1:4" ht="27" customHeight="1">
      <c r="A86" s="719"/>
    </row>
    <row r="87" spans="1:4" ht="27" customHeight="1">
      <c r="A87" s="719"/>
    </row>
    <row r="88" spans="1:4" ht="27" customHeight="1">
      <c r="A88" s="719"/>
    </row>
    <row r="89" spans="1:4" ht="27" customHeight="1">
      <c r="A89" s="719"/>
    </row>
    <row r="90" spans="1:4" s="715" customFormat="1" ht="27" customHeight="1">
      <c r="A90" s="719"/>
      <c r="C90" s="716"/>
      <c r="D90" s="716"/>
    </row>
    <row r="91" spans="1:4" s="715" customFormat="1" ht="27" customHeight="1">
      <c r="A91" s="719"/>
      <c r="C91" s="716"/>
      <c r="D91" s="716"/>
    </row>
    <row r="92" spans="1:4" s="715" customFormat="1" ht="27" customHeight="1">
      <c r="A92" s="719"/>
      <c r="C92" s="716"/>
      <c r="D92" s="716"/>
    </row>
    <row r="93" spans="1:4" s="715" customFormat="1" ht="27" customHeight="1">
      <c r="A93" s="719"/>
      <c r="C93" s="716"/>
      <c r="D93" s="716"/>
    </row>
    <row r="94" spans="1:4" s="715" customFormat="1" ht="27" customHeight="1">
      <c r="A94" s="719"/>
      <c r="C94" s="716"/>
      <c r="D94" s="716"/>
    </row>
    <row r="95" spans="1:4" s="715" customFormat="1" ht="27" customHeight="1">
      <c r="A95" s="719"/>
      <c r="C95" s="716"/>
      <c r="D95" s="716"/>
    </row>
    <row r="96" spans="1:4" s="715" customFormat="1" ht="27" customHeight="1">
      <c r="A96" s="719"/>
      <c r="C96" s="716"/>
      <c r="D96" s="716"/>
    </row>
    <row r="97" spans="1:4" s="715" customFormat="1" ht="27" customHeight="1">
      <c r="A97" s="719"/>
      <c r="C97" s="716"/>
      <c r="D97" s="716"/>
    </row>
    <row r="98" spans="1:4" s="715" customFormat="1" ht="27" customHeight="1">
      <c r="A98" s="719"/>
      <c r="C98" s="716"/>
      <c r="D98" s="716"/>
    </row>
    <row r="99" spans="1:4" s="715" customFormat="1" ht="27" customHeight="1">
      <c r="A99" s="719"/>
      <c r="C99" s="716"/>
      <c r="D99" s="716"/>
    </row>
    <row r="100" spans="1:4" s="715" customFormat="1" ht="27" customHeight="1">
      <c r="A100" s="719"/>
      <c r="C100" s="716"/>
      <c r="D100" s="716"/>
    </row>
    <row r="101" spans="1:4" s="715" customFormat="1" ht="27" customHeight="1">
      <c r="A101" s="719"/>
      <c r="C101" s="716"/>
      <c r="D101" s="716"/>
    </row>
    <row r="102" spans="1:4" s="715" customFormat="1" ht="27" customHeight="1">
      <c r="A102" s="719"/>
      <c r="C102" s="716"/>
      <c r="D102" s="716"/>
    </row>
    <row r="103" spans="1:4" s="715" customFormat="1" ht="27" customHeight="1">
      <c r="A103" s="719"/>
      <c r="C103" s="716"/>
      <c r="D103" s="716"/>
    </row>
    <row r="104" spans="1:4" s="715" customFormat="1" ht="27" customHeight="1">
      <c r="A104" s="719"/>
      <c r="C104" s="716"/>
      <c r="D104" s="716"/>
    </row>
    <row r="105" spans="1:4" s="715" customFormat="1" ht="27" customHeight="1">
      <c r="A105" s="719"/>
      <c r="C105" s="716"/>
      <c r="D105" s="716"/>
    </row>
    <row r="106" spans="1:4" s="715" customFormat="1" ht="27" customHeight="1">
      <c r="A106" s="719"/>
      <c r="C106" s="716"/>
      <c r="D106" s="716"/>
    </row>
    <row r="107" spans="1:4" s="715" customFormat="1" ht="27" customHeight="1">
      <c r="A107" s="719"/>
      <c r="C107" s="716"/>
      <c r="D107" s="716"/>
    </row>
    <row r="108" spans="1:4" s="715" customFormat="1" ht="27" customHeight="1">
      <c r="A108" s="719"/>
      <c r="C108" s="716"/>
      <c r="D108" s="716"/>
    </row>
    <row r="109" spans="1:4" s="715" customFormat="1" ht="27" customHeight="1">
      <c r="A109" s="719"/>
      <c r="C109" s="716"/>
      <c r="D109" s="716"/>
    </row>
    <row r="110" spans="1:4" s="715" customFormat="1" ht="27" customHeight="1">
      <c r="A110" s="719"/>
      <c r="C110" s="716"/>
      <c r="D110" s="716"/>
    </row>
    <row r="111" spans="1:4" s="715" customFormat="1" ht="27" customHeight="1">
      <c r="A111" s="719"/>
      <c r="C111" s="716"/>
      <c r="D111" s="716"/>
    </row>
    <row r="112" spans="1:4" s="715" customFormat="1" ht="27" customHeight="1">
      <c r="A112" s="719"/>
      <c r="C112" s="716"/>
      <c r="D112" s="716"/>
    </row>
    <row r="113" spans="1:4" s="715" customFormat="1" ht="27" customHeight="1">
      <c r="A113" s="719"/>
      <c r="C113" s="716"/>
      <c r="D113" s="716"/>
    </row>
    <row r="114" spans="1:4" s="715" customFormat="1" ht="27" customHeight="1">
      <c r="A114" s="719"/>
      <c r="C114" s="716"/>
      <c r="D114" s="716"/>
    </row>
  </sheetData>
  <phoneticPr fontId="12"/>
  <pageMargins left="0.70866141732283472" right="0.70866141732283472" top="0.74803149606299213" bottom="0.74803149606299213" header="0.31496062992125984" footer="0.31496062992125984"/>
  <pageSetup paperSize="9" scale="5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115" zoomScaleNormal="95" zoomScaleSheetLayoutView="115" workbookViewId="0">
      <selection activeCell="C11" sqref="C11"/>
    </sheetView>
  </sheetViews>
  <sheetFormatPr defaultColWidth="3.25" defaultRowHeight="13.5"/>
  <cols>
    <col min="1" max="16384" width="3.25" style="100"/>
  </cols>
  <sheetData>
    <row r="5" spans="1:25">
      <c r="A5" s="98" t="s">
        <v>323</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836" t="s">
        <v>324</v>
      </c>
      <c r="B7" s="1837"/>
      <c r="C7" s="1837"/>
      <c r="D7" s="1837"/>
      <c r="E7" s="1837"/>
      <c r="F7" s="1837"/>
      <c r="G7" s="1837"/>
      <c r="H7" s="1837"/>
      <c r="I7" s="1837"/>
      <c r="J7" s="1837"/>
      <c r="K7" s="1837"/>
      <c r="L7" s="1837"/>
      <c r="M7" s="1837"/>
      <c r="N7" s="1837"/>
      <c r="O7" s="1837"/>
      <c r="P7" s="1837"/>
      <c r="Q7" s="1837"/>
      <c r="R7" s="1837"/>
      <c r="S7" s="1837"/>
      <c r="T7" s="1837"/>
      <c r="U7" s="1837"/>
      <c r="V7" s="1837"/>
      <c r="W7" s="1837"/>
      <c r="X7" s="1837"/>
      <c r="Y7" s="1838"/>
    </row>
    <row r="8" spans="1:25" ht="26.1" customHeight="1">
      <c r="A8" s="1839" t="s">
        <v>325</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1"/>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240</v>
      </c>
      <c r="R10" s="1842">
        <v>37778</v>
      </c>
      <c r="S10" s="1842"/>
      <c r="T10" s="1842"/>
      <c r="U10" s="1842"/>
      <c r="V10" s="1842"/>
      <c r="W10" s="1842"/>
      <c r="X10" s="1842"/>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326</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843" t="str">
        <f>入力シート!C26</f>
        <v>(株）福岡企画技調</v>
      </c>
      <c r="T14" s="1707"/>
      <c r="U14" s="1707"/>
      <c r="V14" s="1707"/>
      <c r="W14" s="1707"/>
      <c r="X14" s="1707"/>
      <c r="Y14" s="1844"/>
    </row>
    <row r="15" spans="1:25" ht="13.5" customHeight="1">
      <c r="A15" s="118"/>
      <c r="B15" s="1846" t="s">
        <v>242</v>
      </c>
      <c r="C15" s="1846"/>
      <c r="D15" s="1848" t="str">
        <f>入力シート!C10</f>
        <v>県道博多天神線排水性舗装工事（第２工区）</v>
      </c>
      <c r="E15" s="1849"/>
      <c r="F15" s="1849"/>
      <c r="G15" s="1849"/>
      <c r="H15" s="1849"/>
      <c r="I15" s="1849"/>
      <c r="J15" s="1849"/>
      <c r="K15" s="1849"/>
      <c r="L15" s="1849"/>
      <c r="M15" s="1849"/>
      <c r="N15" s="1851" t="s">
        <v>327</v>
      </c>
      <c r="O15" s="1851"/>
      <c r="P15" s="1851"/>
      <c r="Q15" s="1851"/>
      <c r="R15" s="1851"/>
      <c r="S15" s="1707"/>
      <c r="T15" s="1707"/>
      <c r="U15" s="1707"/>
      <c r="V15" s="1707"/>
      <c r="W15" s="1707"/>
      <c r="X15" s="1707"/>
      <c r="Y15" s="1844"/>
    </row>
    <row r="16" spans="1:25">
      <c r="A16" s="118"/>
      <c r="B16" s="1847"/>
      <c r="C16" s="1847"/>
      <c r="D16" s="1850"/>
      <c r="E16" s="1850"/>
      <c r="F16" s="1850"/>
      <c r="G16" s="1850"/>
      <c r="H16" s="1850"/>
      <c r="I16" s="1850"/>
      <c r="J16" s="1850"/>
      <c r="K16" s="1850"/>
      <c r="L16" s="1850"/>
      <c r="M16" s="1850"/>
      <c r="N16" s="1845" t="s">
        <v>328</v>
      </c>
      <c r="O16" s="1845"/>
      <c r="P16" s="1845"/>
      <c r="Q16" s="1845"/>
      <c r="R16" s="1845"/>
      <c r="S16" s="1852" t="str">
        <f>入力シート!C16</f>
        <v>福岡次郎</v>
      </c>
      <c r="T16" s="1852"/>
      <c r="U16" s="1852"/>
      <c r="V16" s="1852"/>
      <c r="W16" s="1852"/>
      <c r="X16" s="1853"/>
      <c r="Y16" s="1854"/>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811" t="s">
        <v>329</v>
      </c>
      <c r="C18" s="1811"/>
      <c r="D18" s="1811"/>
      <c r="E18" s="1811"/>
      <c r="F18" s="1811" t="s">
        <v>330</v>
      </c>
      <c r="G18" s="1811"/>
      <c r="H18" s="1811"/>
      <c r="I18" s="1811"/>
      <c r="J18" s="1811" t="s">
        <v>331</v>
      </c>
      <c r="K18" s="1811"/>
      <c r="L18" s="1811"/>
      <c r="M18" s="1811"/>
      <c r="N18" s="1811"/>
      <c r="O18" s="1811" t="s">
        <v>332</v>
      </c>
      <c r="P18" s="1811"/>
      <c r="Q18" s="1811"/>
      <c r="R18" s="1811"/>
      <c r="S18" s="1811"/>
      <c r="T18" s="1811" t="s">
        <v>333</v>
      </c>
      <c r="U18" s="1811"/>
      <c r="V18" s="1811"/>
      <c r="W18" s="1811"/>
      <c r="X18" s="1811"/>
      <c r="Y18" s="121"/>
    </row>
    <row r="19" spans="1:25" ht="15.95" customHeight="1">
      <c r="A19" s="118"/>
      <c r="B19" s="1818" t="s">
        <v>1721</v>
      </c>
      <c r="C19" s="1819"/>
      <c r="D19" s="1819"/>
      <c r="E19" s="1820"/>
      <c r="F19" s="1769" t="s">
        <v>1722</v>
      </c>
      <c r="G19" s="1770"/>
      <c r="H19" s="1770"/>
      <c r="I19" s="1771"/>
      <c r="J19" s="1824" t="s">
        <v>1723</v>
      </c>
      <c r="K19" s="1825"/>
      <c r="L19" s="1825"/>
      <c r="M19" s="1825"/>
      <c r="N19" s="1826"/>
      <c r="O19" s="1830" t="s">
        <v>1720</v>
      </c>
      <c r="P19" s="1831"/>
      <c r="Q19" s="1831"/>
      <c r="R19" s="1831"/>
      <c r="S19" s="1832"/>
      <c r="T19" s="1812" t="s">
        <v>407</v>
      </c>
      <c r="U19" s="1813"/>
      <c r="V19" s="1813"/>
      <c r="W19" s="1813"/>
      <c r="X19" s="1814"/>
      <c r="Y19" s="121"/>
    </row>
    <row r="20" spans="1:25" ht="15.95" customHeight="1">
      <c r="A20" s="118"/>
      <c r="B20" s="1821"/>
      <c r="C20" s="1822"/>
      <c r="D20" s="1822"/>
      <c r="E20" s="1823"/>
      <c r="F20" s="1772"/>
      <c r="G20" s="1773"/>
      <c r="H20" s="1773"/>
      <c r="I20" s="1774"/>
      <c r="J20" s="1827"/>
      <c r="K20" s="1828"/>
      <c r="L20" s="1828"/>
      <c r="M20" s="1828"/>
      <c r="N20" s="1829"/>
      <c r="O20" s="1833"/>
      <c r="P20" s="1834"/>
      <c r="Q20" s="1834"/>
      <c r="R20" s="1834"/>
      <c r="S20" s="1835"/>
      <c r="T20" s="1815"/>
      <c r="U20" s="1816"/>
      <c r="V20" s="1816"/>
      <c r="W20" s="1816"/>
      <c r="X20" s="1817"/>
      <c r="Y20" s="121"/>
    </row>
    <row r="21" spans="1:25" ht="15.95" customHeight="1">
      <c r="A21" s="118"/>
      <c r="B21" s="1818"/>
      <c r="C21" s="1819"/>
      <c r="D21" s="1819"/>
      <c r="E21" s="1820"/>
      <c r="F21" s="1818"/>
      <c r="G21" s="1819"/>
      <c r="H21" s="1819"/>
      <c r="I21" s="1820"/>
      <c r="J21" s="1824"/>
      <c r="K21" s="1825"/>
      <c r="L21" s="1825"/>
      <c r="M21" s="1825"/>
      <c r="N21" s="1826"/>
      <c r="O21" s="1830"/>
      <c r="P21" s="1831"/>
      <c r="Q21" s="1831"/>
      <c r="R21" s="1831"/>
      <c r="S21" s="1832"/>
      <c r="T21" s="1812"/>
      <c r="U21" s="1813"/>
      <c r="V21" s="1813"/>
      <c r="W21" s="1813"/>
      <c r="X21" s="1814"/>
      <c r="Y21" s="121"/>
    </row>
    <row r="22" spans="1:25" ht="15.95" customHeight="1">
      <c r="A22" s="118"/>
      <c r="B22" s="1821"/>
      <c r="C22" s="1822"/>
      <c r="D22" s="1822"/>
      <c r="E22" s="1823"/>
      <c r="F22" s="1821"/>
      <c r="G22" s="1822"/>
      <c r="H22" s="1822"/>
      <c r="I22" s="1823"/>
      <c r="J22" s="1827"/>
      <c r="K22" s="1828"/>
      <c r="L22" s="1828"/>
      <c r="M22" s="1828"/>
      <c r="N22" s="1829"/>
      <c r="O22" s="1833"/>
      <c r="P22" s="1834"/>
      <c r="Q22" s="1834"/>
      <c r="R22" s="1834"/>
      <c r="S22" s="1835"/>
      <c r="T22" s="1815"/>
      <c r="U22" s="1816"/>
      <c r="V22" s="1816"/>
      <c r="W22" s="1816"/>
      <c r="X22" s="1817"/>
      <c r="Y22" s="121"/>
    </row>
    <row r="23" spans="1:25" ht="15.95" customHeight="1">
      <c r="A23" s="118"/>
      <c r="B23" s="1818"/>
      <c r="C23" s="1819"/>
      <c r="D23" s="1819"/>
      <c r="E23" s="1820"/>
      <c r="F23" s="1818"/>
      <c r="G23" s="1819"/>
      <c r="H23" s="1819"/>
      <c r="I23" s="1820"/>
      <c r="J23" s="1824"/>
      <c r="K23" s="1825"/>
      <c r="L23" s="1825"/>
      <c r="M23" s="1825"/>
      <c r="N23" s="1826"/>
      <c r="O23" s="1830"/>
      <c r="P23" s="1831"/>
      <c r="Q23" s="1831"/>
      <c r="R23" s="1831"/>
      <c r="S23" s="1832"/>
      <c r="T23" s="1812"/>
      <c r="U23" s="1813"/>
      <c r="V23" s="1813"/>
      <c r="W23" s="1813"/>
      <c r="X23" s="1814"/>
      <c r="Y23" s="121"/>
    </row>
    <row r="24" spans="1:25" ht="15.95" customHeight="1">
      <c r="A24" s="118"/>
      <c r="B24" s="1821"/>
      <c r="C24" s="1822"/>
      <c r="D24" s="1822"/>
      <c r="E24" s="1823"/>
      <c r="F24" s="1821"/>
      <c r="G24" s="1822"/>
      <c r="H24" s="1822"/>
      <c r="I24" s="1823"/>
      <c r="J24" s="1827"/>
      <c r="K24" s="1828"/>
      <c r="L24" s="1828"/>
      <c r="M24" s="1828"/>
      <c r="N24" s="1829"/>
      <c r="O24" s="1833"/>
      <c r="P24" s="1834"/>
      <c r="Q24" s="1834"/>
      <c r="R24" s="1834"/>
      <c r="S24" s="1835"/>
      <c r="T24" s="1815"/>
      <c r="U24" s="1816"/>
      <c r="V24" s="1816"/>
      <c r="W24" s="1816"/>
      <c r="X24" s="1817"/>
      <c r="Y24" s="121"/>
    </row>
    <row r="25" spans="1:25" ht="15.95" customHeight="1">
      <c r="A25" s="118"/>
      <c r="B25" s="1818"/>
      <c r="C25" s="1819"/>
      <c r="D25" s="1819"/>
      <c r="E25" s="1820"/>
      <c r="F25" s="1818"/>
      <c r="G25" s="1819"/>
      <c r="H25" s="1819"/>
      <c r="I25" s="1820"/>
      <c r="J25" s="1824"/>
      <c r="K25" s="1825"/>
      <c r="L25" s="1825"/>
      <c r="M25" s="1825"/>
      <c r="N25" s="1826"/>
      <c r="O25" s="1830"/>
      <c r="P25" s="1831"/>
      <c r="Q25" s="1831"/>
      <c r="R25" s="1831"/>
      <c r="S25" s="1832"/>
      <c r="T25" s="1812"/>
      <c r="U25" s="1813"/>
      <c r="V25" s="1813"/>
      <c r="W25" s="1813"/>
      <c r="X25" s="1814"/>
      <c r="Y25" s="121"/>
    </row>
    <row r="26" spans="1:25" ht="15.95" customHeight="1">
      <c r="A26" s="118"/>
      <c r="B26" s="1821"/>
      <c r="C26" s="1822"/>
      <c r="D26" s="1822"/>
      <c r="E26" s="1823"/>
      <c r="F26" s="1821"/>
      <c r="G26" s="1822"/>
      <c r="H26" s="1822"/>
      <c r="I26" s="1823"/>
      <c r="J26" s="1827"/>
      <c r="K26" s="1828"/>
      <c r="L26" s="1828"/>
      <c r="M26" s="1828"/>
      <c r="N26" s="1829"/>
      <c r="O26" s="1833"/>
      <c r="P26" s="1834"/>
      <c r="Q26" s="1834"/>
      <c r="R26" s="1834"/>
      <c r="S26" s="1835"/>
      <c r="T26" s="1815"/>
      <c r="U26" s="1816"/>
      <c r="V26" s="1816"/>
      <c r="W26" s="1816"/>
      <c r="X26" s="1817"/>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240</v>
      </c>
      <c r="R29" s="1799" t="s">
        <v>1093</v>
      </c>
      <c r="S29" s="1799"/>
      <c r="T29" s="1799"/>
      <c r="U29" s="1799"/>
      <c r="V29" s="1799"/>
      <c r="W29" s="1799"/>
      <c r="X29" s="1799"/>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800" t="s">
        <v>334</v>
      </c>
      <c r="B31" s="1801"/>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2"/>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509</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335</v>
      </c>
      <c r="T34" s="1810" t="str">
        <f>入力シート!C8</f>
        <v>福岡太郎</v>
      </c>
      <c r="U34" s="1810"/>
      <c r="V34" s="1810"/>
      <c r="W34" s="1810"/>
      <c r="X34" s="1810"/>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811" t="s">
        <v>336</v>
      </c>
      <c r="C36" s="1811"/>
      <c r="D36" s="1811"/>
      <c r="E36" s="1811"/>
      <c r="F36" s="1811" t="s">
        <v>337</v>
      </c>
      <c r="G36" s="1811"/>
      <c r="H36" s="1811"/>
      <c r="I36" s="1811"/>
      <c r="J36" s="1811" t="s">
        <v>331</v>
      </c>
      <c r="K36" s="1811"/>
      <c r="L36" s="1811"/>
      <c r="M36" s="1811"/>
      <c r="N36" s="1811"/>
      <c r="O36" s="1811" t="s">
        <v>338</v>
      </c>
      <c r="P36" s="1811"/>
      <c r="Q36" s="1811"/>
      <c r="R36" s="1811"/>
      <c r="S36" s="1811"/>
      <c r="T36" s="1811" t="s">
        <v>339</v>
      </c>
      <c r="U36" s="1811"/>
      <c r="V36" s="1811"/>
      <c r="W36" s="1811"/>
      <c r="X36" s="1811"/>
      <c r="Y36" s="121"/>
    </row>
    <row r="37" spans="1:25" ht="15.95" customHeight="1">
      <c r="A37" s="118"/>
      <c r="B37" s="1787" t="str">
        <f>B19</f>
        <v>路盤工</v>
      </c>
      <c r="C37" s="1788"/>
      <c r="D37" s="1788"/>
      <c r="E37" s="1789"/>
      <c r="F37" s="1804" t="str">
        <f>F19</f>
        <v>上層路盤工
下層路盤工</v>
      </c>
      <c r="G37" s="1805"/>
      <c r="H37" s="1805"/>
      <c r="I37" s="1806"/>
      <c r="J37" s="1793" t="str">
        <f>J19</f>
        <v>施工完了時
施工幅、施工厚さ</v>
      </c>
      <c r="K37" s="1794"/>
      <c r="L37" s="1794"/>
      <c r="M37" s="1794"/>
      <c r="N37" s="1795"/>
      <c r="O37" s="1763"/>
      <c r="P37" s="1764"/>
      <c r="Q37" s="1764"/>
      <c r="R37" s="1764"/>
      <c r="S37" s="1765"/>
      <c r="T37" s="1763"/>
      <c r="U37" s="1764"/>
      <c r="V37" s="1764"/>
      <c r="W37" s="1764"/>
      <c r="X37" s="1765"/>
      <c r="Y37" s="121"/>
    </row>
    <row r="38" spans="1:25" ht="15.95" customHeight="1">
      <c r="A38" s="118"/>
      <c r="B38" s="1790"/>
      <c r="C38" s="1791"/>
      <c r="D38" s="1791"/>
      <c r="E38" s="1792"/>
      <c r="F38" s="1807"/>
      <c r="G38" s="1808"/>
      <c r="H38" s="1808"/>
      <c r="I38" s="1809"/>
      <c r="J38" s="1796"/>
      <c r="K38" s="1797"/>
      <c r="L38" s="1797"/>
      <c r="M38" s="1797"/>
      <c r="N38" s="1798"/>
      <c r="O38" s="1766"/>
      <c r="P38" s="1767"/>
      <c r="Q38" s="1767"/>
      <c r="R38" s="1767"/>
      <c r="S38" s="1768"/>
      <c r="T38" s="1766"/>
      <c r="U38" s="1767"/>
      <c r="V38" s="1767"/>
      <c r="W38" s="1767"/>
      <c r="X38" s="1768"/>
      <c r="Y38" s="121"/>
    </row>
    <row r="39" spans="1:25" ht="15.95" customHeight="1">
      <c r="A39" s="118"/>
      <c r="B39" s="1787">
        <f t="shared" ref="B39:B44" si="0">B21</f>
        <v>0</v>
      </c>
      <c r="C39" s="1788"/>
      <c r="D39" s="1788"/>
      <c r="E39" s="1789"/>
      <c r="F39" s="1787">
        <f t="shared" ref="F39:F44" si="1">F21</f>
        <v>0</v>
      </c>
      <c r="G39" s="1788"/>
      <c r="H39" s="1788"/>
      <c r="I39" s="1789"/>
      <c r="J39" s="1793">
        <f>J21</f>
        <v>0</v>
      </c>
      <c r="K39" s="1794"/>
      <c r="L39" s="1794"/>
      <c r="M39" s="1794"/>
      <c r="N39" s="1795"/>
      <c r="O39" s="1763"/>
      <c r="P39" s="1764"/>
      <c r="Q39" s="1764"/>
      <c r="R39" s="1764"/>
      <c r="S39" s="1765"/>
      <c r="T39" s="1763"/>
      <c r="U39" s="1764"/>
      <c r="V39" s="1764"/>
      <c r="W39" s="1764"/>
      <c r="X39" s="1765"/>
      <c r="Y39" s="121"/>
    </row>
    <row r="40" spans="1:25" ht="15.95" customHeight="1">
      <c r="A40" s="118"/>
      <c r="B40" s="1790"/>
      <c r="C40" s="1791"/>
      <c r="D40" s="1791"/>
      <c r="E40" s="1792"/>
      <c r="F40" s="1790"/>
      <c r="G40" s="1791"/>
      <c r="H40" s="1791"/>
      <c r="I40" s="1792"/>
      <c r="J40" s="1796"/>
      <c r="K40" s="1797"/>
      <c r="L40" s="1797"/>
      <c r="M40" s="1797"/>
      <c r="N40" s="1798"/>
      <c r="O40" s="1766"/>
      <c r="P40" s="1767"/>
      <c r="Q40" s="1767"/>
      <c r="R40" s="1767"/>
      <c r="S40" s="1768"/>
      <c r="T40" s="1766"/>
      <c r="U40" s="1767"/>
      <c r="V40" s="1767"/>
      <c r="W40" s="1767"/>
      <c r="X40" s="1768"/>
      <c r="Y40" s="121"/>
    </row>
    <row r="41" spans="1:25" ht="15.95" customHeight="1">
      <c r="A41" s="118"/>
      <c r="B41" s="1781">
        <f t="shared" si="0"/>
        <v>0</v>
      </c>
      <c r="C41" s="1782"/>
      <c r="D41" s="1782"/>
      <c r="E41" s="1783"/>
      <c r="F41" s="1781">
        <f t="shared" si="1"/>
        <v>0</v>
      </c>
      <c r="G41" s="1782"/>
      <c r="H41" s="1782"/>
      <c r="I41" s="1783"/>
      <c r="J41" s="1784">
        <f t="shared" ref="J41:J44" si="2">J23</f>
        <v>0</v>
      </c>
      <c r="K41" s="1785"/>
      <c r="L41" s="1785"/>
      <c r="M41" s="1785"/>
      <c r="N41" s="1786"/>
      <c r="O41" s="1778"/>
      <c r="P41" s="1779"/>
      <c r="Q41" s="1779"/>
      <c r="R41" s="1779"/>
      <c r="S41" s="1780"/>
      <c r="T41" s="1778"/>
      <c r="U41" s="1779"/>
      <c r="V41" s="1779"/>
      <c r="W41" s="1779"/>
      <c r="X41" s="1780"/>
      <c r="Y41" s="121"/>
    </row>
    <row r="42" spans="1:25" ht="15.95" customHeight="1">
      <c r="A42" s="118"/>
      <c r="B42" s="1781">
        <f t="shared" si="0"/>
        <v>0</v>
      </c>
      <c r="C42" s="1782"/>
      <c r="D42" s="1782"/>
      <c r="E42" s="1783"/>
      <c r="F42" s="1781">
        <f t="shared" si="1"/>
        <v>0</v>
      </c>
      <c r="G42" s="1782"/>
      <c r="H42" s="1782"/>
      <c r="I42" s="1783"/>
      <c r="J42" s="1784">
        <f t="shared" si="2"/>
        <v>0</v>
      </c>
      <c r="K42" s="1785"/>
      <c r="L42" s="1785"/>
      <c r="M42" s="1785"/>
      <c r="N42" s="1786"/>
      <c r="O42" s="1778"/>
      <c r="P42" s="1779"/>
      <c r="Q42" s="1779"/>
      <c r="R42" s="1779"/>
      <c r="S42" s="1780"/>
      <c r="T42" s="1778"/>
      <c r="U42" s="1779"/>
      <c r="V42" s="1779"/>
      <c r="W42" s="1779"/>
      <c r="X42" s="1780"/>
      <c r="Y42" s="121"/>
    </row>
    <row r="43" spans="1:25" ht="15.95" customHeight="1">
      <c r="A43" s="118"/>
      <c r="B43" s="1775">
        <f t="shared" si="0"/>
        <v>0</v>
      </c>
      <c r="C43" s="1775"/>
      <c r="D43" s="1775"/>
      <c r="E43" s="1775"/>
      <c r="F43" s="1775">
        <f t="shared" si="1"/>
        <v>0</v>
      </c>
      <c r="G43" s="1775"/>
      <c r="H43" s="1775"/>
      <c r="I43" s="1775"/>
      <c r="J43" s="1776">
        <f t="shared" si="2"/>
        <v>0</v>
      </c>
      <c r="K43" s="1776"/>
      <c r="L43" s="1776"/>
      <c r="M43" s="1776"/>
      <c r="N43" s="1776"/>
      <c r="O43" s="1777"/>
      <c r="P43" s="1777"/>
      <c r="Q43" s="1777"/>
      <c r="R43" s="1777"/>
      <c r="S43" s="1777"/>
      <c r="T43" s="1777"/>
      <c r="U43" s="1777"/>
      <c r="V43" s="1777"/>
      <c r="W43" s="1777"/>
      <c r="X43" s="1777"/>
      <c r="Y43" s="121"/>
    </row>
    <row r="44" spans="1:25" ht="15.95" customHeight="1">
      <c r="A44" s="118"/>
      <c r="B44" s="1775">
        <f t="shared" si="0"/>
        <v>0</v>
      </c>
      <c r="C44" s="1775"/>
      <c r="D44" s="1775"/>
      <c r="E44" s="1775"/>
      <c r="F44" s="1775">
        <f t="shared" si="1"/>
        <v>0</v>
      </c>
      <c r="G44" s="1775"/>
      <c r="H44" s="1775"/>
      <c r="I44" s="1775"/>
      <c r="J44" s="1776">
        <f t="shared" si="2"/>
        <v>0</v>
      </c>
      <c r="K44" s="1776"/>
      <c r="L44" s="1776"/>
      <c r="M44" s="1776"/>
      <c r="N44" s="1776"/>
      <c r="O44" s="1777"/>
      <c r="P44" s="1777"/>
      <c r="Q44" s="1777"/>
      <c r="R44" s="1777"/>
      <c r="S44" s="1777"/>
      <c r="T44" s="1777"/>
      <c r="U44" s="1777"/>
      <c r="V44" s="1777"/>
      <c r="W44" s="1777"/>
      <c r="X44" s="1777"/>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240</v>
      </c>
      <c r="R47" s="1799"/>
      <c r="S47" s="1799"/>
      <c r="T47" s="1799"/>
      <c r="U47" s="1799"/>
      <c r="V47" s="1799"/>
      <c r="W47" s="1799"/>
      <c r="X47" s="1799"/>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800" t="s">
        <v>340</v>
      </c>
      <c r="B49" s="1801"/>
      <c r="C49" s="1801"/>
      <c r="D49" s="1801"/>
      <c r="E49" s="1801"/>
      <c r="F49" s="1801"/>
      <c r="G49" s="1801"/>
      <c r="H49" s="1801"/>
      <c r="I49" s="1801"/>
      <c r="J49" s="1801"/>
      <c r="K49" s="1801"/>
      <c r="L49" s="1801"/>
      <c r="M49" s="1801"/>
      <c r="N49" s="1801"/>
      <c r="O49" s="1801"/>
      <c r="P49" s="1801"/>
      <c r="Q49" s="1801"/>
      <c r="R49" s="1801"/>
      <c r="S49" s="1801"/>
      <c r="T49" s="1801"/>
      <c r="U49" s="1801"/>
      <c r="V49" s="1801"/>
      <c r="W49" s="1801"/>
      <c r="X49" s="1801"/>
      <c r="Y49" s="1802"/>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341</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335</v>
      </c>
      <c r="S53" s="1803"/>
      <c r="T53" s="1803"/>
      <c r="U53" s="1803"/>
      <c r="V53" s="1803"/>
      <c r="W53" s="1803"/>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2"/>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zoomScale="80" zoomScaleNormal="85" zoomScaleSheetLayoutView="80" workbookViewId="0">
      <selection activeCell="C11" sqref="C11"/>
    </sheetView>
  </sheetViews>
  <sheetFormatPr defaultColWidth="4" defaultRowHeight="13.5"/>
  <cols>
    <col min="1" max="1" width="4" style="1" customWidth="1"/>
    <col min="2" max="2" width="6" style="1" customWidth="1"/>
    <col min="3" max="16384" width="4" style="1"/>
  </cols>
  <sheetData>
    <row r="1" spans="1:21">
      <c r="A1" s="1" t="s">
        <v>46</v>
      </c>
    </row>
    <row r="2" spans="1:21">
      <c r="K2" s="736"/>
      <c r="L2" s="736"/>
      <c r="M2" s="736"/>
      <c r="N2" s="736"/>
      <c r="O2" s="736"/>
      <c r="P2" s="736"/>
      <c r="Q2" s="736"/>
      <c r="R2" s="736"/>
      <c r="S2" s="736"/>
      <c r="T2" s="736"/>
      <c r="U2" s="736"/>
    </row>
    <row r="3" spans="1:21" ht="16.5" customHeight="1">
      <c r="K3" s="736"/>
      <c r="L3" s="736"/>
      <c r="M3" s="736"/>
      <c r="N3" s="736"/>
      <c r="O3" s="736"/>
      <c r="P3" s="736"/>
      <c r="Q3" s="736"/>
      <c r="R3" s="736"/>
      <c r="S3" s="736"/>
      <c r="T3" s="736"/>
      <c r="U3" s="736"/>
    </row>
    <row r="4" spans="1:21" ht="22.5" customHeight="1">
      <c r="K4" s="736"/>
      <c r="L4" s="736"/>
      <c r="M4" s="736"/>
      <c r="N4" s="736"/>
      <c r="O4" s="736"/>
      <c r="P4" s="736"/>
      <c r="Q4" s="736"/>
      <c r="R4" s="736"/>
      <c r="S4" s="736"/>
      <c r="T4" s="736"/>
      <c r="U4" s="736"/>
    </row>
    <row r="5" spans="1:21" ht="16.5" customHeight="1">
      <c r="K5" s="736"/>
      <c r="L5" s="736"/>
      <c r="M5" s="736"/>
      <c r="N5" s="736"/>
      <c r="O5" s="736"/>
      <c r="P5" s="736"/>
      <c r="Q5" s="736"/>
      <c r="R5" s="736"/>
      <c r="S5" s="736"/>
      <c r="T5" s="736"/>
      <c r="U5" s="736"/>
    </row>
    <row r="6" spans="1:21" ht="22.5" customHeight="1">
      <c r="K6" s="736"/>
      <c r="L6" s="736"/>
      <c r="M6" s="736"/>
      <c r="N6" s="736"/>
      <c r="O6" s="736"/>
      <c r="P6" s="736"/>
      <c r="Q6" s="736"/>
      <c r="R6" s="736"/>
      <c r="S6" s="736"/>
      <c r="T6" s="736"/>
      <c r="U6" s="736"/>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842">
        <v>37778</v>
      </c>
      <c r="P10" s="1842"/>
      <c r="Q10" s="1842"/>
      <c r="R10" s="1842"/>
      <c r="S10" s="1842"/>
      <c r="T10" s="1842"/>
      <c r="U10" s="1899"/>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1855" t="str">
        <f>IF(入力シート!C24&lt;30000000,"福岡県"&amp;入力シート!C5&amp;"長　殿","福岡県知事　殿")</f>
        <v>福岡県○○県土整備事務所長　殿</v>
      </c>
      <c r="B12" s="1856"/>
      <c r="C12" s="1856"/>
      <c r="D12" s="1856"/>
      <c r="E12" s="1856"/>
      <c r="F12" s="1856"/>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900" t="s">
        <v>1961</v>
      </c>
      <c r="L13" s="1900"/>
      <c r="M13" s="1895" t="s">
        <v>71</v>
      </c>
      <c r="N13" s="1895"/>
      <c r="O13" s="1896" t="str">
        <f>入力シート!C25</f>
        <v>福岡市博多区東公園７－７</v>
      </c>
      <c r="P13" s="1896"/>
      <c r="Q13" s="1896"/>
      <c r="R13" s="1896"/>
      <c r="S13" s="1896"/>
      <c r="T13" s="1896"/>
      <c r="U13" s="1897"/>
    </row>
    <row r="14" spans="1:21" ht="22.5" customHeight="1">
      <c r="A14" s="7"/>
      <c r="B14" s="2"/>
      <c r="C14" s="2"/>
      <c r="D14" s="2"/>
      <c r="E14" s="2"/>
      <c r="F14" s="2"/>
      <c r="G14" s="2"/>
      <c r="H14" s="2"/>
      <c r="I14" s="2"/>
      <c r="J14" s="2"/>
      <c r="K14" s="2"/>
      <c r="L14" s="2"/>
      <c r="M14" s="1895" t="s">
        <v>93</v>
      </c>
      <c r="N14" s="1895"/>
      <c r="O14" s="1896" t="str">
        <f>入力シート!C26</f>
        <v>(株）福岡企画技調</v>
      </c>
      <c r="P14" s="1896"/>
      <c r="Q14" s="1896"/>
      <c r="R14" s="1896"/>
      <c r="S14" s="1896"/>
      <c r="T14" s="1896"/>
      <c r="U14" s="1897"/>
    </row>
    <row r="15" spans="1:21" ht="22.5" customHeight="1">
      <c r="A15" s="7"/>
      <c r="B15" s="2"/>
      <c r="C15" s="2"/>
      <c r="D15" s="2"/>
      <c r="E15" s="2"/>
      <c r="F15" s="2"/>
      <c r="G15" s="2"/>
      <c r="H15" s="2"/>
      <c r="I15" s="2"/>
      <c r="J15" s="2"/>
      <c r="K15" s="2"/>
      <c r="L15" s="2"/>
      <c r="M15" s="1895" t="s">
        <v>72</v>
      </c>
      <c r="N15" s="1895"/>
      <c r="O15" s="1896" t="str">
        <f>入力シート!C27</f>
        <v>代表取締役　企画太郎</v>
      </c>
      <c r="P15" s="1896"/>
      <c r="Q15" s="1896"/>
      <c r="R15" s="1896"/>
      <c r="S15" s="1896"/>
      <c r="T15" s="1896"/>
      <c r="U15" s="1897"/>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898" t="s">
        <v>23</v>
      </c>
      <c r="C17" s="1898"/>
      <c r="D17" s="1898"/>
      <c r="E17" s="1898"/>
      <c r="F17" s="1898"/>
      <c r="G17" s="1898"/>
      <c r="H17" s="1898"/>
      <c r="I17" s="1898"/>
      <c r="J17" s="1898"/>
      <c r="K17" s="1898"/>
      <c r="L17" s="1898"/>
      <c r="M17" s="1898"/>
      <c r="N17" s="1898"/>
      <c r="O17" s="1898"/>
      <c r="P17" s="1898"/>
      <c r="Q17" s="1898"/>
      <c r="R17" s="1898"/>
      <c r="S17" s="1898"/>
      <c r="T17" s="1898"/>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875" t="s">
        <v>83</v>
      </c>
      <c r="C19" s="1875"/>
      <c r="D19" s="1875"/>
      <c r="E19" s="1886" t="str">
        <f>入力シート!C9</f>
        <v>道路整備事業</v>
      </c>
      <c r="F19" s="1886"/>
      <c r="G19" s="1886"/>
      <c r="H19" s="1886"/>
      <c r="I19" s="1886"/>
      <c r="J19" s="1875" t="s">
        <v>77</v>
      </c>
      <c r="K19" s="1875"/>
      <c r="L19" s="1875"/>
      <c r="M19" s="1886" t="str">
        <f>入力シート!C10</f>
        <v>県道博多天神線排水性舗装工事（第２工区）</v>
      </c>
      <c r="N19" s="1886"/>
      <c r="O19" s="1886"/>
      <c r="P19" s="1886"/>
      <c r="Q19" s="1886"/>
      <c r="R19" s="1886"/>
      <c r="S19" s="1886"/>
      <c r="T19" s="1886"/>
      <c r="U19" s="8"/>
    </row>
    <row r="20" spans="1:21" ht="30.75" customHeight="1">
      <c r="A20" s="7"/>
      <c r="B20" s="1882" t="s">
        <v>94</v>
      </c>
      <c r="C20" s="1883"/>
      <c r="D20" s="1884" t="s">
        <v>96</v>
      </c>
      <c r="E20" s="1886" t="str">
        <f>入力シート!C11</f>
        <v>主要地方道博多天神線</v>
      </c>
      <c r="F20" s="1886"/>
      <c r="G20" s="1886"/>
      <c r="H20" s="1886"/>
      <c r="I20" s="1886"/>
      <c r="J20" s="1875" t="s">
        <v>78</v>
      </c>
      <c r="K20" s="1875"/>
      <c r="L20" s="1875"/>
      <c r="M20" s="1887" t="str">
        <f>入力シート!C12</f>
        <v>福岡市博多区東公園地内</v>
      </c>
      <c r="N20" s="1888"/>
      <c r="O20" s="1888"/>
      <c r="P20" s="1888"/>
      <c r="Q20" s="1888"/>
      <c r="R20" s="1888"/>
      <c r="S20" s="1888"/>
      <c r="T20" s="1889"/>
      <c r="U20" s="8"/>
    </row>
    <row r="21" spans="1:21" ht="30.75" customHeight="1">
      <c r="A21" s="7"/>
      <c r="B21" s="1893" t="s">
        <v>95</v>
      </c>
      <c r="C21" s="1894"/>
      <c r="D21" s="1885"/>
      <c r="E21" s="1886"/>
      <c r="F21" s="1886"/>
      <c r="G21" s="1886"/>
      <c r="H21" s="1886"/>
      <c r="I21" s="1886"/>
      <c r="J21" s="1875"/>
      <c r="K21" s="1875"/>
      <c r="L21" s="1875"/>
      <c r="M21" s="1890"/>
      <c r="N21" s="1891"/>
      <c r="O21" s="1891"/>
      <c r="P21" s="1891"/>
      <c r="Q21" s="1891"/>
      <c r="R21" s="1891"/>
      <c r="S21" s="1891"/>
      <c r="T21" s="1892"/>
      <c r="U21" s="8"/>
    </row>
    <row r="22" spans="1:21" ht="30.75" customHeight="1">
      <c r="A22" s="7"/>
      <c r="B22" s="1875" t="s">
        <v>79</v>
      </c>
      <c r="C22" s="1875"/>
      <c r="D22" s="1875"/>
      <c r="E22" s="1876">
        <f>入力シート!C14</f>
        <v>45109</v>
      </c>
      <c r="F22" s="1877"/>
      <c r="G22" s="1877"/>
      <c r="H22" s="1877"/>
      <c r="I22" s="1877"/>
      <c r="J22" s="1877"/>
      <c r="K22" s="1877"/>
      <c r="L22" s="9" t="s">
        <v>22</v>
      </c>
      <c r="M22" s="1877">
        <f>入力シート!C15</f>
        <v>45257</v>
      </c>
      <c r="N22" s="1877"/>
      <c r="O22" s="1877"/>
      <c r="P22" s="1877"/>
      <c r="Q22" s="1877"/>
      <c r="R22" s="1877"/>
      <c r="S22" s="1877"/>
      <c r="T22" s="10"/>
      <c r="U22" s="8"/>
    </row>
    <row r="23" spans="1:21" ht="30.75" customHeight="1">
      <c r="A23" s="7"/>
      <c r="B23" s="1878" t="s">
        <v>24</v>
      </c>
      <c r="C23" s="1875"/>
      <c r="D23" s="1875"/>
      <c r="E23" s="1879" t="s">
        <v>97</v>
      </c>
      <c r="F23" s="1880"/>
      <c r="G23" s="1880"/>
      <c r="H23" s="1880"/>
      <c r="I23" s="1880"/>
      <c r="J23" s="1880"/>
      <c r="K23" s="1880"/>
      <c r="L23" s="1880"/>
      <c r="M23" s="1880"/>
      <c r="N23" s="1880"/>
      <c r="O23" s="1880"/>
      <c r="P23" s="1880"/>
      <c r="Q23" s="1880"/>
      <c r="R23" s="1880"/>
      <c r="S23" s="1880"/>
      <c r="T23" s="1881"/>
      <c r="U23" s="8"/>
    </row>
    <row r="24" spans="1:21" ht="30.75" customHeight="1">
      <c r="A24" s="7"/>
      <c r="B24" s="1869"/>
      <c r="C24" s="1870"/>
      <c r="D24" s="1871"/>
      <c r="E24" s="1872"/>
      <c r="F24" s="1873"/>
      <c r="G24" s="1873"/>
      <c r="H24" s="1873"/>
      <c r="I24" s="1873"/>
      <c r="J24" s="1873"/>
      <c r="K24" s="1873"/>
      <c r="L24" s="1873"/>
      <c r="M24" s="1873"/>
      <c r="N24" s="1873"/>
      <c r="O24" s="1873"/>
      <c r="P24" s="1873"/>
      <c r="Q24" s="1873"/>
      <c r="R24" s="1873"/>
      <c r="S24" s="1873"/>
      <c r="T24" s="1874"/>
      <c r="U24" s="8"/>
    </row>
    <row r="25" spans="1:21" ht="33" customHeight="1">
      <c r="A25" s="7"/>
      <c r="B25" s="1863"/>
      <c r="C25" s="1864"/>
      <c r="D25" s="1865"/>
      <c r="E25" s="1866"/>
      <c r="F25" s="1867"/>
      <c r="G25" s="1867"/>
      <c r="H25" s="1867"/>
      <c r="I25" s="1867"/>
      <c r="J25" s="1867"/>
      <c r="K25" s="1867"/>
      <c r="L25" s="1867"/>
      <c r="M25" s="1867"/>
      <c r="N25" s="1867"/>
      <c r="O25" s="1867"/>
      <c r="P25" s="1867"/>
      <c r="Q25" s="1867"/>
      <c r="R25" s="1867"/>
      <c r="S25" s="1867"/>
      <c r="T25" s="1868"/>
      <c r="U25" s="8"/>
    </row>
    <row r="26" spans="1:21" ht="33" customHeight="1">
      <c r="A26" s="7"/>
      <c r="B26" s="1863"/>
      <c r="C26" s="1864"/>
      <c r="D26" s="1865"/>
      <c r="E26" s="1866"/>
      <c r="F26" s="1867"/>
      <c r="G26" s="1867"/>
      <c r="H26" s="1867"/>
      <c r="I26" s="1867"/>
      <c r="J26" s="1867"/>
      <c r="K26" s="1867"/>
      <c r="L26" s="1867"/>
      <c r="M26" s="1867"/>
      <c r="N26" s="1867"/>
      <c r="O26" s="1867"/>
      <c r="P26" s="1867"/>
      <c r="Q26" s="1867"/>
      <c r="R26" s="1867"/>
      <c r="S26" s="1867"/>
      <c r="T26" s="1868"/>
      <c r="U26" s="8"/>
    </row>
    <row r="27" spans="1:21" ht="33" customHeight="1">
      <c r="A27" s="7"/>
      <c r="B27" s="1863"/>
      <c r="C27" s="1864"/>
      <c r="D27" s="1865"/>
      <c r="E27" s="1866"/>
      <c r="F27" s="1867"/>
      <c r="G27" s="1867"/>
      <c r="H27" s="1867"/>
      <c r="I27" s="1867"/>
      <c r="J27" s="1867"/>
      <c r="K27" s="1867"/>
      <c r="L27" s="1867"/>
      <c r="M27" s="1867"/>
      <c r="N27" s="1867"/>
      <c r="O27" s="1867"/>
      <c r="P27" s="1867"/>
      <c r="Q27" s="1867"/>
      <c r="R27" s="1867"/>
      <c r="S27" s="1867"/>
      <c r="T27" s="1868"/>
      <c r="U27" s="8"/>
    </row>
    <row r="28" spans="1:21" ht="33" customHeight="1">
      <c r="A28" s="7"/>
      <c r="B28" s="1863"/>
      <c r="C28" s="1864"/>
      <c r="D28" s="1865"/>
      <c r="E28" s="1866"/>
      <c r="F28" s="1867"/>
      <c r="G28" s="1867"/>
      <c r="H28" s="1867"/>
      <c r="I28" s="1867"/>
      <c r="J28" s="1867"/>
      <c r="K28" s="1867"/>
      <c r="L28" s="1867"/>
      <c r="M28" s="1867"/>
      <c r="N28" s="1867"/>
      <c r="O28" s="1867"/>
      <c r="P28" s="1867"/>
      <c r="Q28" s="1867"/>
      <c r="R28" s="1867"/>
      <c r="S28" s="1867"/>
      <c r="T28" s="1868"/>
      <c r="U28" s="8"/>
    </row>
    <row r="29" spans="1:21" ht="33" customHeight="1">
      <c r="A29" s="7"/>
      <c r="B29" s="1863"/>
      <c r="C29" s="1864"/>
      <c r="D29" s="1865"/>
      <c r="E29" s="1866"/>
      <c r="F29" s="1867"/>
      <c r="G29" s="1867"/>
      <c r="H29" s="1867"/>
      <c r="I29" s="1867"/>
      <c r="J29" s="1867"/>
      <c r="K29" s="1867"/>
      <c r="L29" s="1867"/>
      <c r="M29" s="1867"/>
      <c r="N29" s="1867"/>
      <c r="O29" s="1867"/>
      <c r="P29" s="1867"/>
      <c r="Q29" s="1867"/>
      <c r="R29" s="1867"/>
      <c r="S29" s="1867"/>
      <c r="T29" s="1868"/>
      <c r="U29" s="8"/>
    </row>
    <row r="30" spans="1:21" ht="33" customHeight="1">
      <c r="A30" s="7"/>
      <c r="B30" s="1857"/>
      <c r="C30" s="1858"/>
      <c r="D30" s="1859"/>
      <c r="E30" s="1860"/>
      <c r="F30" s="1861"/>
      <c r="G30" s="1861"/>
      <c r="H30" s="1861"/>
      <c r="I30" s="1861"/>
      <c r="J30" s="1861"/>
      <c r="K30" s="1861"/>
      <c r="L30" s="1861"/>
      <c r="M30" s="1861"/>
      <c r="N30" s="1861"/>
      <c r="O30" s="1861"/>
      <c r="P30" s="1861"/>
      <c r="Q30" s="1861"/>
      <c r="R30" s="1861"/>
      <c r="S30" s="1861"/>
      <c r="T30" s="1862"/>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zoomScale="70" zoomScaleNormal="100" zoomScaleSheetLayoutView="70" workbookViewId="0">
      <selection activeCell="C11" sqref="C11:D11"/>
    </sheetView>
  </sheetViews>
  <sheetFormatPr defaultColWidth="9" defaultRowHeight="10.5"/>
  <cols>
    <col min="1" max="1" width="3.25" style="1167" customWidth="1"/>
    <col min="2" max="2" width="19.25" style="1167" customWidth="1"/>
    <col min="3" max="4" width="13.125" style="1167" customWidth="1"/>
    <col min="5" max="6" width="3.75" style="1167" customWidth="1"/>
    <col min="7" max="7" width="28" style="1167" customWidth="1"/>
    <col min="8" max="9" width="3.625" style="1167" customWidth="1"/>
    <col min="10" max="10" width="4.625" style="1167" customWidth="1"/>
    <col min="11" max="11" width="3.875" style="1167" customWidth="1"/>
    <col min="12" max="12" width="4.625" style="1167" customWidth="1"/>
    <col min="13" max="13" width="5.875" style="1167" customWidth="1"/>
    <col min="14" max="14" width="20.625" style="1167" customWidth="1"/>
    <col min="15" max="16" width="3.75" style="1167" customWidth="1"/>
    <col min="17" max="17" width="4.625" style="1167" customWidth="1"/>
    <col min="18" max="18" width="3.875" style="1167" customWidth="1"/>
    <col min="19" max="19" width="4.625" style="1167" customWidth="1"/>
    <col min="20" max="20" width="6" style="1167" customWidth="1"/>
    <col min="21" max="21" width="20.625" style="1167" customWidth="1"/>
    <col min="22" max="23" width="3.75" style="1167" customWidth="1"/>
    <col min="24" max="24" width="4.625" style="1167" customWidth="1"/>
    <col min="25" max="25" width="3.875" style="1167" customWidth="1"/>
    <col min="26" max="26" width="4.625" style="1167" customWidth="1"/>
    <col min="27" max="27" width="5.875" style="1167" customWidth="1"/>
    <col min="28" max="28" width="20.625" style="1167" customWidth="1"/>
    <col min="29" max="30" width="3.75" style="1167" customWidth="1"/>
    <col min="31" max="31" width="4.625" style="1167" customWidth="1"/>
    <col min="32" max="32" width="3.875" style="1167" customWidth="1"/>
    <col min="33" max="33" width="4.625" style="1167" customWidth="1"/>
    <col min="34" max="34" width="5.875" style="1167" customWidth="1"/>
    <col min="35" max="35" width="20.625" style="1167" customWidth="1"/>
    <col min="36" max="16384" width="9" style="1167"/>
  </cols>
  <sheetData>
    <row r="1" spans="1:36" ht="18.75">
      <c r="A1" s="1165"/>
      <c r="B1" s="1166"/>
      <c r="C1" s="1166"/>
      <c r="D1" s="1166"/>
      <c r="E1" s="1166"/>
      <c r="F1" s="1166"/>
      <c r="G1" s="1166"/>
      <c r="H1" s="1166"/>
      <c r="AI1" s="1168" t="s">
        <v>1984</v>
      </c>
      <c r="AJ1" s="1168"/>
    </row>
    <row r="2" spans="1:36" ht="32.25">
      <c r="A2" s="1166"/>
      <c r="B2" s="1166"/>
      <c r="C2" s="1166"/>
      <c r="D2" s="1166"/>
      <c r="E2" s="1166"/>
      <c r="F2" s="1166"/>
      <c r="G2" s="1166"/>
      <c r="H2" s="1166"/>
      <c r="I2" s="1958" t="s">
        <v>1985</v>
      </c>
      <c r="J2" s="1958"/>
      <c r="K2" s="1958"/>
      <c r="L2" s="1958"/>
      <c r="M2" s="1958"/>
      <c r="N2" s="1958"/>
      <c r="O2" s="1958"/>
      <c r="P2" s="1958"/>
      <c r="Q2" s="1958"/>
      <c r="R2" s="1958"/>
      <c r="S2" s="1958"/>
      <c r="T2" s="1958"/>
      <c r="U2" s="1958"/>
      <c r="V2" s="1958"/>
      <c r="W2" s="1958"/>
      <c r="X2" s="1169"/>
    </row>
    <row r="3" spans="1:36" ht="8.1" customHeight="1">
      <c r="A3" s="1166"/>
      <c r="B3" s="1166"/>
      <c r="C3" s="1166"/>
      <c r="D3" s="1166"/>
      <c r="E3" s="1166"/>
      <c r="F3" s="1166"/>
      <c r="G3" s="1166"/>
      <c r="H3" s="1166"/>
      <c r="I3" s="1169"/>
      <c r="J3" s="1169"/>
      <c r="K3" s="1169"/>
      <c r="L3" s="1169"/>
      <c r="M3" s="1169"/>
      <c r="N3" s="1169"/>
      <c r="O3" s="1169"/>
      <c r="P3" s="1169"/>
      <c r="Q3" s="1169"/>
      <c r="R3" s="1169"/>
      <c r="S3" s="1169"/>
      <c r="T3" s="1169"/>
      <c r="U3" s="1169"/>
      <c r="V3" s="1169"/>
      <c r="W3" s="1169"/>
      <c r="X3" s="1169"/>
      <c r="Y3" s="1170"/>
      <c r="Z3" s="1170"/>
      <c r="AA3" s="1170"/>
      <c r="AB3" s="1170"/>
      <c r="AC3" s="1170"/>
      <c r="AD3" s="1170"/>
      <c r="AE3" s="1170"/>
      <c r="AF3" s="1170"/>
      <c r="AG3" s="1170"/>
      <c r="AH3" s="1170"/>
      <c r="AI3" s="1170"/>
      <c r="AJ3" s="1171"/>
    </row>
    <row r="4" spans="1:36" ht="33" customHeight="1">
      <c r="A4" s="1945" t="s">
        <v>1408</v>
      </c>
      <c r="B4" s="1946"/>
      <c r="C4" s="1959" t="str">
        <f>入力シート!C5</f>
        <v>○○県土整備事務所</v>
      </c>
      <c r="D4" s="1959"/>
      <c r="E4" s="1959"/>
      <c r="F4" s="1959"/>
      <c r="G4" s="1959"/>
      <c r="H4" s="1172"/>
      <c r="I4" s="1170"/>
      <c r="J4" s="1960" t="s">
        <v>79</v>
      </c>
      <c r="K4" s="1961"/>
      <c r="L4" s="1218" t="s">
        <v>1996</v>
      </c>
      <c r="M4" s="1964">
        <f>入力シート!C14</f>
        <v>45109</v>
      </c>
      <c r="N4" s="1964"/>
      <c r="O4" s="1964"/>
      <c r="P4" s="1964"/>
      <c r="Q4" s="1965"/>
      <c r="R4" s="1170"/>
      <c r="S4" s="1170"/>
      <c r="T4" s="1170"/>
      <c r="U4" s="1170"/>
      <c r="V4" s="1170"/>
      <c r="W4" s="1170"/>
      <c r="X4" s="1170"/>
      <c r="Y4" s="1170"/>
      <c r="Z4" s="1170"/>
      <c r="AA4" s="1170"/>
      <c r="AB4" s="1170"/>
      <c r="AC4" s="1170"/>
      <c r="AD4" s="1170"/>
      <c r="AE4" s="1170"/>
      <c r="AF4" s="1170"/>
      <c r="AG4" s="1170"/>
      <c r="AH4" s="1170"/>
      <c r="AI4" s="1170"/>
      <c r="AJ4" s="1171"/>
    </row>
    <row r="5" spans="1:36" ht="33" customHeight="1">
      <c r="A5" s="1945" t="s">
        <v>1409</v>
      </c>
      <c r="B5" s="1946"/>
      <c r="C5" s="1959" t="str">
        <f>入力シート!C10</f>
        <v>県道博多天神線排水性舗装工事（第２工区）</v>
      </c>
      <c r="D5" s="1959"/>
      <c r="E5" s="1959"/>
      <c r="F5" s="1959"/>
      <c r="G5" s="1959"/>
      <c r="H5" s="1172"/>
      <c r="I5" s="1170"/>
      <c r="J5" s="1962"/>
      <c r="K5" s="1963"/>
      <c r="L5" s="1219" t="s">
        <v>1997</v>
      </c>
      <c r="M5" s="1966">
        <f>入力シート!C15</f>
        <v>45257</v>
      </c>
      <c r="N5" s="1966"/>
      <c r="O5" s="1966"/>
      <c r="P5" s="1966"/>
      <c r="Q5" s="1967"/>
      <c r="R5" s="1170"/>
      <c r="S5" s="1170"/>
      <c r="T5" s="1170"/>
      <c r="U5" s="1170"/>
      <c r="V5" s="1170"/>
      <c r="W5" s="1170"/>
      <c r="X5" s="1170"/>
      <c r="Y5" s="1170"/>
      <c r="Z5" s="1170"/>
      <c r="AA5" s="1170"/>
      <c r="AB5" s="1170"/>
      <c r="AC5" s="1170"/>
      <c r="AD5" s="1170"/>
      <c r="AE5" s="1170"/>
      <c r="AF5" s="1170"/>
      <c r="AG5" s="1170"/>
      <c r="AH5" s="1170"/>
      <c r="AI5" s="1170"/>
      <c r="AJ5" s="1171"/>
    </row>
    <row r="6" spans="1:36" ht="33" customHeight="1">
      <c r="A6" s="1173"/>
      <c r="B6" s="1173"/>
      <c r="C6" s="1166"/>
      <c r="D6" s="1166"/>
      <c r="E6" s="1166"/>
      <c r="F6" s="1166"/>
      <c r="G6" s="1166"/>
      <c r="H6" s="1166"/>
      <c r="I6" s="1170"/>
      <c r="J6" s="1968" t="s">
        <v>1410</v>
      </c>
      <c r="K6" s="1968"/>
      <c r="L6" s="1949"/>
      <c r="M6" s="1949"/>
      <c r="N6" s="1949"/>
      <c r="O6" s="1174"/>
      <c r="P6" s="1170"/>
      <c r="Q6" s="1949" t="s">
        <v>1411</v>
      </c>
      <c r="R6" s="1949"/>
      <c r="S6" s="1949"/>
      <c r="T6" s="1949"/>
      <c r="U6" s="1949"/>
      <c r="V6" s="1174"/>
      <c r="W6" s="1170"/>
      <c r="X6" s="1949" t="s">
        <v>1412</v>
      </c>
      <c r="Y6" s="1949"/>
      <c r="Z6" s="1949"/>
      <c r="AA6" s="1949"/>
      <c r="AB6" s="1949"/>
      <c r="AC6" s="1174"/>
      <c r="AD6" s="1170"/>
      <c r="AE6" s="1949" t="s">
        <v>1413</v>
      </c>
      <c r="AF6" s="1949"/>
      <c r="AG6" s="1949"/>
      <c r="AH6" s="1949"/>
      <c r="AI6" s="1949"/>
      <c r="AJ6" s="1171"/>
    </row>
    <row r="7" spans="1:36" ht="30" customHeight="1" thickBot="1">
      <c r="A7" s="1945" t="s">
        <v>1986</v>
      </c>
      <c r="B7" s="1946"/>
      <c r="C7" s="1950" t="str">
        <f>入力シート!C26</f>
        <v>(株）福岡企画技調</v>
      </c>
      <c r="D7" s="1951"/>
      <c r="E7" s="1166"/>
      <c r="F7" s="1166"/>
      <c r="G7" s="1166"/>
      <c r="H7" s="1166"/>
      <c r="I7" s="1170"/>
      <c r="J7" s="1911" t="s">
        <v>1420</v>
      </c>
      <c r="K7" s="1922" t="s">
        <v>1987</v>
      </c>
      <c r="L7" s="1923"/>
      <c r="M7" s="1924"/>
      <c r="N7" s="1175"/>
      <c r="O7" s="1176"/>
      <c r="P7" s="1177"/>
      <c r="Q7" s="1911" t="s">
        <v>1420</v>
      </c>
      <c r="R7" s="1922" t="s">
        <v>1987</v>
      </c>
      <c r="S7" s="1923"/>
      <c r="T7" s="1924"/>
      <c r="U7" s="1175"/>
      <c r="V7" s="1176"/>
      <c r="W7" s="1170"/>
      <c r="X7" s="1911" t="s">
        <v>1420</v>
      </c>
      <c r="Y7" s="1922" t="s">
        <v>1987</v>
      </c>
      <c r="Z7" s="1923"/>
      <c r="AA7" s="1924"/>
      <c r="AB7" s="1175"/>
      <c r="AC7" s="1176"/>
      <c r="AD7" s="1170"/>
      <c r="AE7" s="1911" t="s">
        <v>1420</v>
      </c>
      <c r="AF7" s="1922" t="s">
        <v>1987</v>
      </c>
      <c r="AG7" s="1923"/>
      <c r="AH7" s="1924"/>
      <c r="AI7" s="1175"/>
      <c r="AJ7" s="1171"/>
    </row>
    <row r="8" spans="1:36" ht="30" customHeight="1" thickTop="1" thickBot="1">
      <c r="A8" s="1945" t="s">
        <v>121</v>
      </c>
      <c r="B8" s="1946"/>
      <c r="C8" s="1941"/>
      <c r="D8" s="1942"/>
      <c r="E8" s="1166"/>
      <c r="F8" s="1166"/>
      <c r="G8" s="1166"/>
      <c r="H8" s="1166"/>
      <c r="I8" s="1170"/>
      <c r="J8" s="1912"/>
      <c r="K8" s="1931" t="s">
        <v>1414</v>
      </c>
      <c r="L8" s="1932"/>
      <c r="M8" s="1933"/>
      <c r="N8" s="1178"/>
      <c r="O8" s="1176"/>
      <c r="P8" s="1177"/>
      <c r="Q8" s="1912"/>
      <c r="R8" s="1931" t="s">
        <v>1414</v>
      </c>
      <c r="S8" s="1932"/>
      <c r="T8" s="1933"/>
      <c r="U8" s="1178"/>
      <c r="V8" s="1176"/>
      <c r="W8" s="1170"/>
      <c r="X8" s="1912"/>
      <c r="Y8" s="1931" t="s">
        <v>1414</v>
      </c>
      <c r="Z8" s="1932"/>
      <c r="AA8" s="1933"/>
      <c r="AB8" s="1178"/>
      <c r="AC8" s="1176"/>
      <c r="AD8" s="1170"/>
      <c r="AE8" s="1912"/>
      <c r="AF8" s="1931" t="s">
        <v>1414</v>
      </c>
      <c r="AG8" s="1932"/>
      <c r="AH8" s="1933"/>
      <c r="AI8" s="1178"/>
      <c r="AJ8" s="1171"/>
    </row>
    <row r="9" spans="1:36" ht="30" customHeight="1" thickTop="1">
      <c r="A9" s="1956" t="s">
        <v>1988</v>
      </c>
      <c r="B9" s="1957"/>
      <c r="C9" s="1950" t="str">
        <f>入力シート!C20</f>
        <v>福岡三郎</v>
      </c>
      <c r="D9" s="1951"/>
      <c r="E9" s="1166"/>
      <c r="F9" s="1166"/>
      <c r="G9" s="1166"/>
      <c r="H9" s="1166"/>
      <c r="I9" s="1170"/>
      <c r="J9" s="1912"/>
      <c r="K9" s="1934" t="s">
        <v>1415</v>
      </c>
      <c r="L9" s="1935"/>
      <c r="M9" s="1936"/>
      <c r="N9" s="1179"/>
      <c r="O9" s="1176"/>
      <c r="P9" s="1177"/>
      <c r="Q9" s="1912"/>
      <c r="R9" s="1934" t="s">
        <v>1415</v>
      </c>
      <c r="S9" s="1935"/>
      <c r="T9" s="1936"/>
      <c r="U9" s="1179"/>
      <c r="V9" s="1176"/>
      <c r="W9" s="1170"/>
      <c r="X9" s="1912"/>
      <c r="Y9" s="1934" t="s">
        <v>1415</v>
      </c>
      <c r="Z9" s="1935"/>
      <c r="AA9" s="1936"/>
      <c r="AB9" s="1179"/>
      <c r="AC9" s="1176"/>
      <c r="AD9" s="1170"/>
      <c r="AE9" s="1912"/>
      <c r="AF9" s="1934" t="s">
        <v>1415</v>
      </c>
      <c r="AG9" s="1935"/>
      <c r="AH9" s="1936"/>
      <c r="AI9" s="1179"/>
      <c r="AJ9" s="1171"/>
    </row>
    <row r="10" spans="1:36" ht="30" customHeight="1">
      <c r="A10" s="1952" t="s">
        <v>1416</v>
      </c>
      <c r="B10" s="1953"/>
      <c r="C10" s="1954"/>
      <c r="D10" s="1955"/>
      <c r="E10" s="1166"/>
      <c r="F10" s="1166"/>
      <c r="G10" s="1166"/>
      <c r="H10" s="1166"/>
      <c r="I10" s="1170"/>
      <c r="J10" s="1912"/>
      <c r="K10" s="1914" t="s">
        <v>135</v>
      </c>
      <c r="L10" s="1915"/>
      <c r="M10" s="1916"/>
      <c r="N10" s="1180"/>
      <c r="O10" s="1176"/>
      <c r="P10" s="1177"/>
      <c r="Q10" s="1912"/>
      <c r="R10" s="1914" t="s">
        <v>135</v>
      </c>
      <c r="S10" s="1915"/>
      <c r="T10" s="1916"/>
      <c r="U10" s="1180"/>
      <c r="V10" s="1176"/>
      <c r="W10" s="1170"/>
      <c r="X10" s="1912"/>
      <c r="Y10" s="1914" t="s">
        <v>135</v>
      </c>
      <c r="Z10" s="1915"/>
      <c r="AA10" s="1916"/>
      <c r="AB10" s="1180"/>
      <c r="AC10" s="1176"/>
      <c r="AD10" s="1170"/>
      <c r="AE10" s="1912"/>
      <c r="AF10" s="1914" t="s">
        <v>135</v>
      </c>
      <c r="AG10" s="1915"/>
      <c r="AH10" s="1916"/>
      <c r="AI10" s="1180"/>
      <c r="AJ10" s="1171"/>
    </row>
    <row r="11" spans="1:36" ht="30" customHeight="1" thickBot="1">
      <c r="A11" s="1947" t="s">
        <v>1417</v>
      </c>
      <c r="B11" s="1948"/>
      <c r="C11" s="1941"/>
      <c r="D11" s="1942"/>
      <c r="E11" s="1166"/>
      <c r="F11" s="1166"/>
      <c r="G11" s="1166"/>
      <c r="H11" s="1166"/>
      <c r="I11" s="1170"/>
      <c r="J11" s="1912"/>
      <c r="K11" s="1925" t="s">
        <v>1989</v>
      </c>
      <c r="L11" s="1926"/>
      <c r="M11" s="1927"/>
      <c r="N11" s="1181" t="s">
        <v>1418</v>
      </c>
      <c r="O11" s="1176"/>
      <c r="P11" s="1177"/>
      <c r="Q11" s="1912"/>
      <c r="R11" s="1925" t="s">
        <v>1989</v>
      </c>
      <c r="S11" s="1926"/>
      <c r="T11" s="1927"/>
      <c r="U11" s="1181" t="s">
        <v>1418</v>
      </c>
      <c r="V11" s="1176"/>
      <c r="W11" s="1170"/>
      <c r="X11" s="1912"/>
      <c r="Y11" s="1925" t="s">
        <v>1989</v>
      </c>
      <c r="Z11" s="1926"/>
      <c r="AA11" s="1927"/>
      <c r="AB11" s="1181" t="s">
        <v>1418</v>
      </c>
      <c r="AC11" s="1176"/>
      <c r="AD11" s="1170"/>
      <c r="AE11" s="1912"/>
      <c r="AF11" s="1925" t="s">
        <v>1989</v>
      </c>
      <c r="AG11" s="1926"/>
      <c r="AH11" s="1927"/>
      <c r="AI11" s="1181" t="s">
        <v>1418</v>
      </c>
      <c r="AJ11" s="1171"/>
    </row>
    <row r="12" spans="1:36" ht="30" customHeight="1" thickTop="1" thickBot="1">
      <c r="A12" s="1182"/>
      <c r="B12" s="1183" t="s">
        <v>1419</v>
      </c>
      <c r="C12" s="1941"/>
      <c r="D12" s="1942"/>
      <c r="E12" s="1166"/>
      <c r="F12" s="1166"/>
      <c r="G12" s="1166"/>
      <c r="H12" s="1166"/>
      <c r="I12" s="1184"/>
      <c r="J12" s="1912"/>
      <c r="K12" s="1928" t="s">
        <v>82</v>
      </c>
      <c r="L12" s="1929"/>
      <c r="M12" s="1930"/>
      <c r="N12" s="1185"/>
      <c r="O12" s="1186"/>
      <c r="P12" s="1187"/>
      <c r="Q12" s="1912"/>
      <c r="R12" s="1928" t="s">
        <v>82</v>
      </c>
      <c r="S12" s="1929"/>
      <c r="T12" s="1930"/>
      <c r="U12" s="1185"/>
      <c r="V12" s="1186"/>
      <c r="W12" s="1187"/>
      <c r="X12" s="1912"/>
      <c r="Y12" s="1928" t="s">
        <v>82</v>
      </c>
      <c r="Z12" s="1929"/>
      <c r="AA12" s="1930"/>
      <c r="AB12" s="1185"/>
      <c r="AC12" s="1186"/>
      <c r="AD12" s="1187"/>
      <c r="AE12" s="1912"/>
      <c r="AF12" s="1928" t="s">
        <v>82</v>
      </c>
      <c r="AG12" s="1929"/>
      <c r="AH12" s="1930"/>
      <c r="AI12" s="1185"/>
      <c r="AJ12" s="1171"/>
    </row>
    <row r="13" spans="1:36" ht="30" customHeight="1" thickTop="1">
      <c r="A13" s="1947" t="s">
        <v>1417</v>
      </c>
      <c r="B13" s="1948"/>
      <c r="C13" s="1941"/>
      <c r="D13" s="1942"/>
      <c r="E13" s="1166"/>
      <c r="F13" s="1166"/>
      <c r="G13" s="1166"/>
      <c r="H13" s="1166"/>
      <c r="I13" s="1188"/>
      <c r="J13" s="1912"/>
      <c r="K13" s="1914" t="s">
        <v>1990</v>
      </c>
      <c r="L13" s="1915"/>
      <c r="M13" s="1916"/>
      <c r="N13" s="1189"/>
      <c r="O13" s="1190"/>
      <c r="P13" s="1176"/>
      <c r="Q13" s="1912"/>
      <c r="R13" s="1914" t="s">
        <v>1990</v>
      </c>
      <c r="S13" s="1915"/>
      <c r="T13" s="1916"/>
      <c r="U13" s="1189"/>
      <c r="V13" s="1190"/>
      <c r="W13" s="1176"/>
      <c r="X13" s="1912"/>
      <c r="Y13" s="1914" t="s">
        <v>1990</v>
      </c>
      <c r="Z13" s="1915"/>
      <c r="AA13" s="1916"/>
      <c r="AB13" s="1189"/>
      <c r="AC13" s="1190"/>
      <c r="AD13" s="1176"/>
      <c r="AE13" s="1912"/>
      <c r="AF13" s="1914" t="s">
        <v>1990</v>
      </c>
      <c r="AG13" s="1915"/>
      <c r="AH13" s="1916"/>
      <c r="AI13" s="1189"/>
      <c r="AJ13" s="1171"/>
    </row>
    <row r="14" spans="1:36" ht="30" customHeight="1">
      <c r="A14" s="1182"/>
      <c r="B14" s="1183" t="s">
        <v>1419</v>
      </c>
      <c r="C14" s="1941"/>
      <c r="D14" s="1942"/>
      <c r="E14" s="1166"/>
      <c r="F14" s="1166"/>
      <c r="G14" s="1166"/>
      <c r="H14" s="1166"/>
      <c r="I14" s="1188"/>
      <c r="J14" s="1912"/>
      <c r="K14" s="1922" t="s">
        <v>81</v>
      </c>
      <c r="L14" s="1923"/>
      <c r="M14" s="1924"/>
      <c r="N14" s="1191"/>
      <c r="O14" s="1192"/>
      <c r="P14" s="1176"/>
      <c r="Q14" s="1912"/>
      <c r="R14" s="1922" t="s">
        <v>81</v>
      </c>
      <c r="S14" s="1923"/>
      <c r="T14" s="1924"/>
      <c r="U14" s="1191"/>
      <c r="V14" s="1192"/>
      <c r="W14" s="1176"/>
      <c r="X14" s="1912"/>
      <c r="Y14" s="1922" t="s">
        <v>81</v>
      </c>
      <c r="Z14" s="1923"/>
      <c r="AA14" s="1924"/>
      <c r="AB14" s="1191"/>
      <c r="AC14" s="1192"/>
      <c r="AD14" s="1176"/>
      <c r="AE14" s="1912"/>
      <c r="AF14" s="1922" t="s">
        <v>81</v>
      </c>
      <c r="AG14" s="1923"/>
      <c r="AH14" s="1924"/>
      <c r="AI14" s="1191"/>
      <c r="AJ14" s="1171"/>
    </row>
    <row r="15" spans="1:36" ht="30" customHeight="1">
      <c r="E15" s="1166"/>
      <c r="F15" s="1166"/>
      <c r="G15" s="1166"/>
      <c r="H15" s="1166"/>
      <c r="I15" s="1188"/>
      <c r="J15" s="1912"/>
      <c r="K15" s="1193"/>
      <c r="L15" s="1917" t="s">
        <v>1991</v>
      </c>
      <c r="M15" s="1918"/>
      <c r="N15" s="1194" t="s">
        <v>1992</v>
      </c>
      <c r="O15" s="1192"/>
      <c r="P15" s="1176"/>
      <c r="Q15" s="1912"/>
      <c r="R15" s="1193"/>
      <c r="S15" s="1917" t="s">
        <v>1991</v>
      </c>
      <c r="T15" s="1918"/>
      <c r="U15" s="1194" t="s">
        <v>1992</v>
      </c>
      <c r="V15" s="1192"/>
      <c r="W15" s="1176"/>
      <c r="X15" s="1912"/>
      <c r="Y15" s="1193"/>
      <c r="Z15" s="1917" t="s">
        <v>1991</v>
      </c>
      <c r="AA15" s="1918"/>
      <c r="AB15" s="1194" t="s">
        <v>1992</v>
      </c>
      <c r="AC15" s="1192"/>
      <c r="AD15" s="1176"/>
      <c r="AE15" s="1912"/>
      <c r="AF15" s="1193"/>
      <c r="AG15" s="1917" t="s">
        <v>1991</v>
      </c>
      <c r="AH15" s="1918"/>
      <c r="AI15" s="1194" t="s">
        <v>1992</v>
      </c>
      <c r="AJ15" s="1171"/>
    </row>
    <row r="16" spans="1:36" ht="30" customHeight="1">
      <c r="A16" s="1195"/>
      <c r="B16" s="1195"/>
      <c r="C16" s="1195"/>
      <c r="D16" s="1195"/>
      <c r="E16" s="1166"/>
      <c r="F16" s="1166"/>
      <c r="H16" s="1166"/>
      <c r="I16" s="1188"/>
      <c r="J16" s="1912"/>
      <c r="K16" s="1919" t="s">
        <v>1421</v>
      </c>
      <c r="L16" s="1920"/>
      <c r="M16" s="1921"/>
      <c r="N16" s="1196"/>
      <c r="O16" s="1192"/>
      <c r="P16" s="1176"/>
      <c r="Q16" s="1912"/>
      <c r="R16" s="1919" t="s">
        <v>1421</v>
      </c>
      <c r="S16" s="1920"/>
      <c r="T16" s="1921"/>
      <c r="U16" s="1196"/>
      <c r="V16" s="1192"/>
      <c r="W16" s="1176"/>
      <c r="X16" s="1912"/>
      <c r="Y16" s="1919" t="s">
        <v>1421</v>
      </c>
      <c r="Z16" s="1920"/>
      <c r="AA16" s="1921"/>
      <c r="AB16" s="1196"/>
      <c r="AC16" s="1192"/>
      <c r="AD16" s="1176"/>
      <c r="AE16" s="1912"/>
      <c r="AF16" s="1919" t="s">
        <v>1421</v>
      </c>
      <c r="AG16" s="1920"/>
      <c r="AH16" s="1921"/>
      <c r="AI16" s="1196"/>
      <c r="AJ16" s="1171"/>
    </row>
    <row r="17" spans="1:36" ht="30" customHeight="1">
      <c r="A17" s="1937" t="s">
        <v>1422</v>
      </c>
      <c r="B17" s="1938"/>
      <c r="C17" s="1943" t="s">
        <v>1423</v>
      </c>
      <c r="D17" s="1944"/>
      <c r="E17" s="1166"/>
      <c r="F17" s="1166"/>
      <c r="H17" s="1197"/>
      <c r="I17" s="1188"/>
      <c r="J17" s="1913"/>
      <c r="K17" s="1198"/>
      <c r="L17" s="1909" t="s">
        <v>1425</v>
      </c>
      <c r="M17" s="1910"/>
      <c r="N17" s="1196"/>
      <c r="O17" s="1192"/>
      <c r="P17" s="1176"/>
      <c r="Q17" s="1913"/>
      <c r="R17" s="1198"/>
      <c r="S17" s="1909" t="s">
        <v>1993</v>
      </c>
      <c r="T17" s="1910"/>
      <c r="U17" s="1196"/>
      <c r="V17" s="1192"/>
      <c r="W17" s="1176"/>
      <c r="X17" s="1913"/>
      <c r="Y17" s="1198"/>
      <c r="Z17" s="1909" t="s">
        <v>1425</v>
      </c>
      <c r="AA17" s="1910"/>
      <c r="AB17" s="1196"/>
      <c r="AC17" s="1192"/>
      <c r="AD17" s="1176"/>
      <c r="AE17" s="1913"/>
      <c r="AF17" s="1198"/>
      <c r="AG17" s="1909" t="s">
        <v>1994</v>
      </c>
      <c r="AH17" s="1910"/>
      <c r="AI17" s="1196"/>
      <c r="AJ17" s="1171"/>
    </row>
    <row r="18" spans="1:36" ht="30" customHeight="1" thickBot="1">
      <c r="A18" s="1939"/>
      <c r="B18" s="1940"/>
      <c r="C18" s="1941"/>
      <c r="D18" s="1942"/>
      <c r="E18" s="1166"/>
      <c r="F18" s="1199"/>
      <c r="G18" s="1183" t="s">
        <v>1424</v>
      </c>
      <c r="H18" s="1195"/>
      <c r="I18" s="1188"/>
      <c r="J18" s="1901" t="s">
        <v>118</v>
      </c>
      <c r="K18" s="1902"/>
      <c r="L18" s="1903" t="s">
        <v>1995</v>
      </c>
      <c r="M18" s="1904"/>
      <c r="N18" s="1905"/>
      <c r="O18" s="1200"/>
      <c r="P18" s="1176"/>
      <c r="Q18" s="1901" t="s">
        <v>118</v>
      </c>
      <c r="R18" s="1902"/>
      <c r="S18" s="1903" t="s">
        <v>1995</v>
      </c>
      <c r="T18" s="1904"/>
      <c r="U18" s="1905"/>
      <c r="V18" s="1200"/>
      <c r="W18" s="1176"/>
      <c r="X18" s="1901" t="s">
        <v>118</v>
      </c>
      <c r="Y18" s="1902"/>
      <c r="Z18" s="1903" t="s">
        <v>1995</v>
      </c>
      <c r="AA18" s="1904"/>
      <c r="AB18" s="1905"/>
      <c r="AC18" s="1200"/>
      <c r="AD18" s="1176"/>
      <c r="AE18" s="1901" t="s">
        <v>118</v>
      </c>
      <c r="AF18" s="1902"/>
      <c r="AG18" s="1903" t="s">
        <v>1995</v>
      </c>
      <c r="AH18" s="1904"/>
      <c r="AI18" s="1905"/>
      <c r="AJ18" s="1171"/>
    </row>
    <row r="19" spans="1:36" ht="30" customHeight="1" thickTop="1" thickBot="1">
      <c r="A19" s="1195"/>
      <c r="B19" s="1195"/>
      <c r="C19" s="1201"/>
      <c r="D19" s="1199"/>
      <c r="E19" s="1202"/>
      <c r="F19" s="1203"/>
      <c r="G19" s="1204"/>
      <c r="I19" s="1188"/>
      <c r="J19" s="1906" t="s">
        <v>1608</v>
      </c>
      <c r="K19" s="1907"/>
      <c r="L19" s="1907"/>
      <c r="M19" s="1908"/>
      <c r="N19" s="996" t="s">
        <v>1609</v>
      </c>
      <c r="O19" s="1205"/>
      <c r="P19" s="1170"/>
      <c r="Q19" s="1906" t="s">
        <v>1608</v>
      </c>
      <c r="R19" s="1907"/>
      <c r="S19" s="1907"/>
      <c r="T19" s="1908"/>
      <c r="U19" s="996" t="s">
        <v>1609</v>
      </c>
      <c r="V19" s="1205"/>
      <c r="W19" s="1170"/>
      <c r="X19" s="1906" t="s">
        <v>1608</v>
      </c>
      <c r="Y19" s="1907"/>
      <c r="Z19" s="1907"/>
      <c r="AA19" s="1908"/>
      <c r="AB19" s="996" t="s">
        <v>1609</v>
      </c>
      <c r="AC19" s="1205"/>
      <c r="AD19" s="1170"/>
      <c r="AE19" s="1906" t="s">
        <v>1608</v>
      </c>
      <c r="AF19" s="1907"/>
      <c r="AG19" s="1907"/>
      <c r="AH19" s="1908"/>
      <c r="AI19" s="996" t="s">
        <v>1609</v>
      </c>
      <c r="AJ19" s="1171"/>
    </row>
    <row r="20" spans="1:36" ht="30" customHeight="1" thickTop="1">
      <c r="A20" s="1195"/>
      <c r="B20" s="1195"/>
      <c r="C20" s="1206"/>
      <c r="D20" s="1195"/>
      <c r="E20" s="1166"/>
      <c r="F20" s="1207"/>
      <c r="H20" s="1195"/>
      <c r="I20" s="1188"/>
      <c r="J20" s="1170"/>
      <c r="K20" s="1170"/>
      <c r="L20" s="1170"/>
      <c r="M20" s="1170"/>
      <c r="N20" s="1170"/>
      <c r="O20" s="1192"/>
      <c r="P20" s="1176"/>
      <c r="Q20" s="1170"/>
      <c r="R20" s="1170"/>
      <c r="S20" s="1170"/>
      <c r="T20" s="1170"/>
      <c r="U20" s="1170"/>
      <c r="V20" s="1192"/>
      <c r="W20" s="1176"/>
      <c r="X20" s="1170"/>
      <c r="Y20" s="1170"/>
      <c r="Z20" s="1170"/>
      <c r="AA20" s="1170"/>
      <c r="AB20" s="1170"/>
      <c r="AC20" s="1192"/>
      <c r="AD20" s="1176"/>
      <c r="AE20" s="1170"/>
      <c r="AF20" s="1170"/>
      <c r="AG20" s="1170"/>
      <c r="AH20" s="1170"/>
      <c r="AI20" s="1170"/>
      <c r="AJ20" s="1171"/>
    </row>
    <row r="21" spans="1:36" ht="30" customHeight="1" thickBot="1">
      <c r="A21" s="1937" t="s">
        <v>1426</v>
      </c>
      <c r="B21" s="1938"/>
      <c r="C21" s="1941"/>
      <c r="D21" s="1942"/>
      <c r="E21" s="1166"/>
      <c r="F21" s="1207"/>
      <c r="G21" s="1195"/>
      <c r="H21" s="1195"/>
      <c r="I21" s="1188"/>
      <c r="J21" s="1911" t="s">
        <v>1420</v>
      </c>
      <c r="K21" s="1922" t="s">
        <v>1987</v>
      </c>
      <c r="L21" s="1923"/>
      <c r="M21" s="1924"/>
      <c r="N21" s="1175"/>
      <c r="O21" s="1192"/>
      <c r="P21" s="1176"/>
      <c r="Q21" s="1911" t="s">
        <v>1420</v>
      </c>
      <c r="R21" s="1922" t="s">
        <v>1987</v>
      </c>
      <c r="S21" s="1923"/>
      <c r="T21" s="1924"/>
      <c r="U21" s="1175"/>
      <c r="V21" s="1192"/>
      <c r="W21" s="1176"/>
      <c r="X21" s="1911" t="s">
        <v>1420</v>
      </c>
      <c r="Y21" s="1922" t="s">
        <v>1987</v>
      </c>
      <c r="Z21" s="1923"/>
      <c r="AA21" s="1924"/>
      <c r="AB21" s="1175"/>
      <c r="AC21" s="1192"/>
      <c r="AD21" s="1176"/>
      <c r="AE21" s="1911" t="s">
        <v>1420</v>
      </c>
      <c r="AF21" s="1922" t="s">
        <v>1987</v>
      </c>
      <c r="AG21" s="1923"/>
      <c r="AH21" s="1924"/>
      <c r="AI21" s="1175"/>
      <c r="AJ21" s="1171"/>
    </row>
    <row r="22" spans="1:36" ht="30" customHeight="1" thickTop="1" thickBot="1">
      <c r="A22" s="1939"/>
      <c r="B22" s="1940"/>
      <c r="C22" s="1941"/>
      <c r="D22" s="1942"/>
      <c r="E22" s="1166"/>
      <c r="F22" s="1207"/>
      <c r="G22" s="1195"/>
      <c r="H22" s="1195"/>
      <c r="I22" s="1188"/>
      <c r="J22" s="1912"/>
      <c r="K22" s="1931" t="s">
        <v>1414</v>
      </c>
      <c r="L22" s="1932"/>
      <c r="M22" s="1933"/>
      <c r="N22" s="1178"/>
      <c r="O22" s="1192"/>
      <c r="P22" s="1176"/>
      <c r="Q22" s="1912"/>
      <c r="R22" s="1931" t="s">
        <v>1414</v>
      </c>
      <c r="S22" s="1932"/>
      <c r="T22" s="1933"/>
      <c r="U22" s="1178"/>
      <c r="V22" s="1192"/>
      <c r="W22" s="1176"/>
      <c r="X22" s="1912"/>
      <c r="Y22" s="1931" t="s">
        <v>1414</v>
      </c>
      <c r="Z22" s="1932"/>
      <c r="AA22" s="1933"/>
      <c r="AB22" s="1178"/>
      <c r="AC22" s="1192"/>
      <c r="AD22" s="1176"/>
      <c r="AE22" s="1912"/>
      <c r="AF22" s="1931" t="s">
        <v>1414</v>
      </c>
      <c r="AG22" s="1932"/>
      <c r="AH22" s="1933"/>
      <c r="AI22" s="1178"/>
      <c r="AJ22" s="1171"/>
    </row>
    <row r="23" spans="1:36" ht="30" customHeight="1" thickTop="1">
      <c r="F23" s="1208"/>
      <c r="I23" s="1188"/>
      <c r="J23" s="1912"/>
      <c r="K23" s="1934" t="s">
        <v>1415</v>
      </c>
      <c r="L23" s="1935"/>
      <c r="M23" s="1936"/>
      <c r="N23" s="1179"/>
      <c r="O23" s="1192"/>
      <c r="P23" s="1176"/>
      <c r="Q23" s="1912"/>
      <c r="R23" s="1934" t="s">
        <v>1415</v>
      </c>
      <c r="S23" s="1935"/>
      <c r="T23" s="1936"/>
      <c r="U23" s="1179"/>
      <c r="V23" s="1192"/>
      <c r="W23" s="1176"/>
      <c r="X23" s="1912"/>
      <c r="Y23" s="1934" t="s">
        <v>1415</v>
      </c>
      <c r="Z23" s="1935"/>
      <c r="AA23" s="1936"/>
      <c r="AB23" s="1179"/>
      <c r="AC23" s="1192"/>
      <c r="AD23" s="1176"/>
      <c r="AE23" s="1912"/>
      <c r="AF23" s="1934" t="s">
        <v>1415</v>
      </c>
      <c r="AG23" s="1935"/>
      <c r="AH23" s="1936"/>
      <c r="AI23" s="1179"/>
      <c r="AJ23" s="1171"/>
    </row>
    <row r="24" spans="1:36" ht="30" customHeight="1">
      <c r="F24" s="1208"/>
      <c r="I24" s="1188"/>
      <c r="J24" s="1912"/>
      <c r="K24" s="1914" t="s">
        <v>135</v>
      </c>
      <c r="L24" s="1915"/>
      <c r="M24" s="1916"/>
      <c r="N24" s="1180"/>
      <c r="O24" s="1192"/>
      <c r="P24" s="1176"/>
      <c r="Q24" s="1912"/>
      <c r="R24" s="1914" t="s">
        <v>135</v>
      </c>
      <c r="S24" s="1915"/>
      <c r="T24" s="1916"/>
      <c r="U24" s="1180"/>
      <c r="V24" s="1192"/>
      <c r="W24" s="1176"/>
      <c r="X24" s="1912"/>
      <c r="Y24" s="1914" t="s">
        <v>135</v>
      </c>
      <c r="Z24" s="1915"/>
      <c r="AA24" s="1916"/>
      <c r="AB24" s="1180"/>
      <c r="AC24" s="1192"/>
      <c r="AD24" s="1176"/>
      <c r="AE24" s="1912"/>
      <c r="AF24" s="1914" t="s">
        <v>135</v>
      </c>
      <c r="AG24" s="1915"/>
      <c r="AH24" s="1916"/>
      <c r="AI24" s="1180"/>
      <c r="AJ24" s="1171"/>
    </row>
    <row r="25" spans="1:36" ht="30" customHeight="1" thickBot="1">
      <c r="F25" s="1208"/>
      <c r="I25" s="1188"/>
      <c r="J25" s="1912"/>
      <c r="K25" s="1925" t="s">
        <v>1989</v>
      </c>
      <c r="L25" s="1926"/>
      <c r="M25" s="1927"/>
      <c r="N25" s="1181" t="s">
        <v>1418</v>
      </c>
      <c r="O25" s="1192"/>
      <c r="P25" s="1176"/>
      <c r="Q25" s="1912"/>
      <c r="R25" s="1925" t="s">
        <v>1989</v>
      </c>
      <c r="S25" s="1926"/>
      <c r="T25" s="1927"/>
      <c r="U25" s="1181" t="s">
        <v>1418</v>
      </c>
      <c r="V25" s="1192"/>
      <c r="W25" s="1176"/>
      <c r="X25" s="1912"/>
      <c r="Y25" s="1925" t="s">
        <v>1989</v>
      </c>
      <c r="Z25" s="1926"/>
      <c r="AA25" s="1927"/>
      <c r="AB25" s="1181" t="s">
        <v>1418</v>
      </c>
      <c r="AC25" s="1192"/>
      <c r="AD25" s="1176"/>
      <c r="AE25" s="1912"/>
      <c r="AF25" s="1925" t="s">
        <v>1989</v>
      </c>
      <c r="AG25" s="1926"/>
      <c r="AH25" s="1927"/>
      <c r="AI25" s="1181" t="s">
        <v>1418</v>
      </c>
      <c r="AJ25" s="1171"/>
    </row>
    <row r="26" spans="1:36" ht="30" customHeight="1" thickTop="1" thickBot="1">
      <c r="F26" s="1209"/>
      <c r="G26" s="1202"/>
      <c r="H26" s="1202"/>
      <c r="I26" s="1210"/>
      <c r="J26" s="1912"/>
      <c r="K26" s="1928" t="s">
        <v>82</v>
      </c>
      <c r="L26" s="1929"/>
      <c r="M26" s="1930"/>
      <c r="N26" s="1185"/>
      <c r="O26" s="1211"/>
      <c r="P26" s="1187"/>
      <c r="Q26" s="1912"/>
      <c r="R26" s="1928" t="s">
        <v>82</v>
      </c>
      <c r="S26" s="1929"/>
      <c r="T26" s="1930"/>
      <c r="U26" s="1185"/>
      <c r="V26" s="1211"/>
      <c r="W26" s="1187"/>
      <c r="X26" s="1912"/>
      <c r="Y26" s="1928" t="s">
        <v>82</v>
      </c>
      <c r="Z26" s="1929"/>
      <c r="AA26" s="1930"/>
      <c r="AB26" s="1185"/>
      <c r="AC26" s="1211"/>
      <c r="AD26" s="1187"/>
      <c r="AE26" s="1912"/>
      <c r="AF26" s="1928" t="s">
        <v>82</v>
      </c>
      <c r="AG26" s="1929"/>
      <c r="AH26" s="1930"/>
      <c r="AI26" s="1185"/>
      <c r="AJ26" s="1171"/>
    </row>
    <row r="27" spans="1:36" ht="30" customHeight="1" thickTop="1">
      <c r="A27" s="1166"/>
      <c r="B27" s="1166"/>
      <c r="C27" s="1166"/>
      <c r="D27" s="1166"/>
      <c r="E27" s="1166"/>
      <c r="F27" s="1166"/>
      <c r="G27" s="1166"/>
      <c r="H27" s="1166"/>
      <c r="I27" s="1188"/>
      <c r="J27" s="1912"/>
      <c r="K27" s="1914" t="s">
        <v>1990</v>
      </c>
      <c r="L27" s="1915"/>
      <c r="M27" s="1916"/>
      <c r="N27" s="1189"/>
      <c r="O27" s="1212"/>
      <c r="P27" s="1213"/>
      <c r="Q27" s="1912"/>
      <c r="R27" s="1914" t="s">
        <v>1990</v>
      </c>
      <c r="S27" s="1915"/>
      <c r="T27" s="1916"/>
      <c r="U27" s="1189"/>
      <c r="V27" s="1212"/>
      <c r="W27" s="1213"/>
      <c r="X27" s="1912"/>
      <c r="Y27" s="1914" t="s">
        <v>1990</v>
      </c>
      <c r="Z27" s="1915"/>
      <c r="AA27" s="1916"/>
      <c r="AB27" s="1189"/>
      <c r="AC27" s="1212"/>
      <c r="AD27" s="1213"/>
      <c r="AE27" s="1912"/>
      <c r="AF27" s="1914" t="s">
        <v>1990</v>
      </c>
      <c r="AG27" s="1915"/>
      <c r="AH27" s="1916"/>
      <c r="AI27" s="1189"/>
      <c r="AJ27" s="1171"/>
    </row>
    <row r="28" spans="1:36" ht="30" customHeight="1">
      <c r="A28" s="1166"/>
      <c r="B28" s="1166"/>
      <c r="C28" s="1166"/>
      <c r="D28" s="1166"/>
      <c r="E28" s="1166"/>
      <c r="F28" s="1166"/>
      <c r="G28" s="1214"/>
      <c r="H28" s="1214"/>
      <c r="I28" s="1188"/>
      <c r="J28" s="1912"/>
      <c r="K28" s="1922" t="s">
        <v>81</v>
      </c>
      <c r="L28" s="1923"/>
      <c r="M28" s="1924"/>
      <c r="N28" s="1191"/>
      <c r="O28" s="1192"/>
      <c r="P28" s="1176"/>
      <c r="Q28" s="1912"/>
      <c r="R28" s="1922" t="s">
        <v>81</v>
      </c>
      <c r="S28" s="1923"/>
      <c r="T28" s="1924"/>
      <c r="U28" s="1191"/>
      <c r="V28" s="1192"/>
      <c r="W28" s="1176"/>
      <c r="X28" s="1912"/>
      <c r="Y28" s="1922" t="s">
        <v>81</v>
      </c>
      <c r="Z28" s="1923"/>
      <c r="AA28" s="1924"/>
      <c r="AB28" s="1191"/>
      <c r="AC28" s="1192"/>
      <c r="AD28" s="1176"/>
      <c r="AE28" s="1912"/>
      <c r="AF28" s="1922" t="s">
        <v>81</v>
      </c>
      <c r="AG28" s="1923"/>
      <c r="AH28" s="1924"/>
      <c r="AI28" s="1191"/>
      <c r="AJ28" s="1171"/>
    </row>
    <row r="29" spans="1:36" ht="30" customHeight="1">
      <c r="A29" s="1166"/>
      <c r="B29" s="1166"/>
      <c r="C29" s="1166"/>
      <c r="D29" s="1166"/>
      <c r="E29" s="1166"/>
      <c r="F29" s="1166"/>
      <c r="G29" s="1214"/>
      <c r="H29" s="1214"/>
      <c r="I29" s="1188"/>
      <c r="J29" s="1912"/>
      <c r="K29" s="1193"/>
      <c r="L29" s="1917" t="s">
        <v>1991</v>
      </c>
      <c r="M29" s="1918"/>
      <c r="N29" s="1194" t="s">
        <v>1992</v>
      </c>
      <c r="O29" s="1192"/>
      <c r="P29" s="1176"/>
      <c r="Q29" s="1912"/>
      <c r="R29" s="1193"/>
      <c r="S29" s="1917" t="s">
        <v>1991</v>
      </c>
      <c r="T29" s="1918"/>
      <c r="U29" s="1194" t="s">
        <v>1992</v>
      </c>
      <c r="V29" s="1192"/>
      <c r="W29" s="1176"/>
      <c r="X29" s="1912"/>
      <c r="Y29" s="1193"/>
      <c r="Z29" s="1917" t="s">
        <v>1991</v>
      </c>
      <c r="AA29" s="1918"/>
      <c r="AB29" s="1194" t="s">
        <v>1992</v>
      </c>
      <c r="AC29" s="1192"/>
      <c r="AD29" s="1176"/>
      <c r="AE29" s="1912"/>
      <c r="AF29" s="1193"/>
      <c r="AG29" s="1917" t="s">
        <v>1991</v>
      </c>
      <c r="AH29" s="1918"/>
      <c r="AI29" s="1194" t="s">
        <v>1992</v>
      </c>
      <c r="AJ29" s="1171"/>
    </row>
    <row r="30" spans="1:36" ht="30" customHeight="1">
      <c r="E30" s="1166"/>
      <c r="F30" s="1166"/>
      <c r="G30" s="1195"/>
      <c r="H30" s="1195"/>
      <c r="I30" s="1188"/>
      <c r="J30" s="1912"/>
      <c r="K30" s="1919" t="s">
        <v>1421</v>
      </c>
      <c r="L30" s="1920"/>
      <c r="M30" s="1921"/>
      <c r="N30" s="1196"/>
      <c r="O30" s="1192"/>
      <c r="P30" s="1176"/>
      <c r="Q30" s="1912"/>
      <c r="R30" s="1919" t="s">
        <v>1421</v>
      </c>
      <c r="S30" s="1920"/>
      <c r="T30" s="1921"/>
      <c r="U30" s="1196"/>
      <c r="V30" s="1192"/>
      <c r="W30" s="1176"/>
      <c r="X30" s="1912"/>
      <c r="Y30" s="1919" t="s">
        <v>1421</v>
      </c>
      <c r="Z30" s="1920"/>
      <c r="AA30" s="1921"/>
      <c r="AB30" s="1196"/>
      <c r="AC30" s="1192"/>
      <c r="AD30" s="1176"/>
      <c r="AE30" s="1912"/>
      <c r="AF30" s="1919" t="s">
        <v>1421</v>
      </c>
      <c r="AG30" s="1920"/>
      <c r="AH30" s="1921"/>
      <c r="AI30" s="1196"/>
      <c r="AJ30" s="1171"/>
    </row>
    <row r="31" spans="1:36" ht="30" customHeight="1">
      <c r="E31" s="1166"/>
      <c r="F31" s="1166"/>
      <c r="G31" s="1166"/>
      <c r="H31" s="1166"/>
      <c r="I31" s="1188"/>
      <c r="J31" s="1913"/>
      <c r="K31" s="1198"/>
      <c r="L31" s="1909" t="s">
        <v>1993</v>
      </c>
      <c r="M31" s="1910"/>
      <c r="N31" s="1196"/>
      <c r="O31" s="1192"/>
      <c r="P31" s="1176"/>
      <c r="Q31" s="1913"/>
      <c r="R31" s="1198"/>
      <c r="S31" s="1909" t="s">
        <v>1994</v>
      </c>
      <c r="T31" s="1910"/>
      <c r="U31" s="1196"/>
      <c r="V31" s="1192"/>
      <c r="W31" s="1176"/>
      <c r="X31" s="1913"/>
      <c r="Y31" s="1198"/>
      <c r="Z31" s="1909" t="s">
        <v>1994</v>
      </c>
      <c r="AA31" s="1910"/>
      <c r="AB31" s="1196"/>
      <c r="AC31" s="1192"/>
      <c r="AD31" s="1176"/>
      <c r="AE31" s="1913"/>
      <c r="AF31" s="1198"/>
      <c r="AG31" s="1909" t="s">
        <v>1994</v>
      </c>
      <c r="AH31" s="1910"/>
      <c r="AI31" s="1196"/>
      <c r="AJ31" s="1171"/>
    </row>
    <row r="32" spans="1:36" ht="30" customHeight="1" thickBot="1">
      <c r="I32" s="1188"/>
      <c r="J32" s="1901" t="s">
        <v>118</v>
      </c>
      <c r="K32" s="1902"/>
      <c r="L32" s="1903" t="s">
        <v>1995</v>
      </c>
      <c r="M32" s="1904"/>
      <c r="N32" s="1905"/>
      <c r="O32" s="1200"/>
      <c r="P32" s="1176"/>
      <c r="Q32" s="1901" t="s">
        <v>118</v>
      </c>
      <c r="R32" s="1902"/>
      <c r="S32" s="1903" t="s">
        <v>1995</v>
      </c>
      <c r="T32" s="1904"/>
      <c r="U32" s="1905"/>
      <c r="V32" s="1200"/>
      <c r="W32" s="1176"/>
      <c r="X32" s="1901" t="s">
        <v>118</v>
      </c>
      <c r="Y32" s="1902"/>
      <c r="Z32" s="1903" t="s">
        <v>1995</v>
      </c>
      <c r="AA32" s="1904"/>
      <c r="AB32" s="1905"/>
      <c r="AC32" s="1200"/>
      <c r="AD32" s="1176"/>
      <c r="AE32" s="1901" t="s">
        <v>118</v>
      </c>
      <c r="AF32" s="1902"/>
      <c r="AG32" s="1903" t="s">
        <v>1995</v>
      </c>
      <c r="AH32" s="1904"/>
      <c r="AI32" s="1905"/>
      <c r="AJ32" s="1171"/>
    </row>
    <row r="33" spans="5:36" ht="30" customHeight="1" thickTop="1" thickBot="1">
      <c r="I33" s="1188"/>
      <c r="J33" s="1906" t="s">
        <v>1608</v>
      </c>
      <c r="K33" s="1907"/>
      <c r="L33" s="1907"/>
      <c r="M33" s="1908"/>
      <c r="N33" s="996" t="s">
        <v>1609</v>
      </c>
      <c r="O33" s="1205"/>
      <c r="P33" s="1170"/>
      <c r="Q33" s="1906" t="s">
        <v>1608</v>
      </c>
      <c r="R33" s="1907"/>
      <c r="S33" s="1907"/>
      <c r="T33" s="1908"/>
      <c r="U33" s="996" t="s">
        <v>1609</v>
      </c>
      <c r="V33" s="1205"/>
      <c r="W33" s="1170"/>
      <c r="X33" s="1906" t="s">
        <v>1608</v>
      </c>
      <c r="Y33" s="1907"/>
      <c r="Z33" s="1907"/>
      <c r="AA33" s="1908"/>
      <c r="AB33" s="996" t="s">
        <v>1609</v>
      </c>
      <c r="AC33" s="1205"/>
      <c r="AD33" s="1170"/>
      <c r="AE33" s="1906" t="s">
        <v>1608</v>
      </c>
      <c r="AF33" s="1907"/>
      <c r="AG33" s="1907"/>
      <c r="AH33" s="1908"/>
      <c r="AI33" s="996" t="s">
        <v>1609</v>
      </c>
      <c r="AJ33" s="1171"/>
    </row>
    <row r="34" spans="5:36" ht="30" customHeight="1" thickTop="1">
      <c r="I34" s="1188"/>
      <c r="J34" s="1170"/>
      <c r="K34" s="1170"/>
      <c r="L34" s="1170"/>
      <c r="M34" s="1170"/>
      <c r="N34" s="1170"/>
      <c r="O34" s="1192"/>
      <c r="P34" s="1176"/>
      <c r="Q34" s="1170"/>
      <c r="R34" s="1170"/>
      <c r="S34" s="1170"/>
      <c r="T34" s="1170"/>
      <c r="U34" s="1170"/>
      <c r="V34" s="1192"/>
      <c r="W34" s="1176"/>
      <c r="X34" s="1170"/>
      <c r="Y34" s="1170"/>
      <c r="Z34" s="1170"/>
      <c r="AA34" s="1170"/>
      <c r="AB34" s="1170"/>
      <c r="AC34" s="1192"/>
      <c r="AD34" s="1176"/>
      <c r="AE34" s="1170"/>
      <c r="AF34" s="1170"/>
      <c r="AG34" s="1170"/>
      <c r="AH34" s="1170"/>
      <c r="AI34" s="1170"/>
      <c r="AJ34" s="1171"/>
    </row>
    <row r="35" spans="5:36" ht="30" customHeight="1" thickBot="1">
      <c r="I35" s="1188"/>
      <c r="J35" s="1911" t="s">
        <v>1420</v>
      </c>
      <c r="K35" s="1922" t="s">
        <v>1987</v>
      </c>
      <c r="L35" s="1923"/>
      <c r="M35" s="1924"/>
      <c r="N35" s="1175"/>
      <c r="O35" s="1192"/>
      <c r="P35" s="1176"/>
      <c r="Q35" s="1911" t="s">
        <v>1420</v>
      </c>
      <c r="R35" s="1922" t="s">
        <v>1987</v>
      </c>
      <c r="S35" s="1923"/>
      <c r="T35" s="1924"/>
      <c r="U35" s="1175"/>
      <c r="V35" s="1192"/>
      <c r="W35" s="1176"/>
      <c r="X35" s="1911" t="s">
        <v>1420</v>
      </c>
      <c r="Y35" s="1922" t="s">
        <v>1987</v>
      </c>
      <c r="Z35" s="1923"/>
      <c r="AA35" s="1924"/>
      <c r="AB35" s="1175"/>
      <c r="AC35" s="1192"/>
      <c r="AD35" s="1176"/>
      <c r="AE35" s="1911" t="s">
        <v>1420</v>
      </c>
      <c r="AF35" s="1922" t="s">
        <v>1987</v>
      </c>
      <c r="AG35" s="1923"/>
      <c r="AH35" s="1924"/>
      <c r="AI35" s="1175"/>
      <c r="AJ35" s="1171"/>
    </row>
    <row r="36" spans="5:36" ht="30" customHeight="1" thickTop="1" thickBot="1">
      <c r="I36" s="1188"/>
      <c r="J36" s="1912"/>
      <c r="K36" s="1931" t="s">
        <v>1414</v>
      </c>
      <c r="L36" s="1932"/>
      <c r="M36" s="1933"/>
      <c r="N36" s="1178"/>
      <c r="O36" s="1192"/>
      <c r="P36" s="1176"/>
      <c r="Q36" s="1912"/>
      <c r="R36" s="1931" t="s">
        <v>1414</v>
      </c>
      <c r="S36" s="1932"/>
      <c r="T36" s="1933"/>
      <c r="U36" s="1178"/>
      <c r="V36" s="1192"/>
      <c r="W36" s="1176"/>
      <c r="X36" s="1912"/>
      <c r="Y36" s="1931" t="s">
        <v>1414</v>
      </c>
      <c r="Z36" s="1932"/>
      <c r="AA36" s="1933"/>
      <c r="AB36" s="1178"/>
      <c r="AC36" s="1192"/>
      <c r="AD36" s="1176"/>
      <c r="AE36" s="1912"/>
      <c r="AF36" s="1931" t="s">
        <v>1414</v>
      </c>
      <c r="AG36" s="1932"/>
      <c r="AH36" s="1933"/>
      <c r="AI36" s="1178"/>
      <c r="AJ36" s="1171"/>
    </row>
    <row r="37" spans="5:36" ht="30" customHeight="1" thickTop="1">
      <c r="I37" s="1188"/>
      <c r="J37" s="1912"/>
      <c r="K37" s="1934" t="s">
        <v>1415</v>
      </c>
      <c r="L37" s="1935"/>
      <c r="M37" s="1936"/>
      <c r="N37" s="1179"/>
      <c r="O37" s="1192"/>
      <c r="P37" s="1176"/>
      <c r="Q37" s="1912"/>
      <c r="R37" s="1934" t="s">
        <v>1415</v>
      </c>
      <c r="S37" s="1935"/>
      <c r="T37" s="1936"/>
      <c r="U37" s="1179"/>
      <c r="V37" s="1192"/>
      <c r="W37" s="1176"/>
      <c r="X37" s="1912"/>
      <c r="Y37" s="1934" t="s">
        <v>1415</v>
      </c>
      <c r="Z37" s="1935"/>
      <c r="AA37" s="1936"/>
      <c r="AB37" s="1179"/>
      <c r="AC37" s="1192"/>
      <c r="AD37" s="1176"/>
      <c r="AE37" s="1912"/>
      <c r="AF37" s="1934" t="s">
        <v>1415</v>
      </c>
      <c r="AG37" s="1935"/>
      <c r="AH37" s="1936"/>
      <c r="AI37" s="1179"/>
      <c r="AJ37" s="1171"/>
    </row>
    <row r="38" spans="5:36" ht="30" customHeight="1">
      <c r="I38" s="1188"/>
      <c r="J38" s="1912"/>
      <c r="K38" s="1914" t="s">
        <v>135</v>
      </c>
      <c r="L38" s="1915"/>
      <c r="M38" s="1916"/>
      <c r="N38" s="1180"/>
      <c r="O38" s="1192"/>
      <c r="P38" s="1176"/>
      <c r="Q38" s="1912"/>
      <c r="R38" s="1914" t="s">
        <v>135</v>
      </c>
      <c r="S38" s="1915"/>
      <c r="T38" s="1916"/>
      <c r="U38" s="1180"/>
      <c r="V38" s="1192"/>
      <c r="W38" s="1176"/>
      <c r="X38" s="1912"/>
      <c r="Y38" s="1914" t="s">
        <v>135</v>
      </c>
      <c r="Z38" s="1915"/>
      <c r="AA38" s="1916"/>
      <c r="AB38" s="1180"/>
      <c r="AC38" s="1192"/>
      <c r="AD38" s="1176"/>
      <c r="AE38" s="1912"/>
      <c r="AF38" s="1914" t="s">
        <v>135</v>
      </c>
      <c r="AG38" s="1915"/>
      <c r="AH38" s="1916"/>
      <c r="AI38" s="1180"/>
      <c r="AJ38" s="1171"/>
    </row>
    <row r="39" spans="5:36" ht="30" customHeight="1" thickBot="1">
      <c r="I39" s="1188"/>
      <c r="J39" s="1912"/>
      <c r="K39" s="1925" t="s">
        <v>1989</v>
      </c>
      <c r="L39" s="1926"/>
      <c r="M39" s="1927"/>
      <c r="N39" s="1181" t="s">
        <v>1418</v>
      </c>
      <c r="O39" s="1192"/>
      <c r="P39" s="1176"/>
      <c r="Q39" s="1912"/>
      <c r="R39" s="1925" t="s">
        <v>1989</v>
      </c>
      <c r="S39" s="1926"/>
      <c r="T39" s="1927"/>
      <c r="U39" s="1181" t="s">
        <v>1418</v>
      </c>
      <c r="V39" s="1192"/>
      <c r="W39" s="1176"/>
      <c r="X39" s="1912"/>
      <c r="Y39" s="1925" t="s">
        <v>1989</v>
      </c>
      <c r="Z39" s="1926"/>
      <c r="AA39" s="1927"/>
      <c r="AB39" s="1181" t="s">
        <v>1418</v>
      </c>
      <c r="AC39" s="1192"/>
      <c r="AD39" s="1176"/>
      <c r="AE39" s="1912"/>
      <c r="AF39" s="1925" t="s">
        <v>1989</v>
      </c>
      <c r="AG39" s="1926"/>
      <c r="AH39" s="1927"/>
      <c r="AI39" s="1181" t="s">
        <v>1418</v>
      </c>
      <c r="AJ39" s="1171"/>
    </row>
    <row r="40" spans="5:36" ht="30" customHeight="1" thickTop="1" thickBot="1">
      <c r="I40" s="1210"/>
      <c r="J40" s="1912"/>
      <c r="K40" s="1928" t="s">
        <v>82</v>
      </c>
      <c r="L40" s="1929"/>
      <c r="M40" s="1930"/>
      <c r="N40" s="1185"/>
      <c r="O40" s="1211"/>
      <c r="P40" s="1187"/>
      <c r="Q40" s="1912"/>
      <c r="R40" s="1928" t="s">
        <v>82</v>
      </c>
      <c r="S40" s="1929"/>
      <c r="T40" s="1930"/>
      <c r="U40" s="1185"/>
      <c r="V40" s="1211"/>
      <c r="W40" s="1187"/>
      <c r="X40" s="1912"/>
      <c r="Y40" s="1928" t="s">
        <v>82</v>
      </c>
      <c r="Z40" s="1929"/>
      <c r="AA40" s="1930"/>
      <c r="AB40" s="1185"/>
      <c r="AC40" s="1211"/>
      <c r="AD40" s="1187"/>
      <c r="AE40" s="1912"/>
      <c r="AF40" s="1928" t="s">
        <v>82</v>
      </c>
      <c r="AG40" s="1929"/>
      <c r="AH40" s="1930"/>
      <c r="AI40" s="1185"/>
      <c r="AJ40" s="1171"/>
    </row>
    <row r="41" spans="5:36" ht="30" customHeight="1" thickTop="1">
      <c r="E41" s="1166"/>
      <c r="F41" s="1166"/>
      <c r="G41" s="1166"/>
      <c r="H41" s="1166"/>
      <c r="I41" s="1170"/>
      <c r="J41" s="1912"/>
      <c r="K41" s="1914" t="s">
        <v>1990</v>
      </c>
      <c r="L41" s="1915"/>
      <c r="M41" s="1916"/>
      <c r="N41" s="1189"/>
      <c r="O41" s="1215"/>
      <c r="P41" s="1213"/>
      <c r="Q41" s="1912"/>
      <c r="R41" s="1914" t="s">
        <v>1990</v>
      </c>
      <c r="S41" s="1915"/>
      <c r="T41" s="1916"/>
      <c r="U41" s="1189"/>
      <c r="V41" s="1215"/>
      <c r="W41" s="1213"/>
      <c r="X41" s="1912"/>
      <c r="Y41" s="1914" t="s">
        <v>1990</v>
      </c>
      <c r="Z41" s="1915"/>
      <c r="AA41" s="1916"/>
      <c r="AB41" s="1189"/>
      <c r="AC41" s="1215"/>
      <c r="AD41" s="1213"/>
      <c r="AE41" s="1912"/>
      <c r="AF41" s="1914" t="s">
        <v>1990</v>
      </c>
      <c r="AG41" s="1915"/>
      <c r="AH41" s="1916"/>
      <c r="AI41" s="1189"/>
      <c r="AJ41" s="1171"/>
    </row>
    <row r="42" spans="5:36" ht="30" customHeight="1">
      <c r="I42" s="1170"/>
      <c r="J42" s="1912"/>
      <c r="K42" s="1922" t="s">
        <v>81</v>
      </c>
      <c r="L42" s="1923"/>
      <c r="M42" s="1924"/>
      <c r="N42" s="1191"/>
      <c r="O42" s="1176"/>
      <c r="P42" s="1177"/>
      <c r="Q42" s="1912"/>
      <c r="R42" s="1922" t="s">
        <v>81</v>
      </c>
      <c r="S42" s="1923"/>
      <c r="T42" s="1924"/>
      <c r="U42" s="1191"/>
      <c r="V42" s="1176"/>
      <c r="W42" s="1170"/>
      <c r="X42" s="1912"/>
      <c r="Y42" s="1922" t="s">
        <v>81</v>
      </c>
      <c r="Z42" s="1923"/>
      <c r="AA42" s="1924"/>
      <c r="AB42" s="1191"/>
      <c r="AC42" s="1176"/>
      <c r="AD42" s="1170"/>
      <c r="AE42" s="1912"/>
      <c r="AF42" s="1922" t="s">
        <v>81</v>
      </c>
      <c r="AG42" s="1923"/>
      <c r="AH42" s="1924"/>
      <c r="AI42" s="1191"/>
      <c r="AJ42" s="1171"/>
    </row>
    <row r="43" spans="5:36" ht="30" customHeight="1">
      <c r="I43" s="1170"/>
      <c r="J43" s="1912"/>
      <c r="K43" s="1193"/>
      <c r="L43" s="1917" t="s">
        <v>1991</v>
      </c>
      <c r="M43" s="1918"/>
      <c r="N43" s="1194" t="s">
        <v>1992</v>
      </c>
      <c r="O43" s="1176"/>
      <c r="P43" s="1177"/>
      <c r="Q43" s="1912"/>
      <c r="R43" s="1193"/>
      <c r="S43" s="1917" t="s">
        <v>1991</v>
      </c>
      <c r="T43" s="1918"/>
      <c r="U43" s="1194" t="s">
        <v>1992</v>
      </c>
      <c r="V43" s="1176"/>
      <c r="W43" s="1170"/>
      <c r="X43" s="1912"/>
      <c r="Y43" s="1193"/>
      <c r="Z43" s="1917" t="s">
        <v>1991</v>
      </c>
      <c r="AA43" s="1918"/>
      <c r="AB43" s="1194" t="s">
        <v>1992</v>
      </c>
      <c r="AC43" s="1176"/>
      <c r="AD43" s="1170"/>
      <c r="AE43" s="1912"/>
      <c r="AF43" s="1193"/>
      <c r="AG43" s="1917" t="s">
        <v>1991</v>
      </c>
      <c r="AH43" s="1918"/>
      <c r="AI43" s="1194" t="s">
        <v>1992</v>
      </c>
      <c r="AJ43" s="1171"/>
    </row>
    <row r="44" spans="5:36" ht="30" customHeight="1">
      <c r="I44" s="1170"/>
      <c r="J44" s="1912"/>
      <c r="K44" s="1919" t="s">
        <v>1421</v>
      </c>
      <c r="L44" s="1920"/>
      <c r="M44" s="1921"/>
      <c r="N44" s="1196"/>
      <c r="O44" s="1176"/>
      <c r="P44" s="1177"/>
      <c r="Q44" s="1912"/>
      <c r="R44" s="1919" t="s">
        <v>1421</v>
      </c>
      <c r="S44" s="1920"/>
      <c r="T44" s="1921"/>
      <c r="U44" s="1196"/>
      <c r="V44" s="1176"/>
      <c r="W44" s="1170"/>
      <c r="X44" s="1912"/>
      <c r="Y44" s="1919" t="s">
        <v>1421</v>
      </c>
      <c r="Z44" s="1920"/>
      <c r="AA44" s="1921"/>
      <c r="AB44" s="1196"/>
      <c r="AC44" s="1176"/>
      <c r="AD44" s="1170"/>
      <c r="AE44" s="1912"/>
      <c r="AF44" s="1919" t="s">
        <v>1421</v>
      </c>
      <c r="AG44" s="1920"/>
      <c r="AH44" s="1921"/>
      <c r="AI44" s="1196"/>
      <c r="AJ44" s="1171"/>
    </row>
    <row r="45" spans="5:36" ht="30" customHeight="1">
      <c r="I45" s="1170"/>
      <c r="J45" s="1913"/>
      <c r="K45" s="1198"/>
      <c r="L45" s="1909" t="s">
        <v>1994</v>
      </c>
      <c r="M45" s="1910"/>
      <c r="N45" s="1196"/>
      <c r="O45" s="1176"/>
      <c r="P45" s="1177"/>
      <c r="Q45" s="1913"/>
      <c r="R45" s="1198"/>
      <c r="S45" s="1909" t="s">
        <v>1994</v>
      </c>
      <c r="T45" s="1910"/>
      <c r="U45" s="1196"/>
      <c r="V45" s="1176"/>
      <c r="W45" s="1170"/>
      <c r="X45" s="1913"/>
      <c r="Y45" s="1198"/>
      <c r="Z45" s="1909" t="s">
        <v>1994</v>
      </c>
      <c r="AA45" s="1910"/>
      <c r="AB45" s="1196"/>
      <c r="AC45" s="1176"/>
      <c r="AD45" s="1170"/>
      <c r="AE45" s="1913"/>
      <c r="AF45" s="1198"/>
      <c r="AG45" s="1909" t="s">
        <v>1993</v>
      </c>
      <c r="AH45" s="1910"/>
      <c r="AI45" s="1196"/>
      <c r="AJ45" s="1171"/>
    </row>
    <row r="46" spans="5:36" ht="30" customHeight="1" thickBot="1">
      <c r="I46" s="1170"/>
      <c r="J46" s="1901" t="s">
        <v>118</v>
      </c>
      <c r="K46" s="1902"/>
      <c r="L46" s="1903" t="s">
        <v>1995</v>
      </c>
      <c r="M46" s="1904"/>
      <c r="N46" s="1905"/>
      <c r="O46" s="1216"/>
      <c r="P46" s="1177"/>
      <c r="Q46" s="1901" t="s">
        <v>118</v>
      </c>
      <c r="R46" s="1902"/>
      <c r="S46" s="1903" t="s">
        <v>1995</v>
      </c>
      <c r="T46" s="1904"/>
      <c r="U46" s="1905"/>
      <c r="V46" s="1216"/>
      <c r="W46" s="1170"/>
      <c r="X46" s="1901" t="s">
        <v>118</v>
      </c>
      <c r="Y46" s="1902"/>
      <c r="Z46" s="1903" t="s">
        <v>1995</v>
      </c>
      <c r="AA46" s="1904"/>
      <c r="AB46" s="1905"/>
      <c r="AC46" s="1216"/>
      <c r="AD46" s="1170"/>
      <c r="AE46" s="1901" t="s">
        <v>118</v>
      </c>
      <c r="AF46" s="1902"/>
      <c r="AG46" s="1903" t="s">
        <v>1995</v>
      </c>
      <c r="AH46" s="1904"/>
      <c r="AI46" s="1905"/>
      <c r="AJ46" s="1171"/>
    </row>
    <row r="47" spans="5:36" ht="30" customHeight="1" thickTop="1" thickBot="1">
      <c r="I47" s="1170"/>
      <c r="J47" s="1906" t="s">
        <v>1608</v>
      </c>
      <c r="K47" s="1907"/>
      <c r="L47" s="1907"/>
      <c r="M47" s="1908"/>
      <c r="N47" s="996" t="s">
        <v>1609</v>
      </c>
      <c r="O47" s="1170"/>
      <c r="P47" s="1170"/>
      <c r="Q47" s="1906" t="s">
        <v>1608</v>
      </c>
      <c r="R47" s="1907"/>
      <c r="S47" s="1907"/>
      <c r="T47" s="1908"/>
      <c r="U47" s="996" t="s">
        <v>1609</v>
      </c>
      <c r="V47" s="1170"/>
      <c r="W47" s="1170"/>
      <c r="X47" s="1906" t="s">
        <v>1608</v>
      </c>
      <c r="Y47" s="1907"/>
      <c r="Z47" s="1907"/>
      <c r="AA47" s="1908"/>
      <c r="AB47" s="996" t="s">
        <v>1609</v>
      </c>
      <c r="AC47" s="1170"/>
      <c r="AD47" s="1170"/>
      <c r="AE47" s="1906" t="s">
        <v>1608</v>
      </c>
      <c r="AF47" s="1907"/>
      <c r="AG47" s="1907"/>
      <c r="AH47" s="1908"/>
      <c r="AI47" s="996" t="s">
        <v>1609</v>
      </c>
      <c r="AJ47" s="1171"/>
    </row>
    <row r="48" spans="5:36" ht="30" customHeight="1" thickTop="1">
      <c r="I48" s="1171"/>
      <c r="J48" s="1171"/>
      <c r="K48" s="1217"/>
      <c r="L48" s="1171"/>
      <c r="M48" s="1171"/>
      <c r="N48" s="1171"/>
      <c r="O48" s="1171"/>
      <c r="P48" s="1171"/>
      <c r="Q48" s="1171"/>
      <c r="R48" s="1171"/>
      <c r="S48" s="1171"/>
      <c r="T48" s="1171"/>
      <c r="U48" s="1171"/>
      <c r="V48" s="1171"/>
      <c r="W48" s="1171"/>
      <c r="X48" s="1171"/>
      <c r="Y48" s="1171"/>
      <c r="Z48" s="1171"/>
      <c r="AA48" s="1171"/>
      <c r="AB48" s="1171"/>
      <c r="AC48" s="1171"/>
      <c r="AD48" s="1171"/>
      <c r="AE48" s="1171"/>
      <c r="AF48" s="1171"/>
      <c r="AG48" s="1171"/>
      <c r="AH48" s="1171"/>
      <c r="AI48" s="1171"/>
      <c r="AJ48" s="1171"/>
    </row>
    <row r="49" spans="9:36" ht="30" customHeight="1">
      <c r="I49" s="1171"/>
      <c r="J49" s="1171"/>
      <c r="L49" s="1171"/>
      <c r="M49" s="1171"/>
      <c r="N49" s="1171"/>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row>
    <row r="50" spans="9:36" ht="32.1" customHeight="1">
      <c r="I50" s="1171"/>
      <c r="J50" s="1171"/>
      <c r="L50" s="1171"/>
      <c r="M50" s="1171"/>
      <c r="N50" s="1171"/>
      <c r="O50" s="1171"/>
      <c r="P50" s="1171"/>
      <c r="Q50" s="1171"/>
      <c r="R50" s="1171"/>
      <c r="S50" s="1171"/>
      <c r="T50" s="1171"/>
      <c r="U50" s="1171"/>
      <c r="V50" s="1171"/>
      <c r="W50" s="1171"/>
      <c r="X50" s="1171"/>
      <c r="Y50" s="1171"/>
      <c r="Z50" s="1171"/>
      <c r="AA50" s="1171"/>
      <c r="AB50" s="1171"/>
      <c r="AC50" s="1171"/>
      <c r="AD50" s="1171"/>
      <c r="AE50" s="1171"/>
      <c r="AF50" s="1171"/>
      <c r="AG50" s="1171"/>
      <c r="AH50" s="1171"/>
      <c r="AI50" s="1171"/>
      <c r="AJ50" s="1171"/>
    </row>
    <row r="51" spans="9:36" ht="20.100000000000001" customHeight="1">
      <c r="I51" s="1171"/>
      <c r="J51" s="1171"/>
      <c r="K51" s="1171"/>
      <c r="L51" s="1171"/>
      <c r="M51" s="1171"/>
      <c r="N51" s="1171"/>
      <c r="O51" s="1171"/>
      <c r="P51" s="1171"/>
      <c r="Q51" s="1171"/>
      <c r="R51" s="1171"/>
      <c r="S51" s="1171"/>
      <c r="T51" s="1171"/>
      <c r="U51" s="1171"/>
      <c r="V51" s="1171"/>
      <c r="W51" s="1171"/>
      <c r="X51" s="1171"/>
      <c r="Y51" s="1171"/>
      <c r="Z51" s="1171"/>
      <c r="AA51" s="1171"/>
      <c r="AB51" s="1171"/>
      <c r="AC51" s="1171"/>
      <c r="AD51" s="1171"/>
      <c r="AE51" s="1171"/>
      <c r="AF51" s="1171"/>
      <c r="AG51" s="1171"/>
      <c r="AH51" s="1171"/>
      <c r="AI51" s="1171"/>
      <c r="AJ51" s="1171"/>
    </row>
    <row r="52" spans="9:36" ht="12">
      <c r="I52" s="1171"/>
      <c r="P52" s="1171"/>
      <c r="AJ52" s="1171"/>
    </row>
    <row r="53" spans="9:36" ht="12">
      <c r="I53" s="1171"/>
      <c r="AJ53" s="1171"/>
    </row>
    <row r="54" spans="9:36" ht="12">
      <c r="I54" s="1171"/>
      <c r="AJ54" s="1171"/>
    </row>
    <row r="55" spans="9:36" ht="12">
      <c r="I55" s="1171"/>
      <c r="AJ55" s="1171"/>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2"/>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1" zoomScale="80" zoomScaleNormal="70" zoomScaleSheetLayoutView="80" zoomScalePageLayoutView="70" workbookViewId="0">
      <selection activeCell="B11" sqref="B11:K11"/>
    </sheetView>
  </sheetViews>
  <sheetFormatPr defaultColWidth="2.25" defaultRowHeight="13.5" customHeight="1"/>
  <cols>
    <col min="1" max="1" width="2.25" style="864"/>
    <col min="2" max="2" width="1" style="864" customWidth="1"/>
    <col min="3" max="7" width="2.25" style="864" customWidth="1"/>
    <col min="8" max="8" width="1" style="864" customWidth="1"/>
    <col min="9" max="21" width="2.25" style="864" customWidth="1"/>
    <col min="22" max="22" width="1.25" style="864" customWidth="1"/>
    <col min="23" max="23" width="1" style="864" customWidth="1"/>
    <col min="24" max="28" width="2.25" style="864" customWidth="1"/>
    <col min="29" max="29" width="1" style="864" customWidth="1"/>
    <col min="30" max="42" width="2.25" style="864" customWidth="1"/>
    <col min="43" max="43" width="21.375" style="938" customWidth="1"/>
    <col min="44" max="44" width="1.625" style="864" customWidth="1"/>
    <col min="45" max="49" width="2.25" style="864" customWidth="1"/>
    <col min="50" max="50" width="1" style="864" customWidth="1"/>
    <col min="51" max="63" width="2.25" style="864" customWidth="1"/>
    <col min="64" max="64" width="1.25" style="864" customWidth="1"/>
    <col min="65" max="65" width="1" style="864" customWidth="1"/>
    <col min="66" max="70" width="2.25" style="864" customWidth="1"/>
    <col min="71" max="71" width="1" style="864" customWidth="1"/>
    <col min="72" max="16384" width="2.25" style="864"/>
  </cols>
  <sheetData>
    <row r="1" spans="1:85" ht="13.5" customHeight="1">
      <c r="A1" s="858"/>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60"/>
      <c r="AH1" s="860"/>
      <c r="AI1" s="861" t="s">
        <v>5</v>
      </c>
      <c r="AJ1" s="860"/>
      <c r="AK1" s="860"/>
      <c r="AL1" s="861" t="s">
        <v>6</v>
      </c>
      <c r="AM1" s="860"/>
      <c r="AN1" s="860"/>
      <c r="AO1" s="861" t="s">
        <v>7</v>
      </c>
      <c r="AP1" s="861"/>
      <c r="AQ1" s="862"/>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c r="CC1" s="859"/>
      <c r="CD1" s="859"/>
      <c r="CE1" s="863" t="s">
        <v>1427</v>
      </c>
      <c r="CF1" s="859"/>
      <c r="CG1" s="858"/>
    </row>
    <row r="2" spans="1:85" ht="9.9499999999999993" customHeight="1">
      <c r="A2" s="858"/>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61"/>
      <c r="AH2" s="861"/>
      <c r="AI2" s="861"/>
      <c r="AJ2" s="861"/>
      <c r="AK2" s="861"/>
      <c r="AL2" s="861"/>
      <c r="AM2" s="861"/>
      <c r="AN2" s="861"/>
      <c r="AO2" s="861"/>
      <c r="AP2" s="861"/>
      <c r="AQ2" s="862"/>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c r="CA2" s="859"/>
      <c r="CB2" s="859"/>
      <c r="CC2" s="859"/>
      <c r="CD2" s="859"/>
      <c r="CE2" s="863"/>
      <c r="CF2" s="859"/>
      <c r="CG2" s="858"/>
    </row>
    <row r="3" spans="1:85" ht="9.9499999999999993" customHeight="1">
      <c r="A3" s="858"/>
      <c r="B3" s="859"/>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1"/>
      <c r="AH3" s="861"/>
      <c r="AI3" s="861"/>
      <c r="AJ3" s="861"/>
      <c r="AK3" s="861"/>
      <c r="AL3" s="861"/>
      <c r="AM3" s="861"/>
      <c r="AN3" s="861"/>
      <c r="AO3" s="861"/>
      <c r="AP3" s="861"/>
      <c r="AQ3" s="862"/>
      <c r="AR3" s="859"/>
      <c r="AS3" s="859"/>
      <c r="AT3" s="859"/>
      <c r="AU3" s="859"/>
      <c r="AV3" s="859"/>
      <c r="AW3" s="859"/>
      <c r="AX3" s="859"/>
      <c r="AY3" s="859"/>
      <c r="AZ3" s="859"/>
      <c r="BA3" s="859"/>
      <c r="BB3" s="859"/>
      <c r="BC3" s="859"/>
      <c r="BD3" s="859"/>
      <c r="BE3" s="859"/>
      <c r="BF3" s="859"/>
      <c r="BG3" s="859"/>
      <c r="BH3" s="859"/>
      <c r="BI3" s="859"/>
      <c r="BJ3" s="859"/>
      <c r="BK3" s="859"/>
      <c r="BL3" s="859"/>
      <c r="BM3" s="859"/>
      <c r="BN3" s="859"/>
      <c r="BO3" s="859"/>
      <c r="BP3" s="859"/>
      <c r="BQ3" s="859"/>
      <c r="BR3" s="859"/>
      <c r="BS3" s="859"/>
      <c r="BT3" s="859"/>
      <c r="BU3" s="859"/>
      <c r="BV3" s="859"/>
      <c r="BW3" s="859"/>
      <c r="BX3" s="859"/>
      <c r="BY3" s="859"/>
      <c r="BZ3" s="859"/>
      <c r="CA3" s="859"/>
      <c r="CB3" s="859"/>
      <c r="CC3" s="859"/>
      <c r="CD3" s="859"/>
      <c r="CE3" s="863"/>
      <c r="CF3" s="859"/>
      <c r="CG3" s="858"/>
    </row>
    <row r="4" spans="1:85" ht="9.9499999999999993" customHeight="1">
      <c r="A4" s="858"/>
      <c r="B4" s="859"/>
      <c r="C4" s="859"/>
      <c r="D4" s="859"/>
      <c r="E4" s="859"/>
      <c r="F4" s="859"/>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61"/>
      <c r="AH4" s="861"/>
      <c r="AI4" s="861"/>
      <c r="AJ4" s="861"/>
      <c r="AK4" s="861"/>
      <c r="AL4" s="861"/>
      <c r="AM4" s="861"/>
      <c r="AN4" s="861"/>
      <c r="AO4" s="861"/>
      <c r="AP4" s="861"/>
      <c r="AQ4" s="862"/>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63"/>
      <c r="CF4" s="859"/>
      <c r="CG4" s="858"/>
    </row>
    <row r="5" spans="1:85" ht="13.5" customHeight="1">
      <c r="A5" s="858"/>
      <c r="B5" s="859"/>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62"/>
      <c r="AR5" s="859"/>
      <c r="AS5" s="859"/>
      <c r="AT5" s="859"/>
      <c r="AU5" s="859"/>
      <c r="AV5" s="859"/>
      <c r="AW5" s="859"/>
      <c r="AX5" s="859"/>
      <c r="AY5" s="859"/>
      <c r="AZ5" s="859"/>
      <c r="BA5" s="859"/>
      <c r="BB5" s="859"/>
      <c r="BC5" s="859"/>
      <c r="BD5" s="859"/>
      <c r="BE5" s="859"/>
      <c r="BF5" s="859"/>
      <c r="BG5" s="859"/>
      <c r="BH5" s="859"/>
      <c r="BI5" s="859"/>
      <c r="BJ5" s="859"/>
      <c r="BK5" s="859"/>
      <c r="BL5" s="859"/>
      <c r="BM5" s="859"/>
      <c r="BN5" s="859"/>
      <c r="BO5" s="859"/>
      <c r="BP5" s="859"/>
      <c r="BQ5" s="859"/>
      <c r="BR5" s="859"/>
      <c r="BS5" s="859"/>
      <c r="BT5" s="859"/>
      <c r="BU5" s="859"/>
      <c r="BV5" s="859"/>
      <c r="BW5" s="859"/>
      <c r="BX5" s="859"/>
      <c r="BY5" s="859"/>
      <c r="BZ5" s="859"/>
      <c r="CA5" s="859"/>
      <c r="CB5" s="859"/>
      <c r="CC5" s="859"/>
      <c r="CD5" s="859"/>
      <c r="CE5" s="859"/>
      <c r="CF5" s="859"/>
      <c r="CG5" s="858"/>
    </row>
    <row r="6" spans="1:85" ht="13.5" customHeight="1">
      <c r="A6" s="858"/>
      <c r="B6" s="2224" t="s">
        <v>1428</v>
      </c>
      <c r="C6" s="2225"/>
      <c r="D6" s="2225"/>
      <c r="E6" s="2225"/>
      <c r="F6" s="2225"/>
      <c r="G6" s="2225"/>
      <c r="H6" s="2225"/>
      <c r="I6" s="2225"/>
      <c r="J6" s="2225"/>
      <c r="K6" s="2225"/>
      <c r="L6" s="2225"/>
      <c r="M6" s="2225"/>
      <c r="N6" s="2225"/>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865"/>
      <c r="AR6" s="2226" t="s">
        <v>1429</v>
      </c>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BT6" s="2226"/>
      <c r="BU6" s="2226"/>
      <c r="BV6" s="2226"/>
      <c r="BW6" s="2226"/>
      <c r="BX6" s="2226"/>
      <c r="BY6" s="2226"/>
      <c r="BZ6" s="2226"/>
      <c r="CA6" s="2226"/>
      <c r="CB6" s="2226"/>
      <c r="CC6" s="2226"/>
      <c r="CD6" s="2226"/>
      <c r="CE6" s="2226"/>
      <c r="CF6" s="2226"/>
      <c r="CG6" s="858"/>
    </row>
    <row r="7" spans="1:85" ht="13.5" customHeight="1">
      <c r="A7" s="858"/>
      <c r="B7" s="2225"/>
      <c r="C7" s="2225"/>
      <c r="D7" s="2225"/>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865"/>
      <c r="AR7" s="2226"/>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c r="BP7" s="2226"/>
      <c r="BQ7" s="2226"/>
      <c r="BR7" s="2226"/>
      <c r="BS7" s="2226"/>
      <c r="BT7" s="2226"/>
      <c r="BU7" s="2226"/>
      <c r="BV7" s="2226"/>
      <c r="BW7" s="2226"/>
      <c r="BX7" s="2226"/>
      <c r="BY7" s="2226"/>
      <c r="BZ7" s="2226"/>
      <c r="CA7" s="2226"/>
      <c r="CB7" s="2226"/>
      <c r="CC7" s="2226"/>
      <c r="CD7" s="2226"/>
      <c r="CE7" s="2226"/>
      <c r="CF7" s="2226"/>
      <c r="CG7" s="858"/>
    </row>
    <row r="8" spans="1:85" ht="13.5" customHeight="1">
      <c r="A8" s="858"/>
      <c r="B8" s="859"/>
      <c r="C8" s="859"/>
      <c r="D8" s="859"/>
      <c r="E8" s="859"/>
      <c r="F8" s="859"/>
      <c r="G8" s="859"/>
      <c r="H8" s="859"/>
      <c r="I8" s="859"/>
      <c r="J8" s="859"/>
      <c r="K8" s="859"/>
      <c r="L8" s="859"/>
      <c r="M8" s="859"/>
      <c r="N8" s="859"/>
      <c r="O8" s="859"/>
      <c r="P8" s="859"/>
      <c r="Q8" s="859"/>
      <c r="R8" s="859"/>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62"/>
      <c r="AR8" s="866"/>
      <c r="AS8" s="1997" t="s">
        <v>1430</v>
      </c>
      <c r="AT8" s="1997"/>
      <c r="AU8" s="1997"/>
      <c r="AV8" s="1997"/>
      <c r="AW8" s="1997"/>
      <c r="AX8" s="867"/>
      <c r="AY8" s="2124"/>
      <c r="AZ8" s="2125"/>
      <c r="BA8" s="2125"/>
      <c r="BB8" s="2125"/>
      <c r="BC8" s="2125"/>
      <c r="BD8" s="2125"/>
      <c r="BE8" s="2125"/>
      <c r="BF8" s="2125"/>
      <c r="BG8" s="2125"/>
      <c r="BH8" s="2125"/>
      <c r="BI8" s="2125"/>
      <c r="BJ8" s="2125"/>
      <c r="BK8" s="2125"/>
      <c r="BL8" s="2126"/>
      <c r="BM8" s="866"/>
      <c r="BN8" s="1997" t="s">
        <v>1431</v>
      </c>
      <c r="BO8" s="1997"/>
      <c r="BP8" s="1997"/>
      <c r="BQ8" s="1997"/>
      <c r="BR8" s="1997"/>
      <c r="BS8" s="867"/>
      <c r="BT8" s="2124"/>
      <c r="BU8" s="2125"/>
      <c r="BV8" s="2125"/>
      <c r="BW8" s="2125"/>
      <c r="BX8" s="2125"/>
      <c r="BY8" s="2125"/>
      <c r="BZ8" s="2125"/>
      <c r="CA8" s="2125"/>
      <c r="CB8" s="2125"/>
      <c r="CC8" s="2125"/>
      <c r="CD8" s="2125"/>
      <c r="CE8" s="2125"/>
      <c r="CF8" s="2126"/>
      <c r="CG8" s="858"/>
    </row>
    <row r="9" spans="1:85" ht="13.5" customHeight="1">
      <c r="A9" s="858"/>
      <c r="B9" s="2107" t="s">
        <v>1432</v>
      </c>
      <c r="C9" s="2107"/>
      <c r="D9" s="2107"/>
      <c r="E9" s="2107"/>
      <c r="F9" s="2107"/>
      <c r="G9" s="2107"/>
      <c r="H9" s="2107"/>
      <c r="I9" s="2107"/>
      <c r="J9" s="2107"/>
      <c r="K9" s="2107"/>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2053"/>
      <c r="AL9" s="2053"/>
      <c r="AM9" s="859"/>
      <c r="AN9" s="859"/>
      <c r="AO9" s="859"/>
      <c r="AP9" s="859"/>
      <c r="AQ9" s="862"/>
      <c r="AR9" s="868"/>
      <c r="AS9" s="2145"/>
      <c r="AT9" s="2145"/>
      <c r="AU9" s="2145"/>
      <c r="AV9" s="2145"/>
      <c r="AW9" s="2145"/>
      <c r="AX9" s="869"/>
      <c r="AY9" s="2220"/>
      <c r="AZ9" s="2221"/>
      <c r="BA9" s="2221"/>
      <c r="BB9" s="2221"/>
      <c r="BC9" s="2221"/>
      <c r="BD9" s="2221"/>
      <c r="BE9" s="2221"/>
      <c r="BF9" s="2221"/>
      <c r="BG9" s="2221"/>
      <c r="BH9" s="2221"/>
      <c r="BI9" s="2221"/>
      <c r="BJ9" s="2221"/>
      <c r="BK9" s="2221"/>
      <c r="BL9" s="2222"/>
      <c r="BM9" s="868"/>
      <c r="BN9" s="2145"/>
      <c r="BO9" s="2145"/>
      <c r="BP9" s="2145"/>
      <c r="BQ9" s="2145"/>
      <c r="BR9" s="2145"/>
      <c r="BS9" s="869"/>
      <c r="BT9" s="2220"/>
      <c r="BU9" s="2221"/>
      <c r="BV9" s="2221"/>
      <c r="BW9" s="2221"/>
      <c r="BX9" s="2221"/>
      <c r="BY9" s="2221"/>
      <c r="BZ9" s="2221"/>
      <c r="CA9" s="2221"/>
      <c r="CB9" s="2221"/>
      <c r="CC9" s="2221"/>
      <c r="CD9" s="2221"/>
      <c r="CE9" s="2221"/>
      <c r="CF9" s="2222"/>
      <c r="CG9" s="858"/>
    </row>
    <row r="10" spans="1:85" ht="13.5" customHeight="1">
      <c r="A10" s="858"/>
      <c r="B10" s="859"/>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62"/>
      <c r="AR10" s="870"/>
      <c r="AS10" s="2000"/>
      <c r="AT10" s="2000"/>
      <c r="AU10" s="2000"/>
      <c r="AV10" s="2000"/>
      <c r="AW10" s="2000"/>
      <c r="AX10" s="871"/>
      <c r="AY10" s="2127"/>
      <c r="AZ10" s="2128"/>
      <c r="BA10" s="2128"/>
      <c r="BB10" s="2128"/>
      <c r="BC10" s="2128"/>
      <c r="BD10" s="2128"/>
      <c r="BE10" s="2128"/>
      <c r="BF10" s="2128"/>
      <c r="BG10" s="2128"/>
      <c r="BH10" s="2128"/>
      <c r="BI10" s="2128"/>
      <c r="BJ10" s="2128"/>
      <c r="BK10" s="2128"/>
      <c r="BL10" s="2129"/>
      <c r="BM10" s="870"/>
      <c r="BN10" s="2000"/>
      <c r="BO10" s="2000"/>
      <c r="BP10" s="2000"/>
      <c r="BQ10" s="2000"/>
      <c r="BR10" s="2000"/>
      <c r="BS10" s="871"/>
      <c r="BT10" s="2127"/>
      <c r="BU10" s="2128"/>
      <c r="BV10" s="2128"/>
      <c r="BW10" s="2128"/>
      <c r="BX10" s="2128"/>
      <c r="BY10" s="2128"/>
      <c r="BZ10" s="2128"/>
      <c r="CA10" s="2128"/>
      <c r="CB10" s="2128"/>
      <c r="CC10" s="2128"/>
      <c r="CD10" s="2128"/>
      <c r="CE10" s="2128"/>
      <c r="CF10" s="2129"/>
      <c r="CG10" s="858"/>
    </row>
    <row r="11" spans="1:85" ht="13.5" customHeight="1">
      <c r="A11" s="858"/>
      <c r="B11" s="2227" t="s">
        <v>1433</v>
      </c>
      <c r="C11" s="2227"/>
      <c r="D11" s="2227"/>
      <c r="E11" s="2227"/>
      <c r="F11" s="2227"/>
      <c r="G11" s="2227"/>
      <c r="H11" s="2227"/>
      <c r="I11" s="2227"/>
      <c r="J11" s="2227"/>
      <c r="K11" s="2227"/>
      <c r="L11" s="2053"/>
      <c r="M11" s="2053"/>
      <c r="N11" s="2053"/>
      <c r="O11" s="2053"/>
      <c r="P11" s="2053"/>
      <c r="Q11" s="2053"/>
      <c r="R11" s="2053"/>
      <c r="S11" s="2053"/>
      <c r="T11" s="2053"/>
      <c r="U11" s="2053"/>
      <c r="V11" s="2053"/>
      <c r="W11" s="2053"/>
      <c r="X11" s="2053"/>
      <c r="Y11" s="2053"/>
      <c r="Z11" s="2053"/>
      <c r="AA11" s="2053"/>
      <c r="AB11" s="2053"/>
      <c r="AC11" s="2053"/>
      <c r="AD11" s="2053"/>
      <c r="AE11" s="2053"/>
      <c r="AF11" s="2053"/>
      <c r="AG11" s="2053"/>
      <c r="AH11" s="2053"/>
      <c r="AI11" s="2053"/>
      <c r="AJ11" s="2053"/>
      <c r="AK11" s="2053"/>
      <c r="AL11" s="2053"/>
      <c r="AM11" s="859"/>
      <c r="AN11" s="859"/>
      <c r="AO11" s="859"/>
      <c r="AP11" s="859"/>
      <c r="AQ11" s="862"/>
      <c r="AR11" s="866"/>
      <c r="AS11" s="2177" t="s">
        <v>1434</v>
      </c>
      <c r="AT11" s="2177"/>
      <c r="AU11" s="2177"/>
      <c r="AV11" s="2177"/>
      <c r="AW11" s="2177"/>
      <c r="AX11" s="867"/>
      <c r="AY11" s="2228"/>
      <c r="AZ11" s="2229"/>
      <c r="BA11" s="2229"/>
      <c r="BB11" s="2229"/>
      <c r="BC11" s="2229"/>
      <c r="BD11" s="2229"/>
      <c r="BE11" s="2229"/>
      <c r="BF11" s="2229"/>
      <c r="BG11" s="2229"/>
      <c r="BH11" s="2229"/>
      <c r="BI11" s="2229"/>
      <c r="BJ11" s="2229"/>
      <c r="BK11" s="2229"/>
      <c r="BL11" s="2229"/>
      <c r="BM11" s="2229"/>
      <c r="BN11" s="2229"/>
      <c r="BO11" s="2229"/>
      <c r="BP11" s="2229"/>
      <c r="BQ11" s="2229"/>
      <c r="BR11" s="2229"/>
      <c r="BS11" s="2229"/>
      <c r="BT11" s="2229"/>
      <c r="BU11" s="2229"/>
      <c r="BV11" s="2229"/>
      <c r="BW11" s="2229"/>
      <c r="BX11" s="2229"/>
      <c r="BY11" s="2229"/>
      <c r="BZ11" s="2229"/>
      <c r="CA11" s="2229"/>
      <c r="CB11" s="2229"/>
      <c r="CC11" s="2229"/>
      <c r="CD11" s="2229"/>
      <c r="CE11" s="2229"/>
      <c r="CF11" s="2230"/>
      <c r="CG11" s="858"/>
    </row>
    <row r="12" spans="1:85" ht="13.5" customHeight="1">
      <c r="A12" s="858"/>
      <c r="B12" s="859"/>
      <c r="C12" s="859"/>
      <c r="D12" s="859"/>
      <c r="E12" s="859"/>
      <c r="F12" s="859"/>
      <c r="G12" s="859"/>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9"/>
      <c r="AP12" s="859"/>
      <c r="AQ12" s="862"/>
      <c r="AR12" s="868"/>
      <c r="AS12" s="2178"/>
      <c r="AT12" s="2178"/>
      <c r="AU12" s="2178"/>
      <c r="AV12" s="2178"/>
      <c r="AW12" s="2178"/>
      <c r="AX12" s="869"/>
      <c r="AY12" s="2231"/>
      <c r="AZ12" s="2232"/>
      <c r="BA12" s="2232"/>
      <c r="BB12" s="2232"/>
      <c r="BC12" s="2232"/>
      <c r="BD12" s="2232"/>
      <c r="BE12" s="2232"/>
      <c r="BF12" s="2232"/>
      <c r="BG12" s="2232"/>
      <c r="BH12" s="2232"/>
      <c r="BI12" s="2232"/>
      <c r="BJ12" s="2232"/>
      <c r="BK12" s="2232"/>
      <c r="BL12" s="2232"/>
      <c r="BM12" s="2232"/>
      <c r="BN12" s="2232"/>
      <c r="BO12" s="2232"/>
      <c r="BP12" s="2232"/>
      <c r="BQ12" s="2232"/>
      <c r="BR12" s="2232"/>
      <c r="BS12" s="2232"/>
      <c r="BT12" s="2232"/>
      <c r="BU12" s="2232"/>
      <c r="BV12" s="2232"/>
      <c r="BW12" s="2232"/>
      <c r="BX12" s="2232"/>
      <c r="BY12" s="2232"/>
      <c r="BZ12" s="2232"/>
      <c r="CA12" s="2232"/>
      <c r="CB12" s="2232"/>
      <c r="CC12" s="2232"/>
      <c r="CD12" s="2232"/>
      <c r="CE12" s="2232"/>
      <c r="CF12" s="2233"/>
      <c r="CG12" s="858"/>
    </row>
    <row r="13" spans="1:85" ht="13.5" customHeight="1">
      <c r="A13" s="858"/>
      <c r="B13" s="866"/>
      <c r="C13" s="2177" t="s">
        <v>1435</v>
      </c>
      <c r="D13" s="2177"/>
      <c r="E13" s="2177"/>
      <c r="F13" s="2177"/>
      <c r="G13" s="2177"/>
      <c r="H13" s="867"/>
      <c r="I13" s="2057" t="s">
        <v>1436</v>
      </c>
      <c r="J13" s="2058"/>
      <c r="K13" s="2058"/>
      <c r="L13" s="2058"/>
      <c r="M13" s="2058"/>
      <c r="N13" s="2058"/>
      <c r="O13" s="2058"/>
      <c r="P13" s="2058"/>
      <c r="Q13" s="2058"/>
      <c r="R13" s="2059"/>
      <c r="S13" s="2057" t="s">
        <v>1437</v>
      </c>
      <c r="T13" s="2058"/>
      <c r="U13" s="2058"/>
      <c r="V13" s="2058"/>
      <c r="W13" s="2058"/>
      <c r="X13" s="2058"/>
      <c r="Y13" s="2058"/>
      <c r="Z13" s="2058"/>
      <c r="AA13" s="2058"/>
      <c r="AB13" s="2058"/>
      <c r="AC13" s="2058"/>
      <c r="AD13" s="2058"/>
      <c r="AE13" s="2058"/>
      <c r="AF13" s="2059"/>
      <c r="AG13" s="2057" t="s">
        <v>1438</v>
      </c>
      <c r="AH13" s="2058"/>
      <c r="AI13" s="2058"/>
      <c r="AJ13" s="2058"/>
      <c r="AK13" s="2058"/>
      <c r="AL13" s="2058"/>
      <c r="AM13" s="2058"/>
      <c r="AN13" s="2058"/>
      <c r="AO13" s="2058"/>
      <c r="AP13" s="2059"/>
      <c r="AQ13" s="872"/>
      <c r="AR13" s="870"/>
      <c r="AS13" s="2179"/>
      <c r="AT13" s="2179"/>
      <c r="AU13" s="2179"/>
      <c r="AV13" s="2179"/>
      <c r="AW13" s="2179"/>
      <c r="AX13" s="871"/>
      <c r="AY13" s="2158" t="s">
        <v>1439</v>
      </c>
      <c r="AZ13" s="2159"/>
      <c r="BA13" s="2159"/>
      <c r="BB13" s="2159"/>
      <c r="BC13" s="2159"/>
      <c r="BD13" s="2159"/>
      <c r="BE13" s="2159"/>
      <c r="BF13" s="2159"/>
      <c r="BG13" s="2159"/>
      <c r="BH13" s="2159"/>
      <c r="BI13" s="2159"/>
      <c r="BJ13" s="2159"/>
      <c r="BK13" s="2159"/>
      <c r="BL13" s="2159"/>
      <c r="BM13" s="2159"/>
      <c r="BN13" s="2159"/>
      <c r="BO13" s="2159"/>
      <c r="BP13" s="2159"/>
      <c r="BQ13" s="2159"/>
      <c r="BR13" s="2159"/>
      <c r="BS13" s="2159"/>
      <c r="BT13" s="2159"/>
      <c r="BU13" s="2159"/>
      <c r="BV13" s="2159"/>
      <c r="BW13" s="2159"/>
      <c r="BX13" s="2159"/>
      <c r="BY13" s="2159"/>
      <c r="BZ13" s="2159"/>
      <c r="CA13" s="2159"/>
      <c r="CB13" s="2159"/>
      <c r="CC13" s="2159"/>
      <c r="CD13" s="2159"/>
      <c r="CE13" s="2159"/>
      <c r="CF13" s="2160"/>
      <c r="CG13" s="858"/>
    </row>
    <row r="14" spans="1:85" ht="13.5" customHeight="1">
      <c r="A14" s="858"/>
      <c r="B14" s="868"/>
      <c r="C14" s="2178"/>
      <c r="D14" s="2178"/>
      <c r="E14" s="2178"/>
      <c r="F14" s="2178"/>
      <c r="G14" s="2178"/>
      <c r="H14" s="869"/>
      <c r="I14" s="2060"/>
      <c r="J14" s="2061"/>
      <c r="K14" s="2061"/>
      <c r="L14" s="2061"/>
      <c r="M14" s="2061"/>
      <c r="N14" s="2061"/>
      <c r="O14" s="2061"/>
      <c r="P14" s="2061"/>
      <c r="Q14" s="2061"/>
      <c r="R14" s="2062"/>
      <c r="S14" s="2060"/>
      <c r="T14" s="2061"/>
      <c r="U14" s="2061"/>
      <c r="V14" s="2061"/>
      <c r="W14" s="2061"/>
      <c r="X14" s="2061"/>
      <c r="Y14" s="2061"/>
      <c r="Z14" s="2061"/>
      <c r="AA14" s="2061"/>
      <c r="AB14" s="2061"/>
      <c r="AC14" s="2061"/>
      <c r="AD14" s="2061"/>
      <c r="AE14" s="2061"/>
      <c r="AF14" s="2062"/>
      <c r="AG14" s="2060"/>
      <c r="AH14" s="2061"/>
      <c r="AI14" s="2061"/>
      <c r="AJ14" s="2061"/>
      <c r="AK14" s="2061"/>
      <c r="AL14" s="2061"/>
      <c r="AM14" s="2061"/>
      <c r="AN14" s="2061"/>
      <c r="AO14" s="2061"/>
      <c r="AP14" s="2062"/>
      <c r="AQ14" s="872"/>
      <c r="AR14" s="866"/>
      <c r="AS14" s="2202" t="s">
        <v>1440</v>
      </c>
      <c r="AT14" s="2202"/>
      <c r="AU14" s="2202"/>
      <c r="AV14" s="2202"/>
      <c r="AW14" s="2202"/>
      <c r="AX14" s="867"/>
      <c r="AY14" s="2124"/>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6"/>
      <c r="CG14" s="858"/>
    </row>
    <row r="15" spans="1:85" ht="13.5" customHeight="1">
      <c r="A15" s="858"/>
      <c r="B15" s="868"/>
      <c r="C15" s="2178"/>
      <c r="D15" s="2178"/>
      <c r="E15" s="2178"/>
      <c r="F15" s="2178"/>
      <c r="G15" s="2178"/>
      <c r="H15" s="869"/>
      <c r="I15" s="2155" t="s">
        <v>1441</v>
      </c>
      <c r="J15" s="2156"/>
      <c r="K15" s="2156"/>
      <c r="L15" s="2156"/>
      <c r="M15" s="2156"/>
      <c r="N15" s="2156"/>
      <c r="O15" s="2156"/>
      <c r="P15" s="2156"/>
      <c r="Q15" s="2156"/>
      <c r="R15" s="2157"/>
      <c r="S15" s="2161" t="s">
        <v>1442</v>
      </c>
      <c r="T15" s="2162"/>
      <c r="U15" s="2162"/>
      <c r="V15" s="2162"/>
      <c r="W15" s="2162"/>
      <c r="X15" s="2163" t="s">
        <v>1443</v>
      </c>
      <c r="Y15" s="2164"/>
      <c r="Z15" s="2164"/>
      <c r="AA15" s="2164"/>
      <c r="AB15" s="2164"/>
      <c r="AC15" s="2164"/>
      <c r="AD15" s="2164"/>
      <c r="AE15" s="2164"/>
      <c r="AF15" s="2165"/>
      <c r="AG15" s="2155" t="s">
        <v>1444</v>
      </c>
      <c r="AH15" s="2050"/>
      <c r="AI15" s="2050"/>
      <c r="AJ15" s="2050"/>
      <c r="AK15" s="2050"/>
      <c r="AL15" s="2050"/>
      <c r="AM15" s="2050"/>
      <c r="AN15" s="2050"/>
      <c r="AO15" s="2050"/>
      <c r="AP15" s="2051"/>
      <c r="AQ15" s="862"/>
      <c r="AR15" s="868"/>
      <c r="AS15" s="2203"/>
      <c r="AT15" s="2203"/>
      <c r="AU15" s="2203"/>
      <c r="AV15" s="2203"/>
      <c r="AW15" s="2203"/>
      <c r="AX15" s="869"/>
      <c r="AY15" s="2220"/>
      <c r="AZ15" s="2221"/>
      <c r="BA15" s="2221"/>
      <c r="BB15" s="2221"/>
      <c r="BC15" s="2221"/>
      <c r="BD15" s="2221"/>
      <c r="BE15" s="2221"/>
      <c r="BF15" s="2221"/>
      <c r="BG15" s="2221"/>
      <c r="BH15" s="2221"/>
      <c r="BI15" s="2221"/>
      <c r="BJ15" s="2221"/>
      <c r="BK15" s="2221"/>
      <c r="BL15" s="2221"/>
      <c r="BM15" s="2221"/>
      <c r="BN15" s="2221"/>
      <c r="BO15" s="2221"/>
      <c r="BP15" s="2221"/>
      <c r="BQ15" s="2221"/>
      <c r="BR15" s="2221"/>
      <c r="BS15" s="2221"/>
      <c r="BT15" s="2221"/>
      <c r="BU15" s="2221"/>
      <c r="BV15" s="2221"/>
      <c r="BW15" s="2221"/>
      <c r="BX15" s="2221"/>
      <c r="BY15" s="2221"/>
      <c r="BZ15" s="2221"/>
      <c r="CA15" s="2221"/>
      <c r="CB15" s="2221"/>
      <c r="CC15" s="2221"/>
      <c r="CD15" s="2221"/>
      <c r="CE15" s="2221"/>
      <c r="CF15" s="2222"/>
      <c r="CG15" s="858"/>
    </row>
    <row r="16" spans="1:85" ht="13.5" customHeight="1">
      <c r="A16" s="858"/>
      <c r="B16" s="868"/>
      <c r="C16" s="2178"/>
      <c r="D16" s="2178"/>
      <c r="E16" s="2178"/>
      <c r="F16" s="2178"/>
      <c r="G16" s="2178"/>
      <c r="H16" s="869"/>
      <c r="I16" s="2158"/>
      <c r="J16" s="2159"/>
      <c r="K16" s="2159"/>
      <c r="L16" s="2159"/>
      <c r="M16" s="2159"/>
      <c r="N16" s="2159"/>
      <c r="O16" s="2159"/>
      <c r="P16" s="2159"/>
      <c r="Q16" s="2159"/>
      <c r="R16" s="2160"/>
      <c r="S16" s="2168" t="s">
        <v>1445</v>
      </c>
      <c r="T16" s="2169"/>
      <c r="U16" s="2169"/>
      <c r="V16" s="2169"/>
      <c r="W16" s="2169"/>
      <c r="X16" s="2166"/>
      <c r="Y16" s="2166"/>
      <c r="Z16" s="2166"/>
      <c r="AA16" s="2166"/>
      <c r="AB16" s="2166"/>
      <c r="AC16" s="2166"/>
      <c r="AD16" s="2166"/>
      <c r="AE16" s="2166"/>
      <c r="AF16" s="2167"/>
      <c r="AG16" s="2052"/>
      <c r="AH16" s="2053"/>
      <c r="AI16" s="2053"/>
      <c r="AJ16" s="2053"/>
      <c r="AK16" s="2053"/>
      <c r="AL16" s="2053"/>
      <c r="AM16" s="2053"/>
      <c r="AN16" s="2053"/>
      <c r="AO16" s="2053"/>
      <c r="AP16" s="2054"/>
      <c r="AQ16" s="862"/>
      <c r="AR16" s="870"/>
      <c r="AS16" s="2204"/>
      <c r="AT16" s="2204"/>
      <c r="AU16" s="2204"/>
      <c r="AV16" s="2204"/>
      <c r="AW16" s="2204"/>
      <c r="AX16" s="871"/>
      <c r="AY16" s="2127"/>
      <c r="AZ16" s="2128"/>
      <c r="BA16" s="2128"/>
      <c r="BB16" s="2128"/>
      <c r="BC16" s="2128"/>
      <c r="BD16" s="2128"/>
      <c r="BE16" s="2128"/>
      <c r="BF16" s="2128"/>
      <c r="BG16" s="2128"/>
      <c r="BH16" s="2128"/>
      <c r="BI16" s="2128"/>
      <c r="BJ16" s="2128"/>
      <c r="BK16" s="2128"/>
      <c r="BL16" s="2128"/>
      <c r="BM16" s="2128"/>
      <c r="BN16" s="2128"/>
      <c r="BO16" s="2128"/>
      <c r="BP16" s="2128"/>
      <c r="BQ16" s="2128"/>
      <c r="BR16" s="2128"/>
      <c r="BS16" s="2128"/>
      <c r="BT16" s="2128"/>
      <c r="BU16" s="2128"/>
      <c r="BV16" s="2128"/>
      <c r="BW16" s="2128"/>
      <c r="BX16" s="2128"/>
      <c r="BY16" s="2128"/>
      <c r="BZ16" s="2128"/>
      <c r="CA16" s="2128"/>
      <c r="CB16" s="2128"/>
      <c r="CC16" s="2128"/>
      <c r="CD16" s="2128"/>
      <c r="CE16" s="2128"/>
      <c r="CF16" s="2129"/>
      <c r="CG16" s="858"/>
    </row>
    <row r="17" spans="1:85" ht="13.5" customHeight="1">
      <c r="A17" s="858"/>
      <c r="B17" s="868"/>
      <c r="C17" s="2178"/>
      <c r="D17" s="2178"/>
      <c r="E17" s="2178"/>
      <c r="F17" s="2178"/>
      <c r="G17" s="2178"/>
      <c r="H17" s="869"/>
      <c r="I17" s="2180" t="s">
        <v>1441</v>
      </c>
      <c r="J17" s="2181"/>
      <c r="K17" s="2181"/>
      <c r="L17" s="2181"/>
      <c r="M17" s="2181"/>
      <c r="N17" s="2181"/>
      <c r="O17" s="2181"/>
      <c r="P17" s="2181"/>
      <c r="Q17" s="2181"/>
      <c r="R17" s="2182"/>
      <c r="S17" s="2186" t="s">
        <v>1442</v>
      </c>
      <c r="T17" s="2187"/>
      <c r="U17" s="2187"/>
      <c r="V17" s="2187"/>
      <c r="W17" s="2187"/>
      <c r="X17" s="2188" t="s">
        <v>1443</v>
      </c>
      <c r="Y17" s="2189"/>
      <c r="Z17" s="2189"/>
      <c r="AA17" s="2189"/>
      <c r="AB17" s="2189"/>
      <c r="AC17" s="2189"/>
      <c r="AD17" s="2189"/>
      <c r="AE17" s="2189"/>
      <c r="AF17" s="2190"/>
      <c r="AG17" s="2180" t="s">
        <v>1444</v>
      </c>
      <c r="AH17" s="2003"/>
      <c r="AI17" s="2003"/>
      <c r="AJ17" s="2003"/>
      <c r="AK17" s="2003"/>
      <c r="AL17" s="2003"/>
      <c r="AM17" s="2003"/>
      <c r="AN17" s="2003"/>
      <c r="AO17" s="2003"/>
      <c r="AP17" s="2004"/>
      <c r="AQ17" s="862"/>
      <c r="AR17" s="866"/>
      <c r="AS17" s="1997" t="s">
        <v>1446</v>
      </c>
      <c r="AT17" s="1997"/>
      <c r="AU17" s="1997"/>
      <c r="AV17" s="1997"/>
      <c r="AW17" s="1997"/>
      <c r="AX17" s="867"/>
      <c r="AY17" s="2170" t="s">
        <v>1447</v>
      </c>
      <c r="AZ17" s="2171"/>
      <c r="BA17" s="2171"/>
      <c r="BB17" s="2171"/>
      <c r="BC17" s="2171"/>
      <c r="BD17" s="2171"/>
      <c r="BE17" s="2171"/>
      <c r="BF17" s="2171"/>
      <c r="BG17" s="2171"/>
      <c r="BH17" s="2171"/>
      <c r="BI17" s="2171"/>
      <c r="BJ17" s="2171"/>
      <c r="BK17" s="2171"/>
      <c r="BL17" s="2172"/>
      <c r="BM17" s="873"/>
      <c r="BN17" s="1997" t="s">
        <v>79</v>
      </c>
      <c r="BO17" s="1997"/>
      <c r="BP17" s="1997"/>
      <c r="BQ17" s="1997"/>
      <c r="BR17" s="1997"/>
      <c r="BS17" s="867"/>
      <c r="BT17" s="2170" t="s">
        <v>1448</v>
      </c>
      <c r="BU17" s="2088"/>
      <c r="BV17" s="2088"/>
      <c r="BW17" s="2088"/>
      <c r="BX17" s="2088"/>
      <c r="BY17" s="2088"/>
      <c r="BZ17" s="2088"/>
      <c r="CA17" s="2088"/>
      <c r="CB17" s="2088"/>
      <c r="CC17" s="2088"/>
      <c r="CD17" s="2088"/>
      <c r="CE17" s="2088"/>
      <c r="CF17" s="2089"/>
      <c r="CG17" s="858"/>
    </row>
    <row r="18" spans="1:85" ht="13.5" customHeight="1">
      <c r="A18" s="858"/>
      <c r="B18" s="870"/>
      <c r="C18" s="2179"/>
      <c r="D18" s="2179"/>
      <c r="E18" s="2179"/>
      <c r="F18" s="2179"/>
      <c r="G18" s="2179"/>
      <c r="H18" s="871"/>
      <c r="I18" s="2183"/>
      <c r="J18" s="2184"/>
      <c r="K18" s="2184"/>
      <c r="L18" s="2184"/>
      <c r="M18" s="2184"/>
      <c r="N18" s="2184"/>
      <c r="O18" s="2184"/>
      <c r="P18" s="2184"/>
      <c r="Q18" s="2184"/>
      <c r="R18" s="2185"/>
      <c r="S18" s="2122" t="s">
        <v>1445</v>
      </c>
      <c r="T18" s="2123"/>
      <c r="U18" s="2123"/>
      <c r="V18" s="2123"/>
      <c r="W18" s="2123"/>
      <c r="X18" s="2191"/>
      <c r="Y18" s="2191"/>
      <c r="Z18" s="2191"/>
      <c r="AA18" s="2191"/>
      <c r="AB18" s="2191"/>
      <c r="AC18" s="2191"/>
      <c r="AD18" s="2191"/>
      <c r="AE18" s="2191"/>
      <c r="AF18" s="2192"/>
      <c r="AG18" s="2005"/>
      <c r="AH18" s="2006"/>
      <c r="AI18" s="2006"/>
      <c r="AJ18" s="2006"/>
      <c r="AK18" s="2006"/>
      <c r="AL18" s="2006"/>
      <c r="AM18" s="2006"/>
      <c r="AN18" s="2006"/>
      <c r="AO18" s="2006"/>
      <c r="AP18" s="2007"/>
      <c r="AQ18" s="862"/>
      <c r="AR18" s="870"/>
      <c r="AS18" s="2000"/>
      <c r="AT18" s="2000"/>
      <c r="AU18" s="2000"/>
      <c r="AV18" s="2000"/>
      <c r="AW18" s="2000"/>
      <c r="AX18" s="871"/>
      <c r="AY18" s="2173"/>
      <c r="AZ18" s="2174"/>
      <c r="BA18" s="2174"/>
      <c r="BB18" s="2174"/>
      <c r="BC18" s="2174"/>
      <c r="BD18" s="2174"/>
      <c r="BE18" s="2174"/>
      <c r="BF18" s="2174"/>
      <c r="BG18" s="2174"/>
      <c r="BH18" s="2174"/>
      <c r="BI18" s="2174"/>
      <c r="BJ18" s="2174"/>
      <c r="BK18" s="2174"/>
      <c r="BL18" s="2175"/>
      <c r="BM18" s="874"/>
      <c r="BN18" s="2000"/>
      <c r="BO18" s="2000"/>
      <c r="BP18" s="2000"/>
      <c r="BQ18" s="2000"/>
      <c r="BR18" s="2000"/>
      <c r="BS18" s="871"/>
      <c r="BT18" s="2223" t="s">
        <v>1449</v>
      </c>
      <c r="BU18" s="2091"/>
      <c r="BV18" s="2091"/>
      <c r="BW18" s="2091"/>
      <c r="BX18" s="2091"/>
      <c r="BY18" s="2091"/>
      <c r="BZ18" s="2091"/>
      <c r="CA18" s="2091"/>
      <c r="CB18" s="2091"/>
      <c r="CC18" s="2091"/>
      <c r="CD18" s="2091"/>
      <c r="CE18" s="2091"/>
      <c r="CF18" s="2092"/>
      <c r="CG18" s="858"/>
    </row>
    <row r="19" spans="1:85" ht="13.5" customHeight="1">
      <c r="A19" s="858"/>
      <c r="B19" s="875"/>
      <c r="C19" s="876"/>
      <c r="D19" s="876"/>
      <c r="E19" s="876"/>
      <c r="F19" s="876"/>
      <c r="G19" s="876"/>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5"/>
      <c r="AI19" s="875"/>
      <c r="AJ19" s="875"/>
      <c r="AK19" s="875"/>
      <c r="AL19" s="875"/>
      <c r="AM19" s="875"/>
      <c r="AN19" s="875"/>
      <c r="AO19" s="875"/>
      <c r="AP19" s="875"/>
      <c r="AQ19" s="862"/>
      <c r="AR19" s="868"/>
      <c r="AS19" s="2178" t="s">
        <v>1450</v>
      </c>
      <c r="AT19" s="2145"/>
      <c r="AU19" s="2145"/>
      <c r="AV19" s="2145"/>
      <c r="AW19" s="2145"/>
      <c r="AX19" s="869"/>
      <c r="AY19" s="2146" t="s">
        <v>1451</v>
      </c>
      <c r="AZ19" s="2147"/>
      <c r="BA19" s="2147"/>
      <c r="BB19" s="2147"/>
      <c r="BC19" s="2147"/>
      <c r="BD19" s="2147"/>
      <c r="BE19" s="2147"/>
      <c r="BF19" s="2147"/>
      <c r="BG19" s="2147"/>
      <c r="BH19" s="2147"/>
      <c r="BI19" s="2147"/>
      <c r="BJ19" s="2147"/>
      <c r="BK19" s="2147"/>
      <c r="BL19" s="2148"/>
      <c r="BM19" s="877"/>
      <c r="BN19" s="2177" t="s">
        <v>1452</v>
      </c>
      <c r="BO19" s="2193"/>
      <c r="BP19" s="2193"/>
      <c r="BQ19" s="2193"/>
      <c r="BR19" s="2193"/>
      <c r="BS19" s="869"/>
      <c r="BT19" s="2170" t="s">
        <v>1453</v>
      </c>
      <c r="BU19" s="2088"/>
      <c r="BV19" s="2088"/>
      <c r="BW19" s="2088"/>
      <c r="BX19" s="2088"/>
      <c r="BY19" s="2088"/>
      <c r="BZ19" s="2195" t="s">
        <v>1454</v>
      </c>
      <c r="CA19" s="2196"/>
      <c r="CB19" s="2196"/>
      <c r="CC19" s="2196"/>
      <c r="CD19" s="2196"/>
      <c r="CE19" s="2196"/>
      <c r="CF19" s="2197"/>
      <c r="CG19" s="858"/>
    </row>
    <row r="20" spans="1:85" ht="13.5" customHeight="1">
      <c r="A20" s="858"/>
      <c r="B20" s="866"/>
      <c r="C20" s="2202" t="s">
        <v>1440</v>
      </c>
      <c r="D20" s="2202"/>
      <c r="E20" s="2202"/>
      <c r="F20" s="2202"/>
      <c r="G20" s="2202"/>
      <c r="H20" s="867"/>
      <c r="I20" s="2049"/>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c r="AL20" s="2050"/>
      <c r="AM20" s="2050"/>
      <c r="AN20" s="2050"/>
      <c r="AO20" s="2050"/>
      <c r="AP20" s="2051"/>
      <c r="AQ20" s="862"/>
      <c r="AR20" s="870"/>
      <c r="AS20" s="2000"/>
      <c r="AT20" s="2000"/>
      <c r="AU20" s="2000"/>
      <c r="AV20" s="2000"/>
      <c r="AW20" s="2000"/>
      <c r="AX20" s="871"/>
      <c r="AY20" s="2149"/>
      <c r="AZ20" s="2150"/>
      <c r="BA20" s="2150"/>
      <c r="BB20" s="2150"/>
      <c r="BC20" s="2150"/>
      <c r="BD20" s="2150"/>
      <c r="BE20" s="2150"/>
      <c r="BF20" s="2150"/>
      <c r="BG20" s="2150"/>
      <c r="BH20" s="2150"/>
      <c r="BI20" s="2150"/>
      <c r="BJ20" s="2150"/>
      <c r="BK20" s="2150"/>
      <c r="BL20" s="2151"/>
      <c r="BM20" s="874"/>
      <c r="BN20" s="2194"/>
      <c r="BO20" s="2194"/>
      <c r="BP20" s="2194"/>
      <c r="BQ20" s="2194"/>
      <c r="BR20" s="2194"/>
      <c r="BS20" s="871"/>
      <c r="BT20" s="2090"/>
      <c r="BU20" s="2091"/>
      <c r="BV20" s="2091"/>
      <c r="BW20" s="2091"/>
      <c r="BX20" s="2091"/>
      <c r="BY20" s="2091"/>
      <c r="BZ20" s="2198"/>
      <c r="CA20" s="2198"/>
      <c r="CB20" s="2198"/>
      <c r="CC20" s="2198"/>
      <c r="CD20" s="2198"/>
      <c r="CE20" s="2198"/>
      <c r="CF20" s="2199"/>
      <c r="CG20" s="858"/>
    </row>
    <row r="21" spans="1:85" ht="13.5" customHeight="1">
      <c r="A21" s="858"/>
      <c r="B21" s="868"/>
      <c r="C21" s="2203"/>
      <c r="D21" s="2203"/>
      <c r="E21" s="2203"/>
      <c r="F21" s="2203"/>
      <c r="G21" s="2203"/>
      <c r="H21" s="869"/>
      <c r="I21" s="2216"/>
      <c r="J21" s="2201"/>
      <c r="K21" s="2201"/>
      <c r="L21" s="2201"/>
      <c r="M21" s="2201"/>
      <c r="N21" s="2201"/>
      <c r="O21" s="2201"/>
      <c r="P21" s="2201"/>
      <c r="Q21" s="2201"/>
      <c r="R21" s="2201"/>
      <c r="S21" s="2201"/>
      <c r="T21" s="2201"/>
      <c r="U21" s="2201"/>
      <c r="V21" s="2201"/>
      <c r="W21" s="2201"/>
      <c r="X21" s="2201"/>
      <c r="Y21" s="2201"/>
      <c r="Z21" s="2201"/>
      <c r="AA21" s="2201"/>
      <c r="AB21" s="2201"/>
      <c r="AC21" s="2201"/>
      <c r="AD21" s="2201"/>
      <c r="AE21" s="2201"/>
      <c r="AF21" s="2201"/>
      <c r="AG21" s="2201"/>
      <c r="AH21" s="2201"/>
      <c r="AI21" s="2201"/>
      <c r="AJ21" s="2201"/>
      <c r="AK21" s="2201"/>
      <c r="AL21" s="2201"/>
      <c r="AM21" s="2201"/>
      <c r="AN21" s="2201"/>
      <c r="AO21" s="2201"/>
      <c r="AP21" s="2217"/>
      <c r="AQ21" s="862"/>
      <c r="AR21" s="866"/>
      <c r="AS21" s="878"/>
      <c r="AT21" s="878"/>
      <c r="AU21" s="878"/>
      <c r="AV21" s="878"/>
      <c r="AW21" s="878"/>
      <c r="AX21" s="879"/>
      <c r="AY21" s="880"/>
      <c r="AZ21" s="880"/>
      <c r="BA21" s="880"/>
      <c r="BB21" s="880"/>
      <c r="BC21" s="880"/>
      <c r="BD21" s="880"/>
      <c r="BE21" s="880"/>
      <c r="BF21" s="880"/>
      <c r="BG21" s="880"/>
      <c r="BH21" s="880"/>
      <c r="BI21" s="880"/>
      <c r="BJ21" s="880"/>
      <c r="BK21" s="880"/>
      <c r="BL21" s="880"/>
      <c r="BM21" s="881"/>
      <c r="BN21" s="2200" t="s">
        <v>1455</v>
      </c>
      <c r="BO21" s="2200"/>
      <c r="BP21" s="2200"/>
      <c r="BQ21" s="2200"/>
      <c r="BR21" s="882"/>
      <c r="BS21" s="883"/>
      <c r="BT21" s="884"/>
      <c r="BU21" s="884"/>
      <c r="BV21" s="884"/>
      <c r="BW21" s="884"/>
      <c r="BX21" s="884"/>
      <c r="BY21" s="884"/>
      <c r="BZ21" s="884"/>
      <c r="CA21" s="884"/>
      <c r="CB21" s="884"/>
      <c r="CC21" s="884"/>
      <c r="CD21" s="884"/>
      <c r="CE21" s="884"/>
      <c r="CF21" s="885"/>
      <c r="CG21" s="858"/>
    </row>
    <row r="22" spans="1:85" ht="13.5" customHeight="1">
      <c r="A22" s="858"/>
      <c r="B22" s="870"/>
      <c r="C22" s="2204"/>
      <c r="D22" s="2204"/>
      <c r="E22" s="2204"/>
      <c r="F22" s="2204"/>
      <c r="G22" s="2204"/>
      <c r="H22" s="871"/>
      <c r="I22" s="2052"/>
      <c r="J22" s="2053"/>
      <c r="K22" s="2053"/>
      <c r="L22" s="2053"/>
      <c r="M22" s="2053"/>
      <c r="N22" s="2053"/>
      <c r="O22" s="2053"/>
      <c r="P22" s="2053"/>
      <c r="Q22" s="2053"/>
      <c r="R22" s="2053"/>
      <c r="S22" s="2053"/>
      <c r="T22" s="2053"/>
      <c r="U22" s="2053"/>
      <c r="V22" s="2053"/>
      <c r="W22" s="2053"/>
      <c r="X22" s="2053"/>
      <c r="Y22" s="2053"/>
      <c r="Z22" s="2053"/>
      <c r="AA22" s="2053"/>
      <c r="AB22" s="2053"/>
      <c r="AC22" s="2053"/>
      <c r="AD22" s="2053"/>
      <c r="AE22" s="2053"/>
      <c r="AF22" s="2053"/>
      <c r="AG22" s="2053"/>
      <c r="AH22" s="2053"/>
      <c r="AI22" s="2053"/>
      <c r="AJ22" s="2053"/>
      <c r="AK22" s="2053"/>
      <c r="AL22" s="2053"/>
      <c r="AM22" s="2053"/>
      <c r="AN22" s="2053"/>
      <c r="AO22" s="2053"/>
      <c r="AP22" s="2054"/>
      <c r="AQ22" s="862"/>
      <c r="AR22" s="868"/>
      <c r="AS22" s="2214" t="s">
        <v>1456</v>
      </c>
      <c r="AT22" s="2214"/>
      <c r="AU22" s="2214"/>
      <c r="AV22" s="2214"/>
      <c r="AW22" s="2214"/>
      <c r="AX22" s="886"/>
      <c r="AY22" s="887"/>
      <c r="AZ22" s="2218" t="s">
        <v>1457</v>
      </c>
      <c r="BA22" s="2218"/>
      <c r="BB22" s="2218"/>
      <c r="BC22" s="2218" t="s">
        <v>1458</v>
      </c>
      <c r="BD22" s="2218"/>
      <c r="BE22" s="2218"/>
      <c r="BF22" s="2219"/>
      <c r="BG22" s="2218" t="s">
        <v>1459</v>
      </c>
      <c r="BH22" s="2218"/>
      <c r="BI22" s="2218"/>
      <c r="BJ22" s="2219"/>
      <c r="BK22" s="888"/>
      <c r="BL22" s="888"/>
      <c r="BM22" s="889"/>
      <c r="BN22" s="2200" t="s">
        <v>1460</v>
      </c>
      <c r="BO22" s="2200"/>
      <c r="BP22" s="2200"/>
      <c r="BQ22" s="2200"/>
      <c r="BR22" s="890"/>
      <c r="BS22" s="891"/>
      <c r="BT22" s="892"/>
      <c r="BU22" s="892"/>
      <c r="BV22" s="2200" t="s">
        <v>1461</v>
      </c>
      <c r="BW22" s="2200"/>
      <c r="BX22" s="2200"/>
      <c r="BY22" s="2200"/>
      <c r="BZ22" s="2201"/>
      <c r="CA22" s="2201"/>
      <c r="CB22" s="892"/>
      <c r="CC22" s="892"/>
      <c r="CD22" s="892"/>
      <c r="CE22" s="892"/>
      <c r="CF22" s="893"/>
      <c r="CG22" s="858"/>
    </row>
    <row r="23" spans="1:85" ht="13.5" customHeight="1">
      <c r="A23" s="858"/>
      <c r="B23" s="866"/>
      <c r="C23" s="2202" t="s">
        <v>1462</v>
      </c>
      <c r="D23" s="2202"/>
      <c r="E23" s="2202"/>
      <c r="F23" s="2202"/>
      <c r="G23" s="2202"/>
      <c r="H23" s="867"/>
      <c r="I23" s="2205"/>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7"/>
      <c r="AQ23" s="894"/>
      <c r="AR23" s="868"/>
      <c r="AS23" s="895"/>
      <c r="AT23" s="2214" t="s">
        <v>1463</v>
      </c>
      <c r="AU23" s="2214"/>
      <c r="AV23" s="2214"/>
      <c r="AW23" s="2214"/>
      <c r="AX23" s="886"/>
      <c r="AY23" s="896"/>
      <c r="AZ23" s="2215" t="s">
        <v>1464</v>
      </c>
      <c r="BA23" s="2215"/>
      <c r="BB23" s="2215"/>
      <c r="BC23" s="2215" t="s">
        <v>1465</v>
      </c>
      <c r="BD23" s="2215"/>
      <c r="BE23" s="2215"/>
      <c r="BF23" s="2215"/>
      <c r="BG23" s="2215" t="s">
        <v>1465</v>
      </c>
      <c r="BH23" s="2215"/>
      <c r="BI23" s="2215"/>
      <c r="BJ23" s="2215"/>
      <c r="BK23" s="888"/>
      <c r="BL23" s="888"/>
      <c r="BM23" s="889"/>
      <c r="BN23" s="2200" t="s">
        <v>1466</v>
      </c>
      <c r="BO23" s="2200"/>
      <c r="BP23" s="2200"/>
      <c r="BQ23" s="2200"/>
      <c r="BR23" s="890"/>
      <c r="BS23" s="891"/>
      <c r="BT23" s="892"/>
      <c r="BU23" s="892"/>
      <c r="BV23" s="2200" t="s">
        <v>1467</v>
      </c>
      <c r="BW23" s="2200"/>
      <c r="BX23" s="2200"/>
      <c r="BY23" s="2200"/>
      <c r="BZ23" s="2201"/>
      <c r="CA23" s="2201"/>
      <c r="CB23" s="892"/>
      <c r="CC23" s="892"/>
      <c r="CD23" s="892"/>
      <c r="CE23" s="892"/>
      <c r="CF23" s="893"/>
      <c r="CG23" s="858"/>
    </row>
    <row r="24" spans="1:85" ht="13.5" customHeight="1">
      <c r="A24" s="858"/>
      <c r="B24" s="868"/>
      <c r="C24" s="2203"/>
      <c r="D24" s="2203"/>
      <c r="E24" s="2203"/>
      <c r="F24" s="2203"/>
      <c r="G24" s="2203"/>
      <c r="H24" s="869"/>
      <c r="I24" s="2208"/>
      <c r="J24" s="2209"/>
      <c r="K24" s="2209"/>
      <c r="L24" s="2209"/>
      <c r="M24" s="2209"/>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10"/>
      <c r="AQ24" s="894"/>
      <c r="AR24" s="870"/>
      <c r="AS24" s="897"/>
      <c r="AT24" s="897"/>
      <c r="AU24" s="897"/>
      <c r="AV24" s="897"/>
      <c r="AW24" s="897"/>
      <c r="AX24" s="898"/>
      <c r="AY24" s="899"/>
      <c r="AZ24" s="899"/>
      <c r="BA24" s="899"/>
      <c r="BB24" s="899"/>
      <c r="BC24" s="899"/>
      <c r="BD24" s="899"/>
      <c r="BE24" s="899"/>
      <c r="BF24" s="899"/>
      <c r="BG24" s="899"/>
      <c r="BH24" s="899"/>
      <c r="BI24" s="899"/>
      <c r="BJ24" s="899"/>
      <c r="BK24" s="899"/>
      <c r="BL24" s="899"/>
      <c r="BM24" s="900"/>
      <c r="BN24" s="2053" t="s">
        <v>1468</v>
      </c>
      <c r="BO24" s="2053"/>
      <c r="BP24" s="2053"/>
      <c r="BQ24" s="2053"/>
      <c r="BR24" s="2053"/>
      <c r="BS24" s="901"/>
      <c r="BT24" s="902"/>
      <c r="BU24" s="902"/>
      <c r="BV24" s="903" t="s">
        <v>1469</v>
      </c>
      <c r="BW24" s="902"/>
      <c r="BX24" s="902"/>
      <c r="BY24" s="902"/>
      <c r="BZ24" s="902"/>
      <c r="CA24" s="902"/>
      <c r="CB24" s="902"/>
      <c r="CC24" s="902"/>
      <c r="CD24" s="902"/>
      <c r="CE24" s="902"/>
      <c r="CF24" s="904"/>
      <c r="CG24" s="858"/>
    </row>
    <row r="25" spans="1:85" ht="13.5" customHeight="1">
      <c r="A25" s="858"/>
      <c r="B25" s="870"/>
      <c r="C25" s="2204"/>
      <c r="D25" s="2204"/>
      <c r="E25" s="2204"/>
      <c r="F25" s="2204"/>
      <c r="G25" s="2204"/>
      <c r="H25" s="871"/>
      <c r="I25" s="2211"/>
      <c r="J25" s="2212"/>
      <c r="K25" s="2212"/>
      <c r="L25" s="2212"/>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3"/>
      <c r="AQ25" s="894"/>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858"/>
    </row>
    <row r="26" spans="1:85" ht="13.5" customHeight="1">
      <c r="A26" s="858"/>
      <c r="B26" s="866"/>
      <c r="C26" s="1997" t="s">
        <v>1446</v>
      </c>
      <c r="D26" s="1997"/>
      <c r="E26" s="1997"/>
      <c r="F26" s="1997"/>
      <c r="G26" s="1997"/>
      <c r="H26" s="867"/>
      <c r="I26" s="2170" t="s">
        <v>1447</v>
      </c>
      <c r="J26" s="2171"/>
      <c r="K26" s="2171"/>
      <c r="L26" s="2171"/>
      <c r="M26" s="2171"/>
      <c r="N26" s="2171"/>
      <c r="O26" s="2171"/>
      <c r="P26" s="2171"/>
      <c r="Q26" s="2171"/>
      <c r="R26" s="2171"/>
      <c r="S26" s="2171"/>
      <c r="T26" s="2171"/>
      <c r="U26" s="2171"/>
      <c r="V26" s="2172"/>
      <c r="W26" s="873"/>
      <c r="X26" s="1997" t="s">
        <v>79</v>
      </c>
      <c r="Y26" s="1997"/>
      <c r="Z26" s="1997"/>
      <c r="AA26" s="1997"/>
      <c r="AB26" s="1997"/>
      <c r="AC26" s="867"/>
      <c r="AD26" s="2170" t="s">
        <v>1448</v>
      </c>
      <c r="AE26" s="2088"/>
      <c r="AF26" s="2088"/>
      <c r="AG26" s="2088"/>
      <c r="AH26" s="2088"/>
      <c r="AI26" s="2088"/>
      <c r="AJ26" s="2088"/>
      <c r="AK26" s="2088"/>
      <c r="AL26" s="2088"/>
      <c r="AM26" s="2088"/>
      <c r="AN26" s="2088"/>
      <c r="AO26" s="2088"/>
      <c r="AP26" s="2089"/>
      <c r="AQ26" s="906"/>
      <c r="AR26" s="866"/>
      <c r="AS26" s="2177" t="s">
        <v>1435</v>
      </c>
      <c r="AT26" s="2177"/>
      <c r="AU26" s="2177"/>
      <c r="AV26" s="2177"/>
      <c r="AW26" s="2177"/>
      <c r="AX26" s="867"/>
      <c r="AY26" s="2057" t="s">
        <v>1470</v>
      </c>
      <c r="AZ26" s="2058"/>
      <c r="BA26" s="2058"/>
      <c r="BB26" s="2058"/>
      <c r="BC26" s="2058"/>
      <c r="BD26" s="2058"/>
      <c r="BE26" s="2058"/>
      <c r="BF26" s="2058"/>
      <c r="BG26" s="2058"/>
      <c r="BH26" s="2059"/>
      <c r="BI26" s="2057" t="s">
        <v>1437</v>
      </c>
      <c r="BJ26" s="2058"/>
      <c r="BK26" s="2058"/>
      <c r="BL26" s="2058"/>
      <c r="BM26" s="2058"/>
      <c r="BN26" s="2058"/>
      <c r="BO26" s="2058"/>
      <c r="BP26" s="2058"/>
      <c r="BQ26" s="2058"/>
      <c r="BR26" s="2058"/>
      <c r="BS26" s="2058"/>
      <c r="BT26" s="2058"/>
      <c r="BU26" s="2058"/>
      <c r="BV26" s="2059"/>
      <c r="BW26" s="2057" t="s">
        <v>1438</v>
      </c>
      <c r="BX26" s="2058"/>
      <c r="BY26" s="2058"/>
      <c r="BZ26" s="2058"/>
      <c r="CA26" s="2058"/>
      <c r="CB26" s="2058"/>
      <c r="CC26" s="2058"/>
      <c r="CD26" s="2058"/>
      <c r="CE26" s="2058"/>
      <c r="CF26" s="2059"/>
      <c r="CG26" s="858"/>
    </row>
    <row r="27" spans="1:85" ht="13.5" customHeight="1">
      <c r="A27" s="858"/>
      <c r="B27" s="870"/>
      <c r="C27" s="2000"/>
      <c r="D27" s="2000"/>
      <c r="E27" s="2000"/>
      <c r="F27" s="2000"/>
      <c r="G27" s="2000"/>
      <c r="H27" s="871"/>
      <c r="I27" s="2173"/>
      <c r="J27" s="2174"/>
      <c r="K27" s="2174"/>
      <c r="L27" s="2174"/>
      <c r="M27" s="2174"/>
      <c r="N27" s="2174"/>
      <c r="O27" s="2174"/>
      <c r="P27" s="2174"/>
      <c r="Q27" s="2174"/>
      <c r="R27" s="2174"/>
      <c r="S27" s="2174"/>
      <c r="T27" s="2174"/>
      <c r="U27" s="2174"/>
      <c r="V27" s="2175"/>
      <c r="W27" s="877"/>
      <c r="X27" s="2145"/>
      <c r="Y27" s="2145"/>
      <c r="Z27" s="2145"/>
      <c r="AA27" s="2145"/>
      <c r="AB27" s="2145"/>
      <c r="AC27" s="869"/>
      <c r="AD27" s="2176"/>
      <c r="AE27" s="2153"/>
      <c r="AF27" s="2153"/>
      <c r="AG27" s="2153"/>
      <c r="AH27" s="2153"/>
      <c r="AI27" s="2153"/>
      <c r="AJ27" s="2153"/>
      <c r="AK27" s="2153"/>
      <c r="AL27" s="2153"/>
      <c r="AM27" s="2153"/>
      <c r="AN27" s="2153"/>
      <c r="AO27" s="2153"/>
      <c r="AP27" s="2154"/>
      <c r="AQ27" s="906"/>
      <c r="AR27" s="868"/>
      <c r="AS27" s="2178"/>
      <c r="AT27" s="2178"/>
      <c r="AU27" s="2178"/>
      <c r="AV27" s="2178"/>
      <c r="AW27" s="2178"/>
      <c r="AX27" s="869"/>
      <c r="AY27" s="2060"/>
      <c r="AZ27" s="2061"/>
      <c r="BA27" s="2061"/>
      <c r="BB27" s="2061"/>
      <c r="BC27" s="2061"/>
      <c r="BD27" s="2061"/>
      <c r="BE27" s="2061"/>
      <c r="BF27" s="2061"/>
      <c r="BG27" s="2061"/>
      <c r="BH27" s="2062"/>
      <c r="BI27" s="2060"/>
      <c r="BJ27" s="2061"/>
      <c r="BK27" s="2061"/>
      <c r="BL27" s="2061"/>
      <c r="BM27" s="2061"/>
      <c r="BN27" s="2061"/>
      <c r="BO27" s="2061"/>
      <c r="BP27" s="2061"/>
      <c r="BQ27" s="2061"/>
      <c r="BR27" s="2061"/>
      <c r="BS27" s="2061"/>
      <c r="BT27" s="2061"/>
      <c r="BU27" s="2061"/>
      <c r="BV27" s="2062"/>
      <c r="BW27" s="2060"/>
      <c r="BX27" s="2061"/>
      <c r="BY27" s="2061"/>
      <c r="BZ27" s="2061"/>
      <c r="CA27" s="2061"/>
      <c r="CB27" s="2061"/>
      <c r="CC27" s="2061"/>
      <c r="CD27" s="2061"/>
      <c r="CE27" s="2061"/>
      <c r="CF27" s="2062"/>
      <c r="CG27" s="858"/>
    </row>
    <row r="28" spans="1:85" ht="13.5" customHeight="1">
      <c r="A28" s="858"/>
      <c r="B28" s="868"/>
      <c r="C28" s="2145" t="s">
        <v>1471</v>
      </c>
      <c r="D28" s="2145"/>
      <c r="E28" s="2145"/>
      <c r="F28" s="2145"/>
      <c r="G28" s="2145"/>
      <c r="H28" s="869"/>
      <c r="I28" s="2146" t="s">
        <v>1451</v>
      </c>
      <c r="J28" s="2147"/>
      <c r="K28" s="2147"/>
      <c r="L28" s="2147"/>
      <c r="M28" s="2147"/>
      <c r="N28" s="2147"/>
      <c r="O28" s="2147"/>
      <c r="P28" s="2147"/>
      <c r="Q28" s="2147"/>
      <c r="R28" s="2147"/>
      <c r="S28" s="2147"/>
      <c r="T28" s="2147"/>
      <c r="U28" s="2147"/>
      <c r="V28" s="2148"/>
      <c r="W28" s="877"/>
      <c r="X28" s="2145"/>
      <c r="Y28" s="2145"/>
      <c r="Z28" s="2145"/>
      <c r="AA28" s="2145"/>
      <c r="AB28" s="2145"/>
      <c r="AC28" s="869"/>
      <c r="AD28" s="2152" t="s">
        <v>1449</v>
      </c>
      <c r="AE28" s="2153"/>
      <c r="AF28" s="2153"/>
      <c r="AG28" s="2153"/>
      <c r="AH28" s="2153"/>
      <c r="AI28" s="2153"/>
      <c r="AJ28" s="2153"/>
      <c r="AK28" s="2153"/>
      <c r="AL28" s="2153"/>
      <c r="AM28" s="2153"/>
      <c r="AN28" s="2153"/>
      <c r="AO28" s="2153"/>
      <c r="AP28" s="2154"/>
      <c r="AQ28" s="906"/>
      <c r="AR28" s="868"/>
      <c r="AS28" s="2178"/>
      <c r="AT28" s="2178"/>
      <c r="AU28" s="2178"/>
      <c r="AV28" s="2178"/>
      <c r="AW28" s="2178"/>
      <c r="AX28" s="869"/>
      <c r="AY28" s="2155" t="s">
        <v>1441</v>
      </c>
      <c r="AZ28" s="2156"/>
      <c r="BA28" s="2156"/>
      <c r="BB28" s="2156"/>
      <c r="BC28" s="2156"/>
      <c r="BD28" s="2156"/>
      <c r="BE28" s="2156"/>
      <c r="BF28" s="2156"/>
      <c r="BG28" s="2156"/>
      <c r="BH28" s="2157"/>
      <c r="BI28" s="2161" t="s">
        <v>1442</v>
      </c>
      <c r="BJ28" s="2162"/>
      <c r="BK28" s="2162"/>
      <c r="BL28" s="2162"/>
      <c r="BM28" s="2162"/>
      <c r="BN28" s="2163" t="s">
        <v>1443</v>
      </c>
      <c r="BO28" s="2164"/>
      <c r="BP28" s="2164"/>
      <c r="BQ28" s="2164"/>
      <c r="BR28" s="2164"/>
      <c r="BS28" s="2164"/>
      <c r="BT28" s="2164"/>
      <c r="BU28" s="2164"/>
      <c r="BV28" s="2165"/>
      <c r="BW28" s="2155" t="s">
        <v>1444</v>
      </c>
      <c r="BX28" s="2050"/>
      <c r="BY28" s="2050"/>
      <c r="BZ28" s="2050"/>
      <c r="CA28" s="2050"/>
      <c r="CB28" s="2050"/>
      <c r="CC28" s="2050"/>
      <c r="CD28" s="2050"/>
      <c r="CE28" s="2050"/>
      <c r="CF28" s="2051"/>
      <c r="CG28" s="858"/>
    </row>
    <row r="29" spans="1:85" ht="13.5" customHeight="1">
      <c r="A29" s="858"/>
      <c r="B29" s="870"/>
      <c r="C29" s="2000"/>
      <c r="D29" s="2000"/>
      <c r="E29" s="2000"/>
      <c r="F29" s="2000"/>
      <c r="G29" s="2000"/>
      <c r="H29" s="871"/>
      <c r="I29" s="2149"/>
      <c r="J29" s="2150"/>
      <c r="K29" s="2150"/>
      <c r="L29" s="2150"/>
      <c r="M29" s="2150"/>
      <c r="N29" s="2150"/>
      <c r="O29" s="2150"/>
      <c r="P29" s="2150"/>
      <c r="Q29" s="2150"/>
      <c r="R29" s="2150"/>
      <c r="S29" s="2150"/>
      <c r="T29" s="2150"/>
      <c r="U29" s="2150"/>
      <c r="V29" s="2151"/>
      <c r="W29" s="874"/>
      <c r="X29" s="2000"/>
      <c r="Y29" s="2000"/>
      <c r="Z29" s="2000"/>
      <c r="AA29" s="2000"/>
      <c r="AB29" s="2000"/>
      <c r="AC29" s="871"/>
      <c r="AD29" s="2090"/>
      <c r="AE29" s="2091"/>
      <c r="AF29" s="2091"/>
      <c r="AG29" s="2091"/>
      <c r="AH29" s="2091"/>
      <c r="AI29" s="2091"/>
      <c r="AJ29" s="2091"/>
      <c r="AK29" s="2091"/>
      <c r="AL29" s="2091"/>
      <c r="AM29" s="2091"/>
      <c r="AN29" s="2091"/>
      <c r="AO29" s="2091"/>
      <c r="AP29" s="2092"/>
      <c r="AQ29" s="862"/>
      <c r="AR29" s="868"/>
      <c r="AS29" s="2178"/>
      <c r="AT29" s="2178"/>
      <c r="AU29" s="2178"/>
      <c r="AV29" s="2178"/>
      <c r="AW29" s="2178"/>
      <c r="AX29" s="869"/>
      <c r="AY29" s="2158"/>
      <c r="AZ29" s="2159"/>
      <c r="BA29" s="2159"/>
      <c r="BB29" s="2159"/>
      <c r="BC29" s="2159"/>
      <c r="BD29" s="2159"/>
      <c r="BE29" s="2159"/>
      <c r="BF29" s="2159"/>
      <c r="BG29" s="2159"/>
      <c r="BH29" s="2160"/>
      <c r="BI29" s="2168" t="s">
        <v>1445</v>
      </c>
      <c r="BJ29" s="2169"/>
      <c r="BK29" s="2169"/>
      <c r="BL29" s="2169"/>
      <c r="BM29" s="2169"/>
      <c r="BN29" s="2166"/>
      <c r="BO29" s="2166"/>
      <c r="BP29" s="2166"/>
      <c r="BQ29" s="2166"/>
      <c r="BR29" s="2166"/>
      <c r="BS29" s="2166"/>
      <c r="BT29" s="2166"/>
      <c r="BU29" s="2166"/>
      <c r="BV29" s="2167"/>
      <c r="BW29" s="2052"/>
      <c r="BX29" s="2053"/>
      <c r="BY29" s="2053"/>
      <c r="BZ29" s="2053"/>
      <c r="CA29" s="2053"/>
      <c r="CB29" s="2053"/>
      <c r="CC29" s="2053"/>
      <c r="CD29" s="2053"/>
      <c r="CE29" s="2053"/>
      <c r="CF29" s="2054"/>
      <c r="CG29" s="858"/>
    </row>
    <row r="30" spans="1:85" ht="13.5" customHeight="1">
      <c r="A30" s="858"/>
      <c r="B30" s="859"/>
      <c r="C30" s="859"/>
      <c r="D30" s="859"/>
      <c r="E30" s="859"/>
      <c r="F30" s="859"/>
      <c r="G30" s="859"/>
      <c r="H30" s="859"/>
      <c r="I30" s="859"/>
      <c r="J30" s="859"/>
      <c r="K30" s="859"/>
      <c r="L30" s="859"/>
      <c r="M30" s="859"/>
      <c r="N30" s="859"/>
      <c r="O30" s="859"/>
      <c r="P30" s="859"/>
      <c r="Q30" s="859"/>
      <c r="R30" s="859"/>
      <c r="S30" s="859"/>
      <c r="T30" s="859"/>
      <c r="U30" s="859"/>
      <c r="V30" s="859"/>
      <c r="W30" s="859"/>
      <c r="X30" s="859"/>
      <c r="Y30" s="859"/>
      <c r="Z30" s="859"/>
      <c r="AA30" s="859"/>
      <c r="AB30" s="859"/>
      <c r="AC30" s="859"/>
      <c r="AD30" s="859"/>
      <c r="AE30" s="859"/>
      <c r="AF30" s="859"/>
      <c r="AG30" s="859"/>
      <c r="AH30" s="859"/>
      <c r="AI30" s="859"/>
      <c r="AJ30" s="859"/>
      <c r="AK30" s="859"/>
      <c r="AL30" s="859"/>
      <c r="AM30" s="859"/>
      <c r="AN30" s="859"/>
      <c r="AO30" s="859"/>
      <c r="AP30" s="859"/>
      <c r="AQ30" s="872"/>
      <c r="AR30" s="868"/>
      <c r="AS30" s="2178"/>
      <c r="AT30" s="2178"/>
      <c r="AU30" s="2178"/>
      <c r="AV30" s="2178"/>
      <c r="AW30" s="2178"/>
      <c r="AX30" s="869"/>
      <c r="AY30" s="2180" t="s">
        <v>1441</v>
      </c>
      <c r="AZ30" s="2181"/>
      <c r="BA30" s="2181"/>
      <c r="BB30" s="2181"/>
      <c r="BC30" s="2181"/>
      <c r="BD30" s="2181"/>
      <c r="BE30" s="2181"/>
      <c r="BF30" s="2181"/>
      <c r="BG30" s="2181"/>
      <c r="BH30" s="2182"/>
      <c r="BI30" s="2186" t="s">
        <v>1442</v>
      </c>
      <c r="BJ30" s="2187"/>
      <c r="BK30" s="2187"/>
      <c r="BL30" s="2187"/>
      <c r="BM30" s="2187"/>
      <c r="BN30" s="2188" t="s">
        <v>1443</v>
      </c>
      <c r="BO30" s="2189"/>
      <c r="BP30" s="2189"/>
      <c r="BQ30" s="2189"/>
      <c r="BR30" s="2189"/>
      <c r="BS30" s="2189"/>
      <c r="BT30" s="2189"/>
      <c r="BU30" s="2189"/>
      <c r="BV30" s="2190"/>
      <c r="BW30" s="2180" t="s">
        <v>1444</v>
      </c>
      <c r="BX30" s="2003"/>
      <c r="BY30" s="2003"/>
      <c r="BZ30" s="2003"/>
      <c r="CA30" s="2003"/>
      <c r="CB30" s="2003"/>
      <c r="CC30" s="2003"/>
      <c r="CD30" s="2003"/>
      <c r="CE30" s="2003"/>
      <c r="CF30" s="2004"/>
      <c r="CG30" s="858"/>
    </row>
    <row r="31" spans="1:85" ht="13.5" customHeight="1">
      <c r="A31" s="858"/>
      <c r="B31" s="866"/>
      <c r="C31" s="2177" t="s">
        <v>1472</v>
      </c>
      <c r="D31" s="2177"/>
      <c r="E31" s="2177"/>
      <c r="F31" s="2177"/>
      <c r="G31" s="2177"/>
      <c r="H31" s="867"/>
      <c r="I31" s="907" t="s">
        <v>1473</v>
      </c>
      <c r="J31" s="1997" t="s">
        <v>1399</v>
      </c>
      <c r="K31" s="1997"/>
      <c r="L31" s="1997"/>
      <c r="M31" s="1997"/>
      <c r="N31" s="908"/>
      <c r="O31" s="2057" t="s">
        <v>1474</v>
      </c>
      <c r="P31" s="2058"/>
      <c r="Q31" s="2058"/>
      <c r="R31" s="2058"/>
      <c r="S31" s="2058"/>
      <c r="T31" s="2058"/>
      <c r="U31" s="2058"/>
      <c r="V31" s="2058"/>
      <c r="W31" s="2058"/>
      <c r="X31" s="2058"/>
      <c r="Y31" s="2058"/>
      <c r="Z31" s="2058"/>
      <c r="AA31" s="2058"/>
      <c r="AB31" s="2058"/>
      <c r="AC31" s="2059"/>
      <c r="AD31" s="2057" t="s">
        <v>1475</v>
      </c>
      <c r="AE31" s="2058"/>
      <c r="AF31" s="2058"/>
      <c r="AG31" s="2058"/>
      <c r="AH31" s="2058"/>
      <c r="AI31" s="2058"/>
      <c r="AJ31" s="2058"/>
      <c r="AK31" s="2058"/>
      <c r="AL31" s="2058"/>
      <c r="AM31" s="2058"/>
      <c r="AN31" s="2058"/>
      <c r="AO31" s="2058"/>
      <c r="AP31" s="2059"/>
      <c r="AQ31" s="872"/>
      <c r="AR31" s="870"/>
      <c r="AS31" s="2179"/>
      <c r="AT31" s="2179"/>
      <c r="AU31" s="2179"/>
      <c r="AV31" s="2179"/>
      <c r="AW31" s="2179"/>
      <c r="AX31" s="871"/>
      <c r="AY31" s="2183"/>
      <c r="AZ31" s="2184"/>
      <c r="BA31" s="2184"/>
      <c r="BB31" s="2184"/>
      <c r="BC31" s="2184"/>
      <c r="BD31" s="2184"/>
      <c r="BE31" s="2184"/>
      <c r="BF31" s="2184"/>
      <c r="BG31" s="2184"/>
      <c r="BH31" s="2185"/>
      <c r="BI31" s="2122" t="s">
        <v>1445</v>
      </c>
      <c r="BJ31" s="2123"/>
      <c r="BK31" s="2123"/>
      <c r="BL31" s="2123"/>
      <c r="BM31" s="2123"/>
      <c r="BN31" s="2191"/>
      <c r="BO31" s="2191"/>
      <c r="BP31" s="2191"/>
      <c r="BQ31" s="2191"/>
      <c r="BR31" s="2191"/>
      <c r="BS31" s="2191"/>
      <c r="BT31" s="2191"/>
      <c r="BU31" s="2191"/>
      <c r="BV31" s="2192"/>
      <c r="BW31" s="2005"/>
      <c r="BX31" s="2006"/>
      <c r="BY31" s="2006"/>
      <c r="BZ31" s="2006"/>
      <c r="CA31" s="2006"/>
      <c r="CB31" s="2006"/>
      <c r="CC31" s="2006"/>
      <c r="CD31" s="2006"/>
      <c r="CE31" s="2006"/>
      <c r="CF31" s="2007"/>
      <c r="CG31" s="858"/>
    </row>
    <row r="32" spans="1:85" ht="13.5" customHeight="1">
      <c r="A32" s="858"/>
      <c r="B32" s="868"/>
      <c r="C32" s="2178"/>
      <c r="D32" s="2178"/>
      <c r="E32" s="2178"/>
      <c r="F32" s="2178"/>
      <c r="G32" s="2178"/>
      <c r="H32" s="869"/>
      <c r="I32" s="909"/>
      <c r="J32" s="2000"/>
      <c r="K32" s="2000"/>
      <c r="L32" s="2000"/>
      <c r="M32" s="2000"/>
      <c r="N32" s="910"/>
      <c r="O32" s="2060"/>
      <c r="P32" s="2061"/>
      <c r="Q32" s="2061"/>
      <c r="R32" s="2061"/>
      <c r="S32" s="2061"/>
      <c r="T32" s="2061"/>
      <c r="U32" s="2061"/>
      <c r="V32" s="2061"/>
      <c r="W32" s="2061"/>
      <c r="X32" s="2061"/>
      <c r="Y32" s="2061"/>
      <c r="Z32" s="2061"/>
      <c r="AA32" s="2061"/>
      <c r="AB32" s="2061"/>
      <c r="AC32" s="2062"/>
      <c r="AD32" s="2060"/>
      <c r="AE32" s="2061"/>
      <c r="AF32" s="2061"/>
      <c r="AG32" s="2061"/>
      <c r="AH32" s="2061"/>
      <c r="AI32" s="2061"/>
      <c r="AJ32" s="2061"/>
      <c r="AK32" s="2061"/>
      <c r="AL32" s="2061"/>
      <c r="AM32" s="2061"/>
      <c r="AN32" s="2061"/>
      <c r="AO32" s="2061"/>
      <c r="AP32" s="2062"/>
      <c r="AQ32" s="911"/>
      <c r="AR32" s="859"/>
      <c r="AS32" s="859"/>
      <c r="AT32" s="859"/>
      <c r="AU32" s="859"/>
      <c r="AV32" s="859"/>
      <c r="AW32" s="859"/>
      <c r="AX32" s="859"/>
      <c r="AY32" s="859"/>
      <c r="AZ32" s="859"/>
      <c r="BA32" s="859"/>
      <c r="BB32" s="859"/>
      <c r="BC32" s="859"/>
      <c r="BD32" s="859"/>
      <c r="BE32" s="859"/>
      <c r="BF32" s="859"/>
      <c r="BG32" s="859"/>
      <c r="BH32" s="859"/>
      <c r="BI32" s="859"/>
      <c r="BJ32" s="859"/>
      <c r="BK32" s="859"/>
      <c r="BL32" s="859"/>
      <c r="BM32" s="859"/>
      <c r="BN32" s="859"/>
      <c r="BO32" s="859"/>
      <c r="BP32" s="859"/>
      <c r="BQ32" s="859"/>
      <c r="BR32" s="859"/>
      <c r="BS32" s="859"/>
      <c r="BT32" s="859"/>
      <c r="BU32" s="859"/>
      <c r="BV32" s="859"/>
      <c r="BW32" s="859"/>
      <c r="BX32" s="859"/>
      <c r="BY32" s="859"/>
      <c r="BZ32" s="859"/>
      <c r="CA32" s="859"/>
      <c r="CB32" s="859"/>
      <c r="CC32" s="859"/>
      <c r="CD32" s="859"/>
      <c r="CE32" s="859"/>
      <c r="CF32" s="859"/>
      <c r="CG32" s="858"/>
    </row>
    <row r="33" spans="1:85" ht="13.5" customHeight="1">
      <c r="A33" s="858"/>
      <c r="B33" s="868"/>
      <c r="C33" s="2178"/>
      <c r="D33" s="2178"/>
      <c r="E33" s="2178"/>
      <c r="F33" s="2178"/>
      <c r="G33" s="2178"/>
      <c r="H33" s="869"/>
      <c r="I33" s="866"/>
      <c r="J33" s="1997" t="s">
        <v>1476</v>
      </c>
      <c r="K33" s="1997"/>
      <c r="L33" s="1997"/>
      <c r="M33" s="1997"/>
      <c r="N33" s="867"/>
      <c r="O33" s="2124"/>
      <c r="P33" s="2125"/>
      <c r="Q33" s="2125"/>
      <c r="R33" s="2125"/>
      <c r="S33" s="2125"/>
      <c r="T33" s="2125"/>
      <c r="U33" s="2125"/>
      <c r="V33" s="2125"/>
      <c r="W33" s="2125"/>
      <c r="X33" s="2125"/>
      <c r="Y33" s="2125"/>
      <c r="Z33" s="2125"/>
      <c r="AA33" s="2125"/>
      <c r="AB33" s="2125"/>
      <c r="AC33" s="2126"/>
      <c r="AD33" s="2124"/>
      <c r="AE33" s="2125"/>
      <c r="AF33" s="2125"/>
      <c r="AG33" s="2125"/>
      <c r="AH33" s="2125"/>
      <c r="AI33" s="2125"/>
      <c r="AJ33" s="2125"/>
      <c r="AK33" s="2125"/>
      <c r="AL33" s="2125"/>
      <c r="AM33" s="2125"/>
      <c r="AN33" s="2125"/>
      <c r="AO33" s="2125"/>
      <c r="AP33" s="2126"/>
      <c r="AQ33" s="911"/>
      <c r="AR33" s="866"/>
      <c r="AS33" s="2109" t="s">
        <v>1477</v>
      </c>
      <c r="AT33" s="2109"/>
      <c r="AU33" s="2109"/>
      <c r="AV33" s="2109"/>
      <c r="AW33" s="2109"/>
      <c r="AX33" s="867"/>
      <c r="AY33" s="912" t="s">
        <v>1478</v>
      </c>
      <c r="AZ33" s="2109" t="s">
        <v>1479</v>
      </c>
      <c r="BA33" s="2109"/>
      <c r="BB33" s="2109"/>
      <c r="BC33" s="2109"/>
      <c r="BD33" s="908"/>
      <c r="BE33" s="2109" t="s">
        <v>1480</v>
      </c>
      <c r="BF33" s="2109"/>
      <c r="BG33" s="2109"/>
      <c r="BH33" s="2109"/>
      <c r="BI33" s="2109"/>
      <c r="BJ33" s="2109"/>
      <c r="BK33" s="2109"/>
      <c r="BL33" s="2109"/>
      <c r="BM33" s="2109"/>
      <c r="BN33" s="2109"/>
      <c r="BO33" s="2115" t="s">
        <v>1481</v>
      </c>
      <c r="BP33" s="2115"/>
      <c r="BQ33" s="2115"/>
      <c r="BR33" s="2115"/>
      <c r="BS33" s="2115"/>
      <c r="BT33" s="2115"/>
      <c r="BU33" s="2115"/>
      <c r="BV33" s="2115"/>
      <c r="BW33" s="2115"/>
      <c r="BX33" s="2109" t="s">
        <v>1482</v>
      </c>
      <c r="BY33" s="2109"/>
      <c r="BZ33" s="2109"/>
      <c r="CA33" s="2109"/>
      <c r="CB33" s="2109"/>
      <c r="CC33" s="2109"/>
      <c r="CD33" s="2109"/>
      <c r="CE33" s="2109"/>
      <c r="CF33" s="2112"/>
      <c r="CG33" s="858"/>
    </row>
    <row r="34" spans="1:85" ht="13.5" customHeight="1">
      <c r="A34" s="858"/>
      <c r="B34" s="868"/>
      <c r="C34" s="2178"/>
      <c r="D34" s="2178"/>
      <c r="E34" s="2178"/>
      <c r="F34" s="2178"/>
      <c r="G34" s="2178"/>
      <c r="H34" s="869"/>
      <c r="I34" s="870"/>
      <c r="J34" s="2000"/>
      <c r="K34" s="2000"/>
      <c r="L34" s="2000"/>
      <c r="M34" s="2000"/>
      <c r="N34" s="871"/>
      <c r="O34" s="2127"/>
      <c r="P34" s="2128"/>
      <c r="Q34" s="2128"/>
      <c r="R34" s="2128"/>
      <c r="S34" s="2128"/>
      <c r="T34" s="2128"/>
      <c r="U34" s="2128"/>
      <c r="V34" s="2128"/>
      <c r="W34" s="2128"/>
      <c r="X34" s="2128"/>
      <c r="Y34" s="2128"/>
      <c r="Z34" s="2128"/>
      <c r="AA34" s="2128"/>
      <c r="AB34" s="2128"/>
      <c r="AC34" s="2129"/>
      <c r="AD34" s="2127"/>
      <c r="AE34" s="2128"/>
      <c r="AF34" s="2128"/>
      <c r="AG34" s="2128"/>
      <c r="AH34" s="2128"/>
      <c r="AI34" s="2128"/>
      <c r="AJ34" s="2128"/>
      <c r="AK34" s="2128"/>
      <c r="AL34" s="2128"/>
      <c r="AM34" s="2128"/>
      <c r="AN34" s="2128"/>
      <c r="AO34" s="2128"/>
      <c r="AP34" s="2129"/>
      <c r="AQ34" s="911"/>
      <c r="AR34" s="868"/>
      <c r="AS34" s="2110"/>
      <c r="AT34" s="2110"/>
      <c r="AU34" s="2110"/>
      <c r="AV34" s="2110"/>
      <c r="AW34" s="2110"/>
      <c r="AX34" s="869"/>
      <c r="AY34" s="913"/>
      <c r="AZ34" s="2110"/>
      <c r="BA34" s="2110"/>
      <c r="BB34" s="2110"/>
      <c r="BC34" s="2110"/>
      <c r="BD34" s="914"/>
      <c r="BE34" s="2111"/>
      <c r="BF34" s="2111"/>
      <c r="BG34" s="2111"/>
      <c r="BH34" s="2111"/>
      <c r="BI34" s="2111"/>
      <c r="BJ34" s="2111"/>
      <c r="BK34" s="2111"/>
      <c r="BL34" s="2111"/>
      <c r="BM34" s="2111"/>
      <c r="BN34" s="2111"/>
      <c r="BO34" s="2115"/>
      <c r="BP34" s="2115"/>
      <c r="BQ34" s="2115"/>
      <c r="BR34" s="2115"/>
      <c r="BS34" s="2115"/>
      <c r="BT34" s="2115"/>
      <c r="BU34" s="2115"/>
      <c r="BV34" s="2115"/>
      <c r="BW34" s="2115"/>
      <c r="BX34" s="2111"/>
      <c r="BY34" s="2111"/>
      <c r="BZ34" s="2111"/>
      <c r="CA34" s="2111"/>
      <c r="CB34" s="2111"/>
      <c r="CC34" s="2111"/>
      <c r="CD34" s="2111"/>
      <c r="CE34" s="2111"/>
      <c r="CF34" s="2114"/>
      <c r="CG34" s="858"/>
    </row>
    <row r="35" spans="1:85" ht="13.5" customHeight="1">
      <c r="A35" s="858"/>
      <c r="B35" s="868"/>
      <c r="C35" s="2178"/>
      <c r="D35" s="2178"/>
      <c r="E35" s="2178"/>
      <c r="F35" s="2178"/>
      <c r="G35" s="2178"/>
      <c r="H35" s="869"/>
      <c r="I35" s="868"/>
      <c r="J35" s="1997" t="s">
        <v>1483</v>
      </c>
      <c r="K35" s="1997"/>
      <c r="L35" s="1997"/>
      <c r="M35" s="1997"/>
      <c r="N35" s="869"/>
      <c r="O35" s="2124"/>
      <c r="P35" s="2125"/>
      <c r="Q35" s="2125"/>
      <c r="R35" s="2125"/>
      <c r="S35" s="2125"/>
      <c r="T35" s="2125"/>
      <c r="U35" s="2125"/>
      <c r="V35" s="2125"/>
      <c r="W35" s="2125"/>
      <c r="X35" s="2125"/>
      <c r="Y35" s="2125"/>
      <c r="Z35" s="2125"/>
      <c r="AA35" s="2125"/>
      <c r="AB35" s="2125"/>
      <c r="AC35" s="2126"/>
      <c r="AD35" s="2124"/>
      <c r="AE35" s="2125"/>
      <c r="AF35" s="2125"/>
      <c r="AG35" s="2125"/>
      <c r="AH35" s="2125"/>
      <c r="AI35" s="2125"/>
      <c r="AJ35" s="2125"/>
      <c r="AK35" s="2125"/>
      <c r="AL35" s="2125"/>
      <c r="AM35" s="2125"/>
      <c r="AN35" s="2125"/>
      <c r="AO35" s="2125"/>
      <c r="AP35" s="2126"/>
      <c r="AQ35" s="911"/>
      <c r="AR35" s="868"/>
      <c r="AS35" s="2110"/>
      <c r="AT35" s="2110"/>
      <c r="AU35" s="2110"/>
      <c r="AV35" s="2110"/>
      <c r="AW35" s="2110"/>
      <c r="AX35" s="869"/>
      <c r="AY35" s="915"/>
      <c r="AZ35" s="2110"/>
      <c r="BA35" s="2110"/>
      <c r="BB35" s="2110"/>
      <c r="BC35" s="2110"/>
      <c r="BD35" s="869"/>
      <c r="BE35" s="2130" t="s">
        <v>1484</v>
      </c>
      <c r="BF35" s="2130"/>
      <c r="BG35" s="2130"/>
      <c r="BH35" s="2130"/>
      <c r="BI35" s="2130"/>
      <c r="BJ35" s="2130"/>
      <c r="BK35" s="2130"/>
      <c r="BL35" s="2130"/>
      <c r="BM35" s="2130"/>
      <c r="BN35" s="2130"/>
      <c r="BO35" s="2132" t="s">
        <v>1484</v>
      </c>
      <c r="BP35" s="2132"/>
      <c r="BQ35" s="2132"/>
      <c r="BR35" s="2132"/>
      <c r="BS35" s="2132"/>
      <c r="BT35" s="2132"/>
      <c r="BU35" s="2132"/>
      <c r="BV35" s="2132"/>
      <c r="BW35" s="2132"/>
      <c r="BX35" s="2130" t="s">
        <v>1484</v>
      </c>
      <c r="BY35" s="2130"/>
      <c r="BZ35" s="2130"/>
      <c r="CA35" s="2130"/>
      <c r="CB35" s="2130"/>
      <c r="CC35" s="2130"/>
      <c r="CD35" s="2130"/>
      <c r="CE35" s="2130"/>
      <c r="CF35" s="2133"/>
      <c r="CG35" s="858"/>
    </row>
    <row r="36" spans="1:85" ht="13.5" customHeight="1">
      <c r="A36" s="858"/>
      <c r="B36" s="870"/>
      <c r="C36" s="2179"/>
      <c r="D36" s="2179"/>
      <c r="E36" s="2179"/>
      <c r="F36" s="2179"/>
      <c r="G36" s="2179"/>
      <c r="H36" s="871"/>
      <c r="I36" s="870"/>
      <c r="J36" s="2000"/>
      <c r="K36" s="2000"/>
      <c r="L36" s="2000"/>
      <c r="M36" s="2000"/>
      <c r="N36" s="871"/>
      <c r="O36" s="2127"/>
      <c r="P36" s="2128"/>
      <c r="Q36" s="2128"/>
      <c r="R36" s="2128"/>
      <c r="S36" s="2128"/>
      <c r="T36" s="2128"/>
      <c r="U36" s="2128"/>
      <c r="V36" s="2128"/>
      <c r="W36" s="2128"/>
      <c r="X36" s="2128"/>
      <c r="Y36" s="2128"/>
      <c r="Z36" s="2128"/>
      <c r="AA36" s="2128"/>
      <c r="AB36" s="2128"/>
      <c r="AC36" s="2129"/>
      <c r="AD36" s="2127"/>
      <c r="AE36" s="2128"/>
      <c r="AF36" s="2128"/>
      <c r="AG36" s="2128"/>
      <c r="AH36" s="2128"/>
      <c r="AI36" s="2128"/>
      <c r="AJ36" s="2128"/>
      <c r="AK36" s="2128"/>
      <c r="AL36" s="2128"/>
      <c r="AM36" s="2128"/>
      <c r="AN36" s="2128"/>
      <c r="AO36" s="2128"/>
      <c r="AP36" s="2129"/>
      <c r="AQ36" s="862"/>
      <c r="AR36" s="868"/>
      <c r="AS36" s="2110"/>
      <c r="AT36" s="2110"/>
      <c r="AU36" s="2110"/>
      <c r="AV36" s="2110"/>
      <c r="AW36" s="2110"/>
      <c r="AX36" s="869"/>
      <c r="AY36" s="915"/>
      <c r="AZ36" s="2110"/>
      <c r="BA36" s="2110"/>
      <c r="BB36" s="2110"/>
      <c r="BC36" s="2110"/>
      <c r="BD36" s="869"/>
      <c r="BE36" s="2131"/>
      <c r="BF36" s="2131"/>
      <c r="BG36" s="2131"/>
      <c r="BH36" s="2131"/>
      <c r="BI36" s="2131"/>
      <c r="BJ36" s="2131"/>
      <c r="BK36" s="2131"/>
      <c r="BL36" s="2131"/>
      <c r="BM36" s="2131"/>
      <c r="BN36" s="2131"/>
      <c r="BO36" s="2132"/>
      <c r="BP36" s="2132"/>
      <c r="BQ36" s="2132"/>
      <c r="BR36" s="2132"/>
      <c r="BS36" s="2132"/>
      <c r="BT36" s="2132"/>
      <c r="BU36" s="2132"/>
      <c r="BV36" s="2132"/>
      <c r="BW36" s="2132"/>
      <c r="BX36" s="2131"/>
      <c r="BY36" s="2131"/>
      <c r="BZ36" s="2131"/>
      <c r="CA36" s="2131"/>
      <c r="CB36" s="2131"/>
      <c r="CC36" s="2131"/>
      <c r="CD36" s="2131"/>
      <c r="CE36" s="2131"/>
      <c r="CF36" s="2134"/>
      <c r="CG36" s="858"/>
    </row>
    <row r="37" spans="1:85" ht="13.5" customHeight="1">
      <c r="A37" s="858"/>
      <c r="B37" s="859"/>
      <c r="C37" s="859"/>
      <c r="D37" s="859"/>
      <c r="E37" s="859"/>
      <c r="F37" s="859"/>
      <c r="G37" s="859"/>
      <c r="H37" s="859"/>
      <c r="I37" s="859"/>
      <c r="J37" s="859"/>
      <c r="K37" s="859"/>
      <c r="L37" s="859"/>
      <c r="M37" s="859"/>
      <c r="N37" s="859"/>
      <c r="O37" s="859"/>
      <c r="P37" s="859"/>
      <c r="Q37" s="859"/>
      <c r="R37" s="859"/>
      <c r="S37" s="859"/>
      <c r="T37" s="859"/>
      <c r="U37" s="859"/>
      <c r="V37" s="859"/>
      <c r="W37" s="859"/>
      <c r="X37" s="859"/>
      <c r="Y37" s="859"/>
      <c r="Z37" s="859"/>
      <c r="AA37" s="859"/>
      <c r="AB37" s="859"/>
      <c r="AC37" s="859"/>
      <c r="AD37" s="859"/>
      <c r="AE37" s="859"/>
      <c r="AF37" s="859"/>
      <c r="AG37" s="859"/>
      <c r="AH37" s="859"/>
      <c r="AI37" s="859"/>
      <c r="AJ37" s="859"/>
      <c r="AK37" s="859"/>
      <c r="AL37" s="859"/>
      <c r="AM37" s="859"/>
      <c r="AN37" s="859"/>
      <c r="AO37" s="859"/>
      <c r="AP37" s="859"/>
      <c r="AQ37" s="862"/>
      <c r="AR37" s="868"/>
      <c r="AS37" s="2110"/>
      <c r="AT37" s="2110"/>
      <c r="AU37" s="2110"/>
      <c r="AV37" s="2110"/>
      <c r="AW37" s="2110"/>
      <c r="AX37" s="869"/>
      <c r="AY37" s="2105" t="s">
        <v>1485</v>
      </c>
      <c r="AZ37" s="2135"/>
      <c r="BA37" s="2135"/>
      <c r="BB37" s="2135"/>
      <c r="BC37" s="2135"/>
      <c r="BD37" s="2136"/>
      <c r="BE37" s="2057" t="s">
        <v>1486</v>
      </c>
      <c r="BF37" s="2058"/>
      <c r="BG37" s="2058"/>
      <c r="BH37" s="2058"/>
      <c r="BI37" s="2058"/>
      <c r="BJ37" s="2058"/>
      <c r="BK37" s="2058"/>
      <c r="BL37" s="2057" t="s">
        <v>1480</v>
      </c>
      <c r="BM37" s="2058"/>
      <c r="BN37" s="2058"/>
      <c r="BO37" s="2058"/>
      <c r="BP37" s="2058"/>
      <c r="BQ37" s="2058"/>
      <c r="BR37" s="2058"/>
      <c r="BS37" s="2059"/>
      <c r="BT37" s="2057" t="s">
        <v>1481</v>
      </c>
      <c r="BU37" s="2058"/>
      <c r="BV37" s="2058"/>
      <c r="BW37" s="2058"/>
      <c r="BX37" s="2058"/>
      <c r="BY37" s="2058"/>
      <c r="BZ37" s="2059"/>
      <c r="CA37" s="2057" t="s">
        <v>1482</v>
      </c>
      <c r="CB37" s="2058"/>
      <c r="CC37" s="2058"/>
      <c r="CD37" s="2058"/>
      <c r="CE37" s="2058"/>
      <c r="CF37" s="2059"/>
      <c r="CG37" s="858"/>
    </row>
    <row r="38" spans="1:85" ht="13.5" customHeight="1">
      <c r="A38" s="858"/>
      <c r="B38" s="866"/>
      <c r="C38" s="2109" t="s">
        <v>1487</v>
      </c>
      <c r="D38" s="2109"/>
      <c r="E38" s="2109"/>
      <c r="F38" s="2109"/>
      <c r="G38" s="2109"/>
      <c r="H38" s="867"/>
      <c r="I38" s="912" t="s">
        <v>1473</v>
      </c>
      <c r="J38" s="2109" t="s">
        <v>1479</v>
      </c>
      <c r="K38" s="2109"/>
      <c r="L38" s="2109"/>
      <c r="M38" s="2109"/>
      <c r="N38" s="908"/>
      <c r="O38" s="2105" t="s">
        <v>1480</v>
      </c>
      <c r="P38" s="2109"/>
      <c r="Q38" s="2109"/>
      <c r="R38" s="2109"/>
      <c r="S38" s="2109"/>
      <c r="T38" s="2109"/>
      <c r="U38" s="2109"/>
      <c r="V38" s="2109"/>
      <c r="W38" s="2109"/>
      <c r="X38" s="2112"/>
      <c r="Y38" s="2115" t="s">
        <v>1481</v>
      </c>
      <c r="Z38" s="2115"/>
      <c r="AA38" s="2115"/>
      <c r="AB38" s="2115"/>
      <c r="AC38" s="2115"/>
      <c r="AD38" s="2115"/>
      <c r="AE38" s="2115"/>
      <c r="AF38" s="2115"/>
      <c r="AG38" s="2115"/>
      <c r="AH38" s="2109" t="s">
        <v>1482</v>
      </c>
      <c r="AI38" s="2109"/>
      <c r="AJ38" s="2109"/>
      <c r="AK38" s="2109"/>
      <c r="AL38" s="2109"/>
      <c r="AM38" s="2109"/>
      <c r="AN38" s="2109"/>
      <c r="AO38" s="2109"/>
      <c r="AP38" s="2112"/>
      <c r="AQ38" s="862"/>
      <c r="AR38" s="868"/>
      <c r="AS38" s="2110"/>
      <c r="AT38" s="2110"/>
      <c r="AU38" s="2110"/>
      <c r="AV38" s="2110"/>
      <c r="AW38" s="2110"/>
      <c r="AX38" s="869"/>
      <c r="AY38" s="2137"/>
      <c r="AZ38" s="2138"/>
      <c r="BA38" s="2138"/>
      <c r="BB38" s="2138"/>
      <c r="BC38" s="2138"/>
      <c r="BD38" s="2139"/>
      <c r="BE38" s="2060"/>
      <c r="BF38" s="2061"/>
      <c r="BG38" s="2061"/>
      <c r="BH38" s="2061"/>
      <c r="BI38" s="2061"/>
      <c r="BJ38" s="2061"/>
      <c r="BK38" s="2061"/>
      <c r="BL38" s="2060"/>
      <c r="BM38" s="2061"/>
      <c r="BN38" s="2061"/>
      <c r="BO38" s="2061"/>
      <c r="BP38" s="2061"/>
      <c r="BQ38" s="2061"/>
      <c r="BR38" s="2061"/>
      <c r="BS38" s="2062"/>
      <c r="BT38" s="2060"/>
      <c r="BU38" s="2061"/>
      <c r="BV38" s="2061"/>
      <c r="BW38" s="2061"/>
      <c r="BX38" s="2061"/>
      <c r="BY38" s="2061"/>
      <c r="BZ38" s="2062"/>
      <c r="CA38" s="2060"/>
      <c r="CB38" s="2061"/>
      <c r="CC38" s="2061"/>
      <c r="CD38" s="2061"/>
      <c r="CE38" s="2061"/>
      <c r="CF38" s="2062"/>
      <c r="CG38" s="858"/>
    </row>
    <row r="39" spans="1:85" ht="13.5" customHeight="1">
      <c r="A39" s="858"/>
      <c r="B39" s="868"/>
      <c r="C39" s="2110"/>
      <c r="D39" s="2110"/>
      <c r="E39" s="2110"/>
      <c r="F39" s="2110"/>
      <c r="G39" s="2110"/>
      <c r="H39" s="869"/>
      <c r="I39" s="913"/>
      <c r="J39" s="2110"/>
      <c r="K39" s="2110"/>
      <c r="L39" s="2110"/>
      <c r="M39" s="2110"/>
      <c r="N39" s="914"/>
      <c r="O39" s="2113"/>
      <c r="P39" s="2111"/>
      <c r="Q39" s="2111"/>
      <c r="R39" s="2111"/>
      <c r="S39" s="2111"/>
      <c r="T39" s="2111"/>
      <c r="U39" s="2111"/>
      <c r="V39" s="2111"/>
      <c r="W39" s="2111"/>
      <c r="X39" s="2114"/>
      <c r="Y39" s="2115"/>
      <c r="Z39" s="2115"/>
      <c r="AA39" s="2115"/>
      <c r="AB39" s="2115"/>
      <c r="AC39" s="2115"/>
      <c r="AD39" s="2115"/>
      <c r="AE39" s="2115"/>
      <c r="AF39" s="2115"/>
      <c r="AG39" s="2115"/>
      <c r="AH39" s="2111"/>
      <c r="AI39" s="2111"/>
      <c r="AJ39" s="2111"/>
      <c r="AK39" s="2111"/>
      <c r="AL39" s="2111"/>
      <c r="AM39" s="2111"/>
      <c r="AN39" s="2111"/>
      <c r="AO39" s="2111"/>
      <c r="AP39" s="2114"/>
      <c r="AQ39" s="862"/>
      <c r="AR39" s="868"/>
      <c r="AS39" s="2110"/>
      <c r="AT39" s="2110"/>
      <c r="AU39" s="2110"/>
      <c r="AV39" s="2110"/>
      <c r="AW39" s="2110"/>
      <c r="AX39" s="869"/>
      <c r="AY39" s="2137"/>
      <c r="AZ39" s="2138"/>
      <c r="BA39" s="2138"/>
      <c r="BB39" s="2138"/>
      <c r="BC39" s="2138"/>
      <c r="BD39" s="2139"/>
      <c r="BE39" s="2087"/>
      <c r="BF39" s="2088"/>
      <c r="BG39" s="2088"/>
      <c r="BH39" s="2088"/>
      <c r="BI39" s="2088"/>
      <c r="BJ39" s="2088"/>
      <c r="BK39" s="2088"/>
      <c r="BL39" s="2087"/>
      <c r="BM39" s="2088"/>
      <c r="BN39" s="2088"/>
      <c r="BO39" s="2088"/>
      <c r="BP39" s="2088"/>
      <c r="BQ39" s="2088"/>
      <c r="BR39" s="2088"/>
      <c r="BS39" s="2089"/>
      <c r="BT39" s="2087"/>
      <c r="BU39" s="2088"/>
      <c r="BV39" s="2088"/>
      <c r="BW39" s="2088"/>
      <c r="BX39" s="2088"/>
      <c r="BY39" s="2088"/>
      <c r="BZ39" s="2089"/>
      <c r="CA39" s="2087"/>
      <c r="CB39" s="2088"/>
      <c r="CC39" s="2088"/>
      <c r="CD39" s="2088"/>
      <c r="CE39" s="2088"/>
      <c r="CF39" s="2089"/>
      <c r="CG39" s="858"/>
    </row>
    <row r="40" spans="1:85" ht="13.5" customHeight="1">
      <c r="A40" s="858"/>
      <c r="B40" s="868"/>
      <c r="C40" s="2110"/>
      <c r="D40" s="2110"/>
      <c r="E40" s="2110"/>
      <c r="F40" s="2110"/>
      <c r="G40" s="2110"/>
      <c r="H40" s="869"/>
      <c r="I40" s="915"/>
      <c r="J40" s="2110"/>
      <c r="K40" s="2110"/>
      <c r="L40" s="2110"/>
      <c r="M40" s="2110"/>
      <c r="N40" s="869"/>
      <c r="O40" s="2143" t="s">
        <v>1484</v>
      </c>
      <c r="P40" s="2130"/>
      <c r="Q40" s="2130"/>
      <c r="R40" s="2130"/>
      <c r="S40" s="2130"/>
      <c r="T40" s="2130"/>
      <c r="U40" s="2130"/>
      <c r="V40" s="2130"/>
      <c r="W40" s="2130"/>
      <c r="X40" s="2133"/>
      <c r="Y40" s="2132" t="s">
        <v>1484</v>
      </c>
      <c r="Z40" s="2132"/>
      <c r="AA40" s="2132"/>
      <c r="AB40" s="2132"/>
      <c r="AC40" s="2132"/>
      <c r="AD40" s="2132"/>
      <c r="AE40" s="2132"/>
      <c r="AF40" s="2132"/>
      <c r="AG40" s="2132"/>
      <c r="AH40" s="2130" t="s">
        <v>1484</v>
      </c>
      <c r="AI40" s="2130"/>
      <c r="AJ40" s="2130"/>
      <c r="AK40" s="2130"/>
      <c r="AL40" s="2130"/>
      <c r="AM40" s="2130"/>
      <c r="AN40" s="2130"/>
      <c r="AO40" s="2130"/>
      <c r="AP40" s="2133"/>
      <c r="AQ40" s="862"/>
      <c r="AR40" s="870"/>
      <c r="AS40" s="2111"/>
      <c r="AT40" s="2111"/>
      <c r="AU40" s="2111"/>
      <c r="AV40" s="2111"/>
      <c r="AW40" s="2111"/>
      <c r="AX40" s="871"/>
      <c r="AY40" s="2140"/>
      <c r="AZ40" s="2141"/>
      <c r="BA40" s="2141"/>
      <c r="BB40" s="2141"/>
      <c r="BC40" s="2141"/>
      <c r="BD40" s="2142"/>
      <c r="BE40" s="2090"/>
      <c r="BF40" s="2091"/>
      <c r="BG40" s="2091"/>
      <c r="BH40" s="2091"/>
      <c r="BI40" s="2091"/>
      <c r="BJ40" s="2091"/>
      <c r="BK40" s="2091"/>
      <c r="BL40" s="2090"/>
      <c r="BM40" s="2091"/>
      <c r="BN40" s="2091"/>
      <c r="BO40" s="2091"/>
      <c r="BP40" s="2091"/>
      <c r="BQ40" s="2091"/>
      <c r="BR40" s="2091"/>
      <c r="BS40" s="2092"/>
      <c r="BT40" s="2090"/>
      <c r="BU40" s="2091"/>
      <c r="BV40" s="2091"/>
      <c r="BW40" s="2091"/>
      <c r="BX40" s="2091"/>
      <c r="BY40" s="2091"/>
      <c r="BZ40" s="2092"/>
      <c r="CA40" s="2090"/>
      <c r="CB40" s="2091"/>
      <c r="CC40" s="2091"/>
      <c r="CD40" s="2091"/>
      <c r="CE40" s="2091"/>
      <c r="CF40" s="2092"/>
      <c r="CG40" s="858"/>
    </row>
    <row r="41" spans="1:85" ht="13.5" customHeight="1">
      <c r="A41" s="858"/>
      <c r="B41" s="868"/>
      <c r="C41" s="2110"/>
      <c r="D41" s="2110"/>
      <c r="E41" s="2110"/>
      <c r="F41" s="2110"/>
      <c r="G41" s="2110"/>
      <c r="H41" s="869"/>
      <c r="I41" s="915"/>
      <c r="J41" s="2110"/>
      <c r="K41" s="2110"/>
      <c r="L41" s="2110"/>
      <c r="M41" s="2110"/>
      <c r="N41" s="869"/>
      <c r="O41" s="2144"/>
      <c r="P41" s="2131"/>
      <c r="Q41" s="2131"/>
      <c r="R41" s="2131"/>
      <c r="S41" s="2131"/>
      <c r="T41" s="2131"/>
      <c r="U41" s="2131"/>
      <c r="V41" s="2131"/>
      <c r="W41" s="2131"/>
      <c r="X41" s="2134"/>
      <c r="Y41" s="2132"/>
      <c r="Z41" s="2132"/>
      <c r="AA41" s="2132"/>
      <c r="AB41" s="2132"/>
      <c r="AC41" s="2132"/>
      <c r="AD41" s="2132"/>
      <c r="AE41" s="2132"/>
      <c r="AF41" s="2132"/>
      <c r="AG41" s="2132"/>
      <c r="AH41" s="2131"/>
      <c r="AI41" s="2131"/>
      <c r="AJ41" s="2131"/>
      <c r="AK41" s="2131"/>
      <c r="AL41" s="2131"/>
      <c r="AM41" s="2131"/>
      <c r="AN41" s="2131"/>
      <c r="AO41" s="2131"/>
      <c r="AP41" s="2134"/>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58"/>
    </row>
    <row r="42" spans="1:85" ht="13.5" customHeight="1">
      <c r="A42" s="858"/>
      <c r="B42" s="868"/>
      <c r="C42" s="2110"/>
      <c r="D42" s="2110"/>
      <c r="E42" s="2110"/>
      <c r="F42" s="2110"/>
      <c r="G42" s="2110"/>
      <c r="H42" s="869"/>
      <c r="I42" s="2105" t="s">
        <v>1485</v>
      </c>
      <c r="J42" s="2003"/>
      <c r="K42" s="2003"/>
      <c r="L42" s="2003"/>
      <c r="M42" s="2003"/>
      <c r="N42" s="2004"/>
      <c r="O42" s="2057" t="s">
        <v>1399</v>
      </c>
      <c r="P42" s="2058"/>
      <c r="Q42" s="2058"/>
      <c r="R42" s="2059"/>
      <c r="S42" s="2057" t="s">
        <v>1486</v>
      </c>
      <c r="T42" s="2058"/>
      <c r="U42" s="2058"/>
      <c r="V42" s="2058"/>
      <c r="W42" s="2058"/>
      <c r="X42" s="2058"/>
      <c r="Y42" s="2059"/>
      <c r="Z42" s="2057" t="s">
        <v>1480</v>
      </c>
      <c r="AA42" s="2058"/>
      <c r="AB42" s="2058"/>
      <c r="AC42" s="2058"/>
      <c r="AD42" s="2058"/>
      <c r="AE42" s="2058"/>
      <c r="AF42" s="2057" t="s">
        <v>1481</v>
      </c>
      <c r="AG42" s="2058"/>
      <c r="AH42" s="2058"/>
      <c r="AI42" s="2058"/>
      <c r="AJ42" s="2058"/>
      <c r="AK42" s="2059"/>
      <c r="AL42" s="2058" t="s">
        <v>1482</v>
      </c>
      <c r="AM42" s="2058"/>
      <c r="AN42" s="2058"/>
      <c r="AO42" s="2058"/>
      <c r="AP42" s="2059"/>
      <c r="AQ42" s="862"/>
      <c r="AR42" s="2063" t="s">
        <v>1488</v>
      </c>
      <c r="AS42" s="2064"/>
      <c r="AT42" s="2064"/>
      <c r="AU42" s="2064"/>
      <c r="AV42" s="2064"/>
      <c r="AW42" s="2064"/>
      <c r="AX42" s="2064"/>
      <c r="AY42" s="2064"/>
      <c r="AZ42" s="2065"/>
      <c r="BA42" s="2057"/>
      <c r="BB42" s="2058"/>
      <c r="BC42" s="2058"/>
      <c r="BD42" s="2058"/>
      <c r="BE42" s="2058"/>
      <c r="BF42" s="2058"/>
      <c r="BG42" s="2058"/>
      <c r="BH42" s="2058"/>
      <c r="BI42" s="2058"/>
      <c r="BJ42" s="2058"/>
      <c r="BK42" s="2059"/>
      <c r="BL42" s="859"/>
      <c r="BM42" s="2063" t="s">
        <v>1489</v>
      </c>
      <c r="BN42" s="2064"/>
      <c r="BO42" s="2064"/>
      <c r="BP42" s="2064"/>
      <c r="BQ42" s="2064"/>
      <c r="BR42" s="2064"/>
      <c r="BS42" s="2064"/>
      <c r="BT42" s="2064"/>
      <c r="BU42" s="2065"/>
      <c r="BV42" s="2057"/>
      <c r="BW42" s="2058"/>
      <c r="BX42" s="2058"/>
      <c r="BY42" s="2058"/>
      <c r="BZ42" s="2058"/>
      <c r="CA42" s="2058"/>
      <c r="CB42" s="2058"/>
      <c r="CC42" s="2058"/>
      <c r="CD42" s="2058"/>
      <c r="CE42" s="2058"/>
      <c r="CF42" s="2059"/>
      <c r="CG42" s="858"/>
    </row>
    <row r="43" spans="1:85" ht="13.5" customHeight="1">
      <c r="A43" s="858"/>
      <c r="B43" s="868"/>
      <c r="C43" s="2110"/>
      <c r="D43" s="2110"/>
      <c r="E43" s="2110"/>
      <c r="F43" s="2110"/>
      <c r="G43" s="2110"/>
      <c r="H43" s="869"/>
      <c r="I43" s="2106"/>
      <c r="J43" s="2107"/>
      <c r="K43" s="2107"/>
      <c r="L43" s="2107"/>
      <c r="M43" s="2107"/>
      <c r="N43" s="2108"/>
      <c r="O43" s="2060"/>
      <c r="P43" s="2061"/>
      <c r="Q43" s="2061"/>
      <c r="R43" s="2062"/>
      <c r="S43" s="2060"/>
      <c r="T43" s="2061"/>
      <c r="U43" s="2061"/>
      <c r="V43" s="2061"/>
      <c r="W43" s="2061"/>
      <c r="X43" s="2061"/>
      <c r="Y43" s="2062"/>
      <c r="Z43" s="2060"/>
      <c r="AA43" s="2061"/>
      <c r="AB43" s="2061"/>
      <c r="AC43" s="2061"/>
      <c r="AD43" s="2061"/>
      <c r="AE43" s="2061"/>
      <c r="AF43" s="2060"/>
      <c r="AG43" s="2061"/>
      <c r="AH43" s="2061"/>
      <c r="AI43" s="2061"/>
      <c r="AJ43" s="2061"/>
      <c r="AK43" s="2062"/>
      <c r="AL43" s="2061"/>
      <c r="AM43" s="2061"/>
      <c r="AN43" s="2061"/>
      <c r="AO43" s="2061"/>
      <c r="AP43" s="2062"/>
      <c r="AQ43" s="862"/>
      <c r="AR43" s="2066"/>
      <c r="AS43" s="2067"/>
      <c r="AT43" s="2067"/>
      <c r="AU43" s="2067"/>
      <c r="AV43" s="2067"/>
      <c r="AW43" s="2067"/>
      <c r="AX43" s="2067"/>
      <c r="AY43" s="2067"/>
      <c r="AZ43" s="2068"/>
      <c r="BA43" s="2069"/>
      <c r="BB43" s="2070"/>
      <c r="BC43" s="2070"/>
      <c r="BD43" s="2070"/>
      <c r="BE43" s="2070"/>
      <c r="BF43" s="2070"/>
      <c r="BG43" s="2070"/>
      <c r="BH43" s="2070"/>
      <c r="BI43" s="2070"/>
      <c r="BJ43" s="2070"/>
      <c r="BK43" s="2071"/>
      <c r="BL43" s="859"/>
      <c r="BM43" s="2066"/>
      <c r="BN43" s="2067"/>
      <c r="BO43" s="2067"/>
      <c r="BP43" s="2067"/>
      <c r="BQ43" s="2067"/>
      <c r="BR43" s="2067"/>
      <c r="BS43" s="2067"/>
      <c r="BT43" s="2067"/>
      <c r="BU43" s="2068"/>
      <c r="BV43" s="2069"/>
      <c r="BW43" s="2070"/>
      <c r="BX43" s="2070"/>
      <c r="BY43" s="2070"/>
      <c r="BZ43" s="2070"/>
      <c r="CA43" s="2070"/>
      <c r="CB43" s="2070"/>
      <c r="CC43" s="2070"/>
      <c r="CD43" s="2070"/>
      <c r="CE43" s="2070"/>
      <c r="CF43" s="2071"/>
      <c r="CG43" s="858"/>
    </row>
    <row r="44" spans="1:85" ht="13.5" customHeight="1">
      <c r="A44" s="858"/>
      <c r="B44" s="868"/>
      <c r="C44" s="2110"/>
      <c r="D44" s="2110"/>
      <c r="E44" s="2110"/>
      <c r="F44" s="2110"/>
      <c r="G44" s="2110"/>
      <c r="H44" s="869"/>
      <c r="I44" s="2106"/>
      <c r="J44" s="2107"/>
      <c r="K44" s="2107"/>
      <c r="L44" s="2107"/>
      <c r="M44" s="2107"/>
      <c r="N44" s="2108"/>
      <c r="O44" s="2081" t="s">
        <v>1476</v>
      </c>
      <c r="P44" s="2082"/>
      <c r="Q44" s="2082"/>
      <c r="R44" s="2083"/>
      <c r="S44" s="2087"/>
      <c r="T44" s="2088"/>
      <c r="U44" s="2088"/>
      <c r="V44" s="2088"/>
      <c r="W44" s="2088"/>
      <c r="X44" s="2088"/>
      <c r="Y44" s="2089"/>
      <c r="Z44" s="2087"/>
      <c r="AA44" s="2088"/>
      <c r="AB44" s="2088"/>
      <c r="AC44" s="2088"/>
      <c r="AD44" s="2088"/>
      <c r="AE44" s="2088"/>
      <c r="AF44" s="2087"/>
      <c r="AG44" s="2088"/>
      <c r="AH44" s="2088"/>
      <c r="AI44" s="2088"/>
      <c r="AJ44" s="2088"/>
      <c r="AK44" s="2089"/>
      <c r="AL44" s="2088"/>
      <c r="AM44" s="2088"/>
      <c r="AN44" s="2088"/>
      <c r="AO44" s="2088"/>
      <c r="AP44" s="2089"/>
      <c r="AQ44" s="862"/>
      <c r="AR44" s="916"/>
      <c r="AS44" s="862"/>
      <c r="AT44" s="2116" t="s">
        <v>1490</v>
      </c>
      <c r="AU44" s="2117"/>
      <c r="AV44" s="2117"/>
      <c r="AW44" s="2117"/>
      <c r="AX44" s="2117"/>
      <c r="AY44" s="2117"/>
      <c r="AZ44" s="2118"/>
      <c r="BA44" s="2057"/>
      <c r="BB44" s="2058"/>
      <c r="BC44" s="2058"/>
      <c r="BD44" s="2058"/>
      <c r="BE44" s="2058"/>
      <c r="BF44" s="2058"/>
      <c r="BG44" s="2058"/>
      <c r="BH44" s="2058"/>
      <c r="BI44" s="2058"/>
      <c r="BJ44" s="2058"/>
      <c r="BK44" s="2059"/>
      <c r="BL44" s="859"/>
      <c r="BM44" s="2063" t="s">
        <v>1491</v>
      </c>
      <c r="BN44" s="2064"/>
      <c r="BO44" s="2064"/>
      <c r="BP44" s="2064"/>
      <c r="BQ44" s="2064"/>
      <c r="BR44" s="2064"/>
      <c r="BS44" s="2064"/>
      <c r="BT44" s="2064"/>
      <c r="BU44" s="2065"/>
      <c r="BV44" s="2057"/>
      <c r="BW44" s="2058"/>
      <c r="BX44" s="2058"/>
      <c r="BY44" s="2058"/>
      <c r="BZ44" s="2058"/>
      <c r="CA44" s="2058"/>
      <c r="CB44" s="2058"/>
      <c r="CC44" s="2058"/>
      <c r="CD44" s="2058"/>
      <c r="CE44" s="2058"/>
      <c r="CF44" s="2059"/>
      <c r="CG44" s="858"/>
    </row>
    <row r="45" spans="1:85" ht="13.5" customHeight="1">
      <c r="A45" s="858"/>
      <c r="B45" s="868"/>
      <c r="C45" s="2110"/>
      <c r="D45" s="2110"/>
      <c r="E45" s="2110"/>
      <c r="F45" s="2110"/>
      <c r="G45" s="2110"/>
      <c r="H45" s="869"/>
      <c r="I45" s="2106"/>
      <c r="J45" s="2107"/>
      <c r="K45" s="2107"/>
      <c r="L45" s="2107"/>
      <c r="M45" s="2107"/>
      <c r="N45" s="2108"/>
      <c r="O45" s="2084"/>
      <c r="P45" s="2085"/>
      <c r="Q45" s="2085"/>
      <c r="R45" s="2086"/>
      <c r="S45" s="2090"/>
      <c r="T45" s="2091"/>
      <c r="U45" s="2091"/>
      <c r="V45" s="2091"/>
      <c r="W45" s="2091"/>
      <c r="X45" s="2091"/>
      <c r="Y45" s="2092"/>
      <c r="Z45" s="2090"/>
      <c r="AA45" s="2091"/>
      <c r="AB45" s="2091"/>
      <c r="AC45" s="2091"/>
      <c r="AD45" s="2091"/>
      <c r="AE45" s="2091"/>
      <c r="AF45" s="2090"/>
      <c r="AG45" s="2091"/>
      <c r="AH45" s="2091"/>
      <c r="AI45" s="2091"/>
      <c r="AJ45" s="2091"/>
      <c r="AK45" s="2092"/>
      <c r="AL45" s="2091"/>
      <c r="AM45" s="2091"/>
      <c r="AN45" s="2091"/>
      <c r="AO45" s="2091"/>
      <c r="AP45" s="2092"/>
      <c r="AQ45" s="862"/>
      <c r="AR45" s="916"/>
      <c r="AS45" s="862"/>
      <c r="AT45" s="2119"/>
      <c r="AU45" s="2120"/>
      <c r="AV45" s="2120"/>
      <c r="AW45" s="2120"/>
      <c r="AX45" s="2120"/>
      <c r="AY45" s="2120"/>
      <c r="AZ45" s="2121"/>
      <c r="BA45" s="2069"/>
      <c r="BB45" s="2070"/>
      <c r="BC45" s="2070"/>
      <c r="BD45" s="2070"/>
      <c r="BE45" s="2070"/>
      <c r="BF45" s="2070"/>
      <c r="BG45" s="2070"/>
      <c r="BH45" s="2070"/>
      <c r="BI45" s="2070"/>
      <c r="BJ45" s="2070"/>
      <c r="BK45" s="2071"/>
      <c r="BL45" s="859"/>
      <c r="BM45" s="2066"/>
      <c r="BN45" s="2067"/>
      <c r="BO45" s="2067"/>
      <c r="BP45" s="2067"/>
      <c r="BQ45" s="2067"/>
      <c r="BR45" s="2067"/>
      <c r="BS45" s="2067"/>
      <c r="BT45" s="2067"/>
      <c r="BU45" s="2068"/>
      <c r="BV45" s="2069"/>
      <c r="BW45" s="2070"/>
      <c r="BX45" s="2070"/>
      <c r="BY45" s="2070"/>
      <c r="BZ45" s="2070"/>
      <c r="CA45" s="2070"/>
      <c r="CB45" s="2070"/>
      <c r="CC45" s="2070"/>
      <c r="CD45" s="2070"/>
      <c r="CE45" s="2070"/>
      <c r="CF45" s="2071"/>
      <c r="CG45" s="858"/>
    </row>
    <row r="46" spans="1:85" ht="13.5" customHeight="1">
      <c r="A46" s="858"/>
      <c r="B46" s="868"/>
      <c r="C46" s="2110"/>
      <c r="D46" s="2110"/>
      <c r="E46" s="2110"/>
      <c r="F46" s="2110"/>
      <c r="G46" s="2110"/>
      <c r="H46" s="869"/>
      <c r="I46" s="2106"/>
      <c r="J46" s="2107"/>
      <c r="K46" s="2107"/>
      <c r="L46" s="2107"/>
      <c r="M46" s="2107"/>
      <c r="N46" s="2108"/>
      <c r="O46" s="2081" t="s">
        <v>1483</v>
      </c>
      <c r="P46" s="2082"/>
      <c r="Q46" s="2082"/>
      <c r="R46" s="2083"/>
      <c r="S46" s="2087"/>
      <c r="T46" s="2088"/>
      <c r="U46" s="2088"/>
      <c r="V46" s="2088"/>
      <c r="W46" s="2088"/>
      <c r="X46" s="2088"/>
      <c r="Y46" s="2089"/>
      <c r="Z46" s="2087"/>
      <c r="AA46" s="2088"/>
      <c r="AB46" s="2088"/>
      <c r="AC46" s="2088"/>
      <c r="AD46" s="2088"/>
      <c r="AE46" s="2088"/>
      <c r="AF46" s="2087"/>
      <c r="AG46" s="2088"/>
      <c r="AH46" s="2088"/>
      <c r="AI46" s="2088"/>
      <c r="AJ46" s="2088"/>
      <c r="AK46" s="2089"/>
      <c r="AL46" s="2088"/>
      <c r="AM46" s="2088"/>
      <c r="AN46" s="2088"/>
      <c r="AO46" s="2088"/>
      <c r="AP46" s="2089"/>
      <c r="AQ46" s="862"/>
      <c r="AR46" s="2093" t="s">
        <v>1492</v>
      </c>
      <c r="AS46" s="2094"/>
      <c r="AT46" s="2094"/>
      <c r="AU46" s="2094"/>
      <c r="AV46" s="2094"/>
      <c r="AW46" s="2094"/>
      <c r="AX46" s="2094"/>
      <c r="AY46" s="2094"/>
      <c r="AZ46" s="2095"/>
      <c r="BA46" s="2099" t="s">
        <v>1493</v>
      </c>
      <c r="BB46" s="2100"/>
      <c r="BC46" s="2100"/>
      <c r="BD46" s="2100"/>
      <c r="BE46" s="2100"/>
      <c r="BF46" s="2100"/>
      <c r="BG46" s="2100"/>
      <c r="BH46" s="2100"/>
      <c r="BI46" s="2100"/>
      <c r="BJ46" s="2100"/>
      <c r="BK46" s="2101"/>
      <c r="BL46" s="859"/>
      <c r="BM46" s="2063" t="s">
        <v>1494</v>
      </c>
      <c r="BN46" s="2064"/>
      <c r="BO46" s="2064"/>
      <c r="BP46" s="2064"/>
      <c r="BQ46" s="2064"/>
      <c r="BR46" s="2064"/>
      <c r="BS46" s="2064"/>
      <c r="BT46" s="2064"/>
      <c r="BU46" s="2065"/>
      <c r="BV46" s="2057"/>
      <c r="BW46" s="2058"/>
      <c r="BX46" s="2058"/>
      <c r="BY46" s="2058"/>
      <c r="BZ46" s="2058"/>
      <c r="CA46" s="2058"/>
      <c r="CB46" s="2058"/>
      <c r="CC46" s="2058"/>
      <c r="CD46" s="2058"/>
      <c r="CE46" s="2058"/>
      <c r="CF46" s="2059"/>
      <c r="CG46" s="858"/>
    </row>
    <row r="47" spans="1:85" ht="13.5" customHeight="1">
      <c r="A47" s="858"/>
      <c r="B47" s="870"/>
      <c r="C47" s="2111"/>
      <c r="D47" s="2111"/>
      <c r="E47" s="2111"/>
      <c r="F47" s="2111"/>
      <c r="G47" s="2111"/>
      <c r="H47" s="871"/>
      <c r="I47" s="2005"/>
      <c r="J47" s="2006"/>
      <c r="K47" s="2006"/>
      <c r="L47" s="2006"/>
      <c r="M47" s="2006"/>
      <c r="N47" s="2007"/>
      <c r="O47" s="2084"/>
      <c r="P47" s="2085"/>
      <c r="Q47" s="2085"/>
      <c r="R47" s="2086"/>
      <c r="S47" s="2090"/>
      <c r="T47" s="2091"/>
      <c r="U47" s="2091"/>
      <c r="V47" s="2091"/>
      <c r="W47" s="2091"/>
      <c r="X47" s="2091"/>
      <c r="Y47" s="2092"/>
      <c r="Z47" s="2090"/>
      <c r="AA47" s="2091"/>
      <c r="AB47" s="2091"/>
      <c r="AC47" s="2091"/>
      <c r="AD47" s="2091"/>
      <c r="AE47" s="2091"/>
      <c r="AF47" s="2090"/>
      <c r="AG47" s="2091"/>
      <c r="AH47" s="2091"/>
      <c r="AI47" s="2091"/>
      <c r="AJ47" s="2091"/>
      <c r="AK47" s="2092"/>
      <c r="AL47" s="2091"/>
      <c r="AM47" s="2091"/>
      <c r="AN47" s="2091"/>
      <c r="AO47" s="2091"/>
      <c r="AP47" s="2092"/>
      <c r="AQ47" s="862"/>
      <c r="AR47" s="2096"/>
      <c r="AS47" s="2097"/>
      <c r="AT47" s="2097"/>
      <c r="AU47" s="2097"/>
      <c r="AV47" s="2097"/>
      <c r="AW47" s="2097"/>
      <c r="AX47" s="2097"/>
      <c r="AY47" s="2097"/>
      <c r="AZ47" s="2098"/>
      <c r="BA47" s="2102"/>
      <c r="BB47" s="2103"/>
      <c r="BC47" s="2103"/>
      <c r="BD47" s="2103"/>
      <c r="BE47" s="2103"/>
      <c r="BF47" s="2103"/>
      <c r="BG47" s="2103"/>
      <c r="BH47" s="2103"/>
      <c r="BI47" s="2103"/>
      <c r="BJ47" s="2103"/>
      <c r="BK47" s="2104"/>
      <c r="BL47" s="859"/>
      <c r="BM47" s="2066"/>
      <c r="BN47" s="2067"/>
      <c r="BO47" s="2067"/>
      <c r="BP47" s="2067"/>
      <c r="BQ47" s="2067"/>
      <c r="BR47" s="2067"/>
      <c r="BS47" s="2067"/>
      <c r="BT47" s="2067"/>
      <c r="BU47" s="2068"/>
      <c r="BV47" s="2069"/>
      <c r="BW47" s="2070"/>
      <c r="BX47" s="2070"/>
      <c r="BY47" s="2070"/>
      <c r="BZ47" s="2070"/>
      <c r="CA47" s="2070"/>
      <c r="CB47" s="2070"/>
      <c r="CC47" s="2070"/>
      <c r="CD47" s="2070"/>
      <c r="CE47" s="2070"/>
      <c r="CF47" s="2071"/>
      <c r="CG47" s="858"/>
    </row>
    <row r="48" spans="1:85" ht="13.5" customHeight="1">
      <c r="A48" s="858"/>
      <c r="B48" s="859"/>
      <c r="C48" s="859"/>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62"/>
      <c r="AR48" s="916"/>
      <c r="AS48" s="862"/>
      <c r="AT48" s="2063" t="s">
        <v>1495</v>
      </c>
      <c r="AU48" s="2064"/>
      <c r="AV48" s="2064"/>
      <c r="AW48" s="2064"/>
      <c r="AX48" s="2064"/>
      <c r="AY48" s="2064"/>
      <c r="AZ48" s="2065"/>
      <c r="BA48" s="2075"/>
      <c r="BB48" s="2076"/>
      <c r="BC48" s="2076"/>
      <c r="BD48" s="2076"/>
      <c r="BE48" s="2076"/>
      <c r="BF48" s="2076"/>
      <c r="BG48" s="2076"/>
      <c r="BH48" s="2076"/>
      <c r="BI48" s="2076"/>
      <c r="BJ48" s="2076"/>
      <c r="BK48" s="2077"/>
      <c r="BL48" s="859"/>
      <c r="BM48" s="2063" t="s">
        <v>1417</v>
      </c>
      <c r="BN48" s="2064"/>
      <c r="BO48" s="2064"/>
      <c r="BP48" s="2064"/>
      <c r="BQ48" s="2064"/>
      <c r="BR48" s="2064"/>
      <c r="BS48" s="2064"/>
      <c r="BT48" s="2064"/>
      <c r="BU48" s="2065"/>
      <c r="BV48" s="2057"/>
      <c r="BW48" s="2058"/>
      <c r="BX48" s="2058"/>
      <c r="BY48" s="2058"/>
      <c r="BZ48" s="2058"/>
      <c r="CA48" s="2058"/>
      <c r="CB48" s="2058"/>
      <c r="CC48" s="2058"/>
      <c r="CD48" s="2058"/>
      <c r="CE48" s="2058"/>
      <c r="CF48" s="2059"/>
      <c r="CG48" s="858"/>
    </row>
    <row r="49" spans="1:85" ht="13.5" customHeight="1">
      <c r="A49" s="858"/>
      <c r="B49" s="866"/>
      <c r="C49" s="2009" t="s">
        <v>1496</v>
      </c>
      <c r="D49" s="2009"/>
      <c r="E49" s="2009"/>
      <c r="F49" s="2009"/>
      <c r="G49" s="2009"/>
      <c r="H49" s="867"/>
      <c r="I49" s="2049"/>
      <c r="J49" s="2050"/>
      <c r="K49" s="2050"/>
      <c r="L49" s="2050"/>
      <c r="M49" s="2050"/>
      <c r="N49" s="2050"/>
      <c r="O49" s="2050"/>
      <c r="P49" s="2050"/>
      <c r="Q49" s="2050"/>
      <c r="R49" s="2050"/>
      <c r="S49" s="2050"/>
      <c r="T49" s="2050"/>
      <c r="U49" s="2050"/>
      <c r="V49" s="2051"/>
      <c r="W49" s="866"/>
      <c r="X49" s="2055" t="s">
        <v>1497</v>
      </c>
      <c r="Y49" s="2055"/>
      <c r="Z49" s="2055"/>
      <c r="AA49" s="2055"/>
      <c r="AB49" s="2055"/>
      <c r="AC49" s="867"/>
      <c r="AD49" s="2049"/>
      <c r="AE49" s="2050"/>
      <c r="AF49" s="2050"/>
      <c r="AG49" s="2050"/>
      <c r="AH49" s="2050"/>
      <c r="AI49" s="2050"/>
      <c r="AJ49" s="2050"/>
      <c r="AK49" s="2050"/>
      <c r="AL49" s="2050"/>
      <c r="AM49" s="2050"/>
      <c r="AN49" s="2050"/>
      <c r="AO49" s="2050"/>
      <c r="AP49" s="2051"/>
      <c r="AQ49" s="862"/>
      <c r="AR49" s="917"/>
      <c r="AS49" s="918"/>
      <c r="AT49" s="2072"/>
      <c r="AU49" s="2073"/>
      <c r="AV49" s="2073"/>
      <c r="AW49" s="2073"/>
      <c r="AX49" s="2073"/>
      <c r="AY49" s="2073"/>
      <c r="AZ49" s="2074"/>
      <c r="BA49" s="2078"/>
      <c r="BB49" s="2079"/>
      <c r="BC49" s="2079"/>
      <c r="BD49" s="2079"/>
      <c r="BE49" s="2079"/>
      <c r="BF49" s="2079"/>
      <c r="BG49" s="2079"/>
      <c r="BH49" s="2079"/>
      <c r="BI49" s="2079"/>
      <c r="BJ49" s="2079"/>
      <c r="BK49" s="2080"/>
      <c r="BL49" s="859"/>
      <c r="BM49" s="2066"/>
      <c r="BN49" s="2067"/>
      <c r="BO49" s="2067"/>
      <c r="BP49" s="2067"/>
      <c r="BQ49" s="2067"/>
      <c r="BR49" s="2067"/>
      <c r="BS49" s="2067"/>
      <c r="BT49" s="2067"/>
      <c r="BU49" s="2068"/>
      <c r="BV49" s="2069"/>
      <c r="BW49" s="2070"/>
      <c r="BX49" s="2070"/>
      <c r="BY49" s="2070"/>
      <c r="BZ49" s="2070"/>
      <c r="CA49" s="2070"/>
      <c r="CB49" s="2070"/>
      <c r="CC49" s="2070"/>
      <c r="CD49" s="2070"/>
      <c r="CE49" s="2070"/>
      <c r="CF49" s="2071"/>
      <c r="CG49" s="858"/>
    </row>
    <row r="50" spans="1:85" ht="13.5" customHeight="1">
      <c r="A50" s="858"/>
      <c r="B50" s="870"/>
      <c r="C50" s="2012"/>
      <c r="D50" s="2012"/>
      <c r="E50" s="2012"/>
      <c r="F50" s="2012"/>
      <c r="G50" s="2012"/>
      <c r="H50" s="871"/>
      <c r="I50" s="2052"/>
      <c r="J50" s="2053"/>
      <c r="K50" s="2053"/>
      <c r="L50" s="2053"/>
      <c r="M50" s="2053"/>
      <c r="N50" s="2053"/>
      <c r="O50" s="2053"/>
      <c r="P50" s="2053"/>
      <c r="Q50" s="2053"/>
      <c r="R50" s="2053"/>
      <c r="S50" s="2053"/>
      <c r="T50" s="2053"/>
      <c r="U50" s="2053"/>
      <c r="V50" s="2054"/>
      <c r="W50" s="870"/>
      <c r="X50" s="2056"/>
      <c r="Y50" s="2056"/>
      <c r="Z50" s="2056"/>
      <c r="AA50" s="2056"/>
      <c r="AB50" s="2056"/>
      <c r="AC50" s="871"/>
      <c r="AD50" s="2052"/>
      <c r="AE50" s="2053"/>
      <c r="AF50" s="2053"/>
      <c r="AG50" s="2053"/>
      <c r="AH50" s="2053"/>
      <c r="AI50" s="2053"/>
      <c r="AJ50" s="2053"/>
      <c r="AK50" s="2053"/>
      <c r="AL50" s="2053"/>
      <c r="AM50" s="2053"/>
      <c r="AN50" s="2053"/>
      <c r="AO50" s="2053"/>
      <c r="AP50" s="2054"/>
      <c r="AQ50" s="862"/>
      <c r="AR50" s="859"/>
      <c r="AS50" s="859"/>
      <c r="AT50" s="859"/>
      <c r="AU50" s="859"/>
      <c r="AV50" s="859"/>
      <c r="AW50" s="859"/>
      <c r="AX50" s="859"/>
      <c r="AY50" s="859"/>
      <c r="AZ50" s="859"/>
      <c r="BA50" s="859"/>
      <c r="BB50" s="859"/>
      <c r="BC50" s="859"/>
      <c r="BD50" s="859"/>
      <c r="BE50" s="859"/>
      <c r="BF50" s="859"/>
      <c r="BG50" s="859"/>
      <c r="BH50" s="859"/>
      <c r="BI50" s="859"/>
      <c r="BJ50" s="859"/>
      <c r="BK50" s="859"/>
      <c r="BL50" s="859"/>
      <c r="BM50" s="916"/>
      <c r="BN50" s="862"/>
      <c r="BO50" s="2063" t="s">
        <v>1495</v>
      </c>
      <c r="BP50" s="2064"/>
      <c r="BQ50" s="2064"/>
      <c r="BR50" s="2064"/>
      <c r="BS50" s="2064"/>
      <c r="BT50" s="2064"/>
      <c r="BU50" s="2065"/>
      <c r="BV50" s="2057"/>
      <c r="BW50" s="2058"/>
      <c r="BX50" s="2058"/>
      <c r="BY50" s="2058"/>
      <c r="BZ50" s="2058"/>
      <c r="CA50" s="2058"/>
      <c r="CB50" s="2058"/>
      <c r="CC50" s="2058"/>
      <c r="CD50" s="2058"/>
      <c r="CE50" s="2058"/>
      <c r="CF50" s="2059"/>
      <c r="CG50" s="858"/>
    </row>
    <row r="51" spans="1:85" ht="13.5" customHeight="1">
      <c r="A51" s="858"/>
      <c r="B51" s="862"/>
      <c r="C51" s="919"/>
      <c r="D51" s="919"/>
      <c r="E51" s="919"/>
      <c r="F51" s="919"/>
      <c r="G51" s="919"/>
      <c r="H51" s="862"/>
      <c r="I51" s="862"/>
      <c r="J51" s="862"/>
      <c r="K51" s="862"/>
      <c r="L51" s="862"/>
      <c r="M51" s="862"/>
      <c r="N51" s="862"/>
      <c r="O51" s="862"/>
      <c r="P51" s="862"/>
      <c r="Q51" s="862"/>
      <c r="R51" s="862"/>
      <c r="S51" s="862"/>
      <c r="T51" s="862"/>
      <c r="U51" s="862"/>
      <c r="V51" s="862"/>
      <c r="W51" s="862"/>
      <c r="X51" s="920"/>
      <c r="Y51" s="920"/>
      <c r="Z51" s="920"/>
      <c r="AA51" s="920"/>
      <c r="AB51" s="920"/>
      <c r="AC51" s="862"/>
      <c r="AD51" s="862"/>
      <c r="AE51" s="862"/>
      <c r="AF51" s="862"/>
      <c r="AG51" s="862"/>
      <c r="AH51" s="862"/>
      <c r="AI51" s="862"/>
      <c r="AJ51" s="862"/>
      <c r="AK51" s="862"/>
      <c r="AL51" s="862"/>
      <c r="AM51" s="862"/>
      <c r="AN51" s="862"/>
      <c r="AO51" s="862"/>
      <c r="AP51" s="862"/>
      <c r="AQ51" s="862"/>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916"/>
      <c r="BN51" s="862"/>
      <c r="BO51" s="2066"/>
      <c r="BP51" s="2067"/>
      <c r="BQ51" s="2067"/>
      <c r="BR51" s="2067"/>
      <c r="BS51" s="2067"/>
      <c r="BT51" s="2067"/>
      <c r="BU51" s="2068"/>
      <c r="BV51" s="2069"/>
      <c r="BW51" s="2070"/>
      <c r="BX51" s="2070"/>
      <c r="BY51" s="2070"/>
      <c r="BZ51" s="2070"/>
      <c r="CA51" s="2070"/>
      <c r="CB51" s="2070"/>
      <c r="CC51" s="2070"/>
      <c r="CD51" s="2070"/>
      <c r="CE51" s="2070"/>
      <c r="CF51" s="2071"/>
      <c r="CG51" s="858"/>
    </row>
    <row r="52" spans="1:85" ht="13.5" customHeight="1">
      <c r="A52" s="858"/>
      <c r="B52" s="921"/>
      <c r="C52" s="2009" t="s">
        <v>1498</v>
      </c>
      <c r="D52" s="1997"/>
      <c r="E52" s="1997"/>
      <c r="F52" s="1997"/>
      <c r="G52" s="1997"/>
      <c r="H52" s="922"/>
      <c r="I52" s="2002"/>
      <c r="J52" s="2003"/>
      <c r="K52" s="2003"/>
      <c r="L52" s="2003"/>
      <c r="M52" s="2003"/>
      <c r="N52" s="2003"/>
      <c r="O52" s="2003"/>
      <c r="P52" s="2003"/>
      <c r="Q52" s="2003"/>
      <c r="R52" s="2003"/>
      <c r="S52" s="2003"/>
      <c r="T52" s="2003"/>
      <c r="U52" s="2003"/>
      <c r="V52" s="2004"/>
      <c r="W52" s="921"/>
      <c r="X52" s="2055" t="s">
        <v>1497</v>
      </c>
      <c r="Y52" s="2055"/>
      <c r="Z52" s="2055"/>
      <c r="AA52" s="2055"/>
      <c r="AB52" s="2055"/>
      <c r="AC52" s="922"/>
      <c r="AD52" s="2002"/>
      <c r="AE52" s="2003"/>
      <c r="AF52" s="2003"/>
      <c r="AG52" s="2003"/>
      <c r="AH52" s="2003"/>
      <c r="AI52" s="2003"/>
      <c r="AJ52" s="2003"/>
      <c r="AK52" s="2003"/>
      <c r="AL52" s="2003"/>
      <c r="AM52" s="2003"/>
      <c r="AN52" s="2003"/>
      <c r="AO52" s="2003"/>
      <c r="AP52" s="2004"/>
      <c r="AQ52" s="862"/>
      <c r="AR52" s="859"/>
      <c r="AS52" s="859"/>
      <c r="AT52" s="859"/>
      <c r="AU52" s="859"/>
      <c r="AV52" s="859"/>
      <c r="AW52" s="859"/>
      <c r="AX52" s="859"/>
      <c r="AY52" s="859"/>
      <c r="AZ52" s="859"/>
      <c r="BA52" s="859"/>
      <c r="BB52" s="859"/>
      <c r="BC52" s="859"/>
      <c r="BD52" s="859"/>
      <c r="BE52" s="859"/>
      <c r="BF52" s="859"/>
      <c r="BG52" s="859"/>
      <c r="BH52" s="859"/>
      <c r="BI52" s="859"/>
      <c r="BJ52" s="859"/>
      <c r="BK52" s="859"/>
      <c r="BL52" s="859"/>
      <c r="BM52" s="916"/>
      <c r="BN52" s="862"/>
      <c r="BO52" s="2057" t="s">
        <v>1419</v>
      </c>
      <c r="BP52" s="2058"/>
      <c r="BQ52" s="2058"/>
      <c r="BR52" s="2058"/>
      <c r="BS52" s="2058"/>
      <c r="BT52" s="2058"/>
      <c r="BU52" s="2059"/>
      <c r="BV52" s="2057"/>
      <c r="BW52" s="2058"/>
      <c r="BX52" s="2058"/>
      <c r="BY52" s="2058"/>
      <c r="BZ52" s="2058"/>
      <c r="CA52" s="2058"/>
      <c r="CB52" s="2058"/>
      <c r="CC52" s="2058"/>
      <c r="CD52" s="2058"/>
      <c r="CE52" s="2058"/>
      <c r="CF52" s="2059"/>
      <c r="CG52" s="858"/>
    </row>
    <row r="53" spans="1:85" ht="13.5" customHeight="1">
      <c r="A53" s="858"/>
      <c r="B53" s="917"/>
      <c r="C53" s="2000"/>
      <c r="D53" s="2000"/>
      <c r="E53" s="2000"/>
      <c r="F53" s="2000"/>
      <c r="G53" s="2000"/>
      <c r="H53" s="923"/>
      <c r="I53" s="2005"/>
      <c r="J53" s="2006"/>
      <c r="K53" s="2006"/>
      <c r="L53" s="2006"/>
      <c r="M53" s="2006"/>
      <c r="N53" s="2006"/>
      <c r="O53" s="2006"/>
      <c r="P53" s="2006"/>
      <c r="Q53" s="2006"/>
      <c r="R53" s="2006"/>
      <c r="S53" s="2006"/>
      <c r="T53" s="2006"/>
      <c r="U53" s="2006"/>
      <c r="V53" s="2007"/>
      <c r="W53" s="917"/>
      <c r="X53" s="2056"/>
      <c r="Y53" s="2056"/>
      <c r="Z53" s="2056"/>
      <c r="AA53" s="2056"/>
      <c r="AB53" s="2056"/>
      <c r="AC53" s="923"/>
      <c r="AD53" s="2005"/>
      <c r="AE53" s="2006"/>
      <c r="AF53" s="2006"/>
      <c r="AG53" s="2006"/>
      <c r="AH53" s="2006"/>
      <c r="AI53" s="2006"/>
      <c r="AJ53" s="2006"/>
      <c r="AK53" s="2006"/>
      <c r="AL53" s="2006"/>
      <c r="AM53" s="2006"/>
      <c r="AN53" s="2006"/>
      <c r="AO53" s="2006"/>
      <c r="AP53" s="2007"/>
      <c r="AQ53" s="862"/>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917"/>
      <c r="BN53" s="918"/>
      <c r="BO53" s="2060"/>
      <c r="BP53" s="2061"/>
      <c r="BQ53" s="2061"/>
      <c r="BR53" s="2061"/>
      <c r="BS53" s="2061"/>
      <c r="BT53" s="2061"/>
      <c r="BU53" s="2062"/>
      <c r="BV53" s="2060"/>
      <c r="BW53" s="2061"/>
      <c r="BX53" s="2061"/>
      <c r="BY53" s="2061"/>
      <c r="BZ53" s="2061"/>
      <c r="CA53" s="2061"/>
      <c r="CB53" s="2061"/>
      <c r="CC53" s="2061"/>
      <c r="CD53" s="2061"/>
      <c r="CE53" s="2061"/>
      <c r="CF53" s="2062"/>
      <c r="CG53" s="858"/>
    </row>
    <row r="54" spans="1:85" ht="13.5" customHeight="1">
      <c r="A54" s="858"/>
      <c r="B54" s="866"/>
      <c r="C54" s="2009" t="s">
        <v>1499</v>
      </c>
      <c r="D54" s="2009"/>
      <c r="E54" s="2009"/>
      <c r="F54" s="2009"/>
      <c r="G54" s="2009"/>
      <c r="H54" s="867"/>
      <c r="I54" s="2049"/>
      <c r="J54" s="2050"/>
      <c r="K54" s="2050"/>
      <c r="L54" s="2050"/>
      <c r="M54" s="2050"/>
      <c r="N54" s="2050"/>
      <c r="O54" s="2050"/>
      <c r="P54" s="2050"/>
      <c r="Q54" s="2050"/>
      <c r="R54" s="2050"/>
      <c r="S54" s="2050"/>
      <c r="T54" s="2050"/>
      <c r="U54" s="2050"/>
      <c r="V54" s="2051"/>
      <c r="W54" s="866"/>
      <c r="X54" s="2055" t="s">
        <v>1497</v>
      </c>
      <c r="Y54" s="2055"/>
      <c r="Z54" s="2055"/>
      <c r="AA54" s="2055"/>
      <c r="AB54" s="2055"/>
      <c r="AC54" s="867"/>
      <c r="AD54" s="2049"/>
      <c r="AE54" s="2050"/>
      <c r="AF54" s="2050"/>
      <c r="AG54" s="2050"/>
      <c r="AH54" s="2050"/>
      <c r="AI54" s="2050"/>
      <c r="AJ54" s="2050"/>
      <c r="AK54" s="2050"/>
      <c r="AL54" s="2050"/>
      <c r="AM54" s="2050"/>
      <c r="AN54" s="2050"/>
      <c r="AO54" s="2050"/>
      <c r="AP54" s="2051"/>
      <c r="AQ54" s="862"/>
      <c r="AR54" s="859"/>
      <c r="AS54" s="859"/>
      <c r="AT54" s="859"/>
      <c r="AU54" s="859"/>
      <c r="AV54" s="859"/>
      <c r="AW54" s="859"/>
      <c r="AX54" s="859"/>
      <c r="AY54" s="859"/>
      <c r="AZ54" s="859"/>
      <c r="BA54" s="859"/>
      <c r="BB54" s="859"/>
      <c r="BC54" s="859"/>
      <c r="BD54" s="859"/>
      <c r="BE54" s="859"/>
      <c r="BF54" s="859"/>
      <c r="BG54" s="859"/>
      <c r="BH54" s="859"/>
      <c r="BI54" s="859"/>
      <c r="BJ54" s="859"/>
      <c r="BK54" s="859"/>
      <c r="BL54" s="859"/>
      <c r="BM54" s="861"/>
      <c r="BN54" s="861"/>
      <c r="BO54" s="861"/>
      <c r="BP54" s="861"/>
      <c r="BQ54" s="861"/>
      <c r="BR54" s="861"/>
      <c r="BS54" s="861"/>
      <c r="BT54" s="861"/>
      <c r="BU54" s="861"/>
      <c r="BV54" s="861"/>
      <c r="BW54" s="861"/>
      <c r="BX54" s="861"/>
      <c r="BY54" s="861"/>
      <c r="BZ54" s="861"/>
      <c r="CA54" s="861"/>
      <c r="CB54" s="861"/>
      <c r="CC54" s="861"/>
      <c r="CD54" s="861"/>
      <c r="CE54" s="861"/>
      <c r="CF54" s="861"/>
      <c r="CG54" s="858"/>
    </row>
    <row r="55" spans="1:85" ht="13.5" customHeight="1">
      <c r="A55" s="858"/>
      <c r="B55" s="870"/>
      <c r="C55" s="2012"/>
      <c r="D55" s="2012"/>
      <c r="E55" s="2012"/>
      <c r="F55" s="2012"/>
      <c r="G55" s="2012"/>
      <c r="H55" s="871"/>
      <c r="I55" s="2052"/>
      <c r="J55" s="2053"/>
      <c r="K55" s="2053"/>
      <c r="L55" s="2053"/>
      <c r="M55" s="2053"/>
      <c r="N55" s="2053"/>
      <c r="O55" s="2053"/>
      <c r="P55" s="2053"/>
      <c r="Q55" s="2053"/>
      <c r="R55" s="2053"/>
      <c r="S55" s="2053"/>
      <c r="T55" s="2053"/>
      <c r="U55" s="2053"/>
      <c r="V55" s="2054"/>
      <c r="W55" s="870"/>
      <c r="X55" s="2056"/>
      <c r="Y55" s="2056"/>
      <c r="Z55" s="2056"/>
      <c r="AA55" s="2056"/>
      <c r="AB55" s="2056"/>
      <c r="AC55" s="871"/>
      <c r="AD55" s="2052"/>
      <c r="AE55" s="2053"/>
      <c r="AF55" s="2053"/>
      <c r="AG55" s="2053"/>
      <c r="AH55" s="2053"/>
      <c r="AI55" s="2053"/>
      <c r="AJ55" s="2053"/>
      <c r="AK55" s="2053"/>
      <c r="AL55" s="2053"/>
      <c r="AM55" s="2053"/>
      <c r="AN55" s="2053"/>
      <c r="AO55" s="2053"/>
      <c r="AP55" s="2054"/>
      <c r="AQ55" s="862"/>
      <c r="AR55" s="1969" t="s">
        <v>1500</v>
      </c>
      <c r="AS55" s="1969"/>
      <c r="AT55" s="1969"/>
      <c r="AU55" s="1969"/>
      <c r="AV55" s="1969"/>
      <c r="AW55" s="1969"/>
      <c r="AX55" s="1969"/>
      <c r="AY55" s="1969"/>
      <c r="AZ55" s="1972" t="s">
        <v>1501</v>
      </c>
      <c r="BA55" s="1972"/>
      <c r="BB55" s="1972"/>
      <c r="BC55" s="1972"/>
      <c r="BD55" s="1972"/>
      <c r="BE55" s="1972"/>
      <c r="BF55" s="1975" t="s">
        <v>1503</v>
      </c>
      <c r="BG55" s="1976"/>
      <c r="BH55" s="1976"/>
      <c r="BI55" s="1976"/>
      <c r="BJ55" s="1976"/>
      <c r="BK55" s="1976"/>
      <c r="BL55" s="1976"/>
      <c r="BM55" s="1977"/>
      <c r="BN55" s="1982" t="s">
        <v>1501</v>
      </c>
      <c r="BO55" s="1983"/>
      <c r="BP55" s="1983"/>
      <c r="BQ55" s="1983"/>
      <c r="BR55" s="1983"/>
      <c r="BS55" s="1984"/>
      <c r="BT55" s="1991" t="s">
        <v>1504</v>
      </c>
      <c r="BU55" s="1976"/>
      <c r="BV55" s="1976"/>
      <c r="BW55" s="1976"/>
      <c r="BX55" s="1976"/>
      <c r="BY55" s="1976"/>
      <c r="BZ55" s="1977"/>
      <c r="CA55" s="1982" t="s">
        <v>1501</v>
      </c>
      <c r="CB55" s="1983"/>
      <c r="CC55" s="1983"/>
      <c r="CD55" s="1983"/>
      <c r="CE55" s="1983"/>
      <c r="CF55" s="1984"/>
      <c r="CG55" s="858"/>
    </row>
    <row r="56" spans="1:85" ht="13.5" customHeight="1">
      <c r="A56" s="858"/>
      <c r="B56" s="866"/>
      <c r="C56" s="2014" t="s">
        <v>1505</v>
      </c>
      <c r="D56" s="2014"/>
      <c r="E56" s="2014"/>
      <c r="F56" s="2014"/>
      <c r="G56" s="2014"/>
      <c r="H56" s="867"/>
      <c r="I56" s="2037" t="s">
        <v>1493</v>
      </c>
      <c r="J56" s="2038"/>
      <c r="K56" s="2038"/>
      <c r="L56" s="2038"/>
      <c r="M56" s="2038"/>
      <c r="N56" s="2038"/>
      <c r="O56" s="2038"/>
      <c r="P56" s="2038"/>
      <c r="Q56" s="2038"/>
      <c r="R56" s="2038"/>
      <c r="S56" s="2038"/>
      <c r="T56" s="2038"/>
      <c r="U56" s="2038"/>
      <c r="V56" s="2039"/>
      <c r="W56" s="866"/>
      <c r="X56" s="2022" t="s">
        <v>1495</v>
      </c>
      <c r="Y56" s="2022"/>
      <c r="Z56" s="2022"/>
      <c r="AA56" s="2022"/>
      <c r="AB56" s="2022"/>
      <c r="AC56" s="867"/>
      <c r="AD56" s="2043"/>
      <c r="AE56" s="2044"/>
      <c r="AF56" s="2044"/>
      <c r="AG56" s="2044"/>
      <c r="AH56" s="2044"/>
      <c r="AI56" s="2044"/>
      <c r="AJ56" s="2044"/>
      <c r="AK56" s="2044"/>
      <c r="AL56" s="2044"/>
      <c r="AM56" s="2044"/>
      <c r="AN56" s="2044"/>
      <c r="AO56" s="2044"/>
      <c r="AP56" s="2045"/>
      <c r="AQ56" s="862"/>
      <c r="AR56" s="1970"/>
      <c r="AS56" s="1970"/>
      <c r="AT56" s="1970"/>
      <c r="AU56" s="1970"/>
      <c r="AV56" s="1970"/>
      <c r="AW56" s="1970"/>
      <c r="AX56" s="1970"/>
      <c r="AY56" s="1970"/>
      <c r="AZ56" s="1973"/>
      <c r="BA56" s="1973"/>
      <c r="BB56" s="1973"/>
      <c r="BC56" s="1973"/>
      <c r="BD56" s="1973"/>
      <c r="BE56" s="1973"/>
      <c r="BF56" s="1978"/>
      <c r="BG56" s="1978"/>
      <c r="BH56" s="1978"/>
      <c r="BI56" s="1978"/>
      <c r="BJ56" s="1978"/>
      <c r="BK56" s="1978"/>
      <c r="BL56" s="1978"/>
      <c r="BM56" s="1979"/>
      <c r="BN56" s="1985"/>
      <c r="BO56" s="1986"/>
      <c r="BP56" s="1986"/>
      <c r="BQ56" s="1986"/>
      <c r="BR56" s="1986"/>
      <c r="BS56" s="1987"/>
      <c r="BT56" s="1992"/>
      <c r="BU56" s="1978"/>
      <c r="BV56" s="1978"/>
      <c r="BW56" s="1978"/>
      <c r="BX56" s="1978"/>
      <c r="BY56" s="1978"/>
      <c r="BZ56" s="1979"/>
      <c r="CA56" s="1985"/>
      <c r="CB56" s="1986"/>
      <c r="CC56" s="1986"/>
      <c r="CD56" s="1986"/>
      <c r="CE56" s="1986"/>
      <c r="CF56" s="1987"/>
      <c r="CG56" s="858"/>
    </row>
    <row r="57" spans="1:85" ht="13.5" customHeight="1">
      <c r="A57" s="858"/>
      <c r="B57" s="870"/>
      <c r="C57" s="2015"/>
      <c r="D57" s="2015"/>
      <c r="E57" s="2015"/>
      <c r="F57" s="2015"/>
      <c r="G57" s="2015"/>
      <c r="H57" s="871"/>
      <c r="I57" s="2040"/>
      <c r="J57" s="2041"/>
      <c r="K57" s="2041"/>
      <c r="L57" s="2041"/>
      <c r="M57" s="2041"/>
      <c r="N57" s="2041"/>
      <c r="O57" s="2041"/>
      <c r="P57" s="2041"/>
      <c r="Q57" s="2041"/>
      <c r="R57" s="2041"/>
      <c r="S57" s="2041"/>
      <c r="T57" s="2041"/>
      <c r="U57" s="2041"/>
      <c r="V57" s="2042"/>
      <c r="W57" s="870"/>
      <c r="X57" s="2023"/>
      <c r="Y57" s="2023"/>
      <c r="Z57" s="2023"/>
      <c r="AA57" s="2023"/>
      <c r="AB57" s="2023"/>
      <c r="AC57" s="871"/>
      <c r="AD57" s="2046"/>
      <c r="AE57" s="2047"/>
      <c r="AF57" s="2047"/>
      <c r="AG57" s="2047"/>
      <c r="AH57" s="2047"/>
      <c r="AI57" s="2047"/>
      <c r="AJ57" s="2047"/>
      <c r="AK57" s="2047"/>
      <c r="AL57" s="2047"/>
      <c r="AM57" s="2047"/>
      <c r="AN57" s="2047"/>
      <c r="AO57" s="2047"/>
      <c r="AP57" s="2048"/>
      <c r="AQ57" s="862"/>
      <c r="AR57" s="1971"/>
      <c r="AS57" s="1971"/>
      <c r="AT57" s="1971"/>
      <c r="AU57" s="1971"/>
      <c r="AV57" s="1971"/>
      <c r="AW57" s="1971"/>
      <c r="AX57" s="1971"/>
      <c r="AY57" s="1971"/>
      <c r="AZ57" s="1974"/>
      <c r="BA57" s="1974"/>
      <c r="BB57" s="1974"/>
      <c r="BC57" s="1974"/>
      <c r="BD57" s="1974"/>
      <c r="BE57" s="1974"/>
      <c r="BF57" s="1980"/>
      <c r="BG57" s="1980"/>
      <c r="BH57" s="1980"/>
      <c r="BI57" s="1980"/>
      <c r="BJ57" s="1980"/>
      <c r="BK57" s="1980"/>
      <c r="BL57" s="1980"/>
      <c r="BM57" s="1981"/>
      <c r="BN57" s="1988"/>
      <c r="BO57" s="1989"/>
      <c r="BP57" s="1989"/>
      <c r="BQ57" s="1989"/>
      <c r="BR57" s="1989"/>
      <c r="BS57" s="1990"/>
      <c r="BT57" s="1993"/>
      <c r="BU57" s="1980"/>
      <c r="BV57" s="1980"/>
      <c r="BW57" s="1980"/>
      <c r="BX57" s="1980"/>
      <c r="BY57" s="1980"/>
      <c r="BZ57" s="1981"/>
      <c r="CA57" s="1988"/>
      <c r="CB57" s="1989"/>
      <c r="CC57" s="1989"/>
      <c r="CD57" s="1989"/>
      <c r="CE57" s="1989"/>
      <c r="CF57" s="1990"/>
      <c r="CG57" s="858"/>
    </row>
    <row r="58" spans="1:85" ht="13.5" customHeight="1">
      <c r="A58" s="858"/>
      <c r="B58" s="868"/>
      <c r="C58" s="2014" t="s">
        <v>1506</v>
      </c>
      <c r="D58" s="2014"/>
      <c r="E58" s="2014"/>
      <c r="F58" s="2014"/>
      <c r="G58" s="2014"/>
      <c r="H58" s="869"/>
      <c r="I58" s="2016"/>
      <c r="J58" s="2017"/>
      <c r="K58" s="2017"/>
      <c r="L58" s="2017"/>
      <c r="M58" s="2017"/>
      <c r="N58" s="2017"/>
      <c r="O58" s="2017"/>
      <c r="P58" s="2017"/>
      <c r="Q58" s="2017"/>
      <c r="R58" s="2017"/>
      <c r="S58" s="2017"/>
      <c r="T58" s="2017"/>
      <c r="U58" s="2017"/>
      <c r="V58" s="2018"/>
      <c r="W58" s="868"/>
      <c r="X58" s="2022" t="s">
        <v>1495</v>
      </c>
      <c r="Y58" s="2022"/>
      <c r="Z58" s="2022"/>
      <c r="AA58" s="2022"/>
      <c r="AB58" s="2022"/>
      <c r="AC58" s="869"/>
      <c r="AD58" s="2024"/>
      <c r="AE58" s="2025"/>
      <c r="AF58" s="2025"/>
      <c r="AG58" s="2025"/>
      <c r="AH58" s="2025"/>
      <c r="AI58" s="2025"/>
      <c r="AJ58" s="2025"/>
      <c r="AK58" s="2025"/>
      <c r="AL58" s="2025"/>
      <c r="AM58" s="2025"/>
      <c r="AN58" s="2025"/>
      <c r="AO58" s="2025"/>
      <c r="AP58" s="2026"/>
      <c r="AQ58" s="862"/>
      <c r="AR58" s="924"/>
      <c r="AS58" s="924"/>
      <c r="AT58" s="924"/>
      <c r="AU58" s="924"/>
      <c r="AV58" s="924"/>
      <c r="AW58" s="924"/>
      <c r="AX58" s="924"/>
      <c r="AY58" s="924"/>
      <c r="AZ58" s="925"/>
      <c r="BA58" s="925"/>
      <c r="BB58" s="925"/>
      <c r="BC58" s="925"/>
      <c r="BD58" s="925"/>
      <c r="BE58" s="925"/>
      <c r="BF58" s="926"/>
      <c r="BG58" s="926"/>
      <c r="BH58" s="926"/>
      <c r="BI58" s="926"/>
      <c r="BJ58" s="926"/>
      <c r="BK58" s="926"/>
      <c r="BL58" s="926"/>
      <c r="BM58" s="926"/>
      <c r="BN58" s="925"/>
      <c r="BO58" s="925"/>
      <c r="BP58" s="925"/>
      <c r="BQ58" s="925"/>
      <c r="BR58" s="925"/>
      <c r="BS58" s="925"/>
      <c r="BT58" s="926"/>
      <c r="BU58" s="926"/>
      <c r="BV58" s="926"/>
      <c r="BW58" s="926"/>
      <c r="BX58" s="926"/>
      <c r="BY58" s="926"/>
      <c r="BZ58" s="926"/>
      <c r="CA58" s="925"/>
      <c r="CB58" s="925"/>
      <c r="CC58" s="925"/>
      <c r="CD58" s="925"/>
      <c r="CE58" s="925"/>
      <c r="CF58" s="925"/>
      <c r="CG58" s="858"/>
    </row>
    <row r="59" spans="1:85" ht="13.5" customHeight="1">
      <c r="A59" s="858"/>
      <c r="B59" s="868"/>
      <c r="C59" s="2015"/>
      <c r="D59" s="2015"/>
      <c r="E59" s="2015"/>
      <c r="F59" s="2015"/>
      <c r="G59" s="2015"/>
      <c r="H59" s="869"/>
      <c r="I59" s="2019"/>
      <c r="J59" s="2020"/>
      <c r="K59" s="2020"/>
      <c r="L59" s="2020"/>
      <c r="M59" s="2020"/>
      <c r="N59" s="2020"/>
      <c r="O59" s="2020"/>
      <c r="P59" s="2020"/>
      <c r="Q59" s="2020"/>
      <c r="R59" s="2020"/>
      <c r="S59" s="2020"/>
      <c r="T59" s="2020"/>
      <c r="U59" s="2020"/>
      <c r="V59" s="2021"/>
      <c r="W59" s="868"/>
      <c r="X59" s="2023"/>
      <c r="Y59" s="2023"/>
      <c r="Z59" s="2023"/>
      <c r="AA59" s="2023"/>
      <c r="AB59" s="2023"/>
      <c r="AC59" s="869"/>
      <c r="AD59" s="2027"/>
      <c r="AE59" s="2028"/>
      <c r="AF59" s="2028"/>
      <c r="AG59" s="2028"/>
      <c r="AH59" s="2028"/>
      <c r="AI59" s="2028"/>
      <c r="AJ59" s="2028"/>
      <c r="AK59" s="2028"/>
      <c r="AL59" s="2028"/>
      <c r="AM59" s="2028"/>
      <c r="AN59" s="2028"/>
      <c r="AO59" s="2028"/>
      <c r="AP59" s="2029"/>
      <c r="AQ59" s="862"/>
      <c r="AR59" s="858" t="s">
        <v>1508</v>
      </c>
      <c r="AS59" s="858"/>
      <c r="AT59" s="858"/>
      <c r="AU59" s="858"/>
      <c r="AV59" s="858" t="s">
        <v>1509</v>
      </c>
      <c r="AW59" s="858"/>
      <c r="AX59" s="858"/>
      <c r="AY59" s="858"/>
      <c r="AZ59" s="858"/>
      <c r="BA59" s="858"/>
      <c r="BB59" s="858"/>
      <c r="BC59" s="858"/>
      <c r="BD59" s="858"/>
      <c r="BE59" s="858"/>
      <c r="BF59" s="858"/>
      <c r="BG59" s="858"/>
      <c r="BH59" s="858"/>
      <c r="BI59" s="858"/>
      <c r="BJ59" s="858"/>
      <c r="BK59" s="858"/>
      <c r="BL59" s="858"/>
      <c r="BM59" s="858"/>
      <c r="BN59" s="858"/>
      <c r="BO59" s="858"/>
      <c r="BP59" s="858"/>
      <c r="BQ59" s="858"/>
      <c r="BR59" s="858"/>
      <c r="BS59" s="858"/>
      <c r="BT59" s="858"/>
      <c r="BU59" s="858"/>
      <c r="BV59" s="858"/>
      <c r="BW59" s="858"/>
      <c r="BX59" s="858"/>
      <c r="BY59" s="858"/>
      <c r="BZ59" s="858"/>
      <c r="CA59" s="858"/>
      <c r="CB59" s="858"/>
      <c r="CC59" s="858"/>
      <c r="CD59" s="858"/>
      <c r="CE59" s="858"/>
      <c r="CF59" s="858"/>
      <c r="CG59" s="858"/>
    </row>
    <row r="60" spans="1:85" ht="13.5" customHeight="1">
      <c r="A60" s="858"/>
      <c r="B60" s="921"/>
      <c r="C60" s="2009" t="s">
        <v>1510</v>
      </c>
      <c r="D60" s="2009"/>
      <c r="E60" s="2009"/>
      <c r="F60" s="2009"/>
      <c r="G60" s="2009"/>
      <c r="H60" s="922"/>
      <c r="I60" s="2031"/>
      <c r="J60" s="2032"/>
      <c r="K60" s="2032"/>
      <c r="L60" s="2032"/>
      <c r="M60" s="2032"/>
      <c r="N60" s="2032"/>
      <c r="O60" s="2032"/>
      <c r="P60" s="2032"/>
      <c r="Q60" s="2032"/>
      <c r="R60" s="2032"/>
      <c r="S60" s="2032"/>
      <c r="T60" s="2032"/>
      <c r="U60" s="2032"/>
      <c r="V60" s="2033"/>
      <c r="W60" s="921"/>
      <c r="X60" s="2009" t="s">
        <v>1510</v>
      </c>
      <c r="Y60" s="2009"/>
      <c r="Z60" s="2009"/>
      <c r="AA60" s="2009"/>
      <c r="AB60" s="2009"/>
      <c r="AC60" s="922"/>
      <c r="AD60" s="2002"/>
      <c r="AE60" s="2003"/>
      <c r="AF60" s="2003"/>
      <c r="AG60" s="2003"/>
      <c r="AH60" s="2003"/>
      <c r="AI60" s="2003"/>
      <c r="AJ60" s="2003"/>
      <c r="AK60" s="2003"/>
      <c r="AL60" s="2003"/>
      <c r="AM60" s="2003"/>
      <c r="AN60" s="2003"/>
      <c r="AO60" s="2003"/>
      <c r="AP60" s="2004"/>
      <c r="AQ60" s="862"/>
      <c r="AR60" s="858" t="s">
        <v>1511</v>
      </c>
      <c r="AS60" s="858"/>
      <c r="AT60" s="858"/>
      <c r="AU60" s="858"/>
      <c r="AV60" s="1994" t="s">
        <v>1512</v>
      </c>
      <c r="AW60" s="1995"/>
      <c r="AX60" s="1995"/>
      <c r="AY60" s="1995"/>
      <c r="AZ60" s="1995"/>
      <c r="BA60" s="1995"/>
      <c r="BB60" s="1995"/>
      <c r="BC60" s="1995"/>
      <c r="BD60" s="1995"/>
      <c r="BE60" s="1995"/>
      <c r="BF60" s="1995"/>
      <c r="BG60" s="1995"/>
      <c r="BH60" s="1995"/>
      <c r="BI60" s="1995"/>
      <c r="BJ60" s="1995"/>
      <c r="BK60" s="1995"/>
      <c r="BL60" s="1995"/>
      <c r="BM60" s="1995"/>
      <c r="BN60" s="1995"/>
      <c r="BO60" s="1995"/>
      <c r="BP60" s="1995"/>
      <c r="BQ60" s="1995"/>
      <c r="BR60" s="1995"/>
      <c r="BS60" s="1995"/>
      <c r="BT60" s="1995"/>
      <c r="BU60" s="1995"/>
      <c r="BV60" s="1995"/>
      <c r="BW60" s="1995"/>
      <c r="BX60" s="1995"/>
      <c r="BY60" s="1995"/>
      <c r="BZ60" s="1995"/>
      <c r="CA60" s="1995"/>
      <c r="CB60" s="1995"/>
      <c r="CC60" s="1995"/>
      <c r="CD60" s="1995"/>
      <c r="CE60" s="1995"/>
      <c r="CF60" s="1995"/>
      <c r="CG60" s="858"/>
    </row>
    <row r="61" spans="1:85" ht="13.5" customHeight="1">
      <c r="A61" s="858"/>
      <c r="B61" s="916"/>
      <c r="C61" s="2030"/>
      <c r="D61" s="2030"/>
      <c r="E61" s="2030"/>
      <c r="F61" s="2030"/>
      <c r="G61" s="2030"/>
      <c r="H61" s="927"/>
      <c r="I61" s="2034"/>
      <c r="J61" s="2035"/>
      <c r="K61" s="2035"/>
      <c r="L61" s="2035"/>
      <c r="M61" s="2035"/>
      <c r="N61" s="2035"/>
      <c r="O61" s="2035"/>
      <c r="P61" s="2035"/>
      <c r="Q61" s="2035"/>
      <c r="R61" s="2035"/>
      <c r="S61" s="2035"/>
      <c r="T61" s="2035"/>
      <c r="U61" s="2035"/>
      <c r="V61" s="2036"/>
      <c r="W61" s="916"/>
      <c r="X61" s="2030"/>
      <c r="Y61" s="2030"/>
      <c r="Z61" s="2030"/>
      <c r="AA61" s="2030"/>
      <c r="AB61" s="2030"/>
      <c r="AC61" s="927"/>
      <c r="AD61" s="2005"/>
      <c r="AE61" s="2006"/>
      <c r="AF61" s="2006"/>
      <c r="AG61" s="2006"/>
      <c r="AH61" s="2006"/>
      <c r="AI61" s="2006"/>
      <c r="AJ61" s="2006"/>
      <c r="AK61" s="2006"/>
      <c r="AL61" s="2006"/>
      <c r="AM61" s="2006"/>
      <c r="AN61" s="2006"/>
      <c r="AO61" s="2006"/>
      <c r="AP61" s="2007"/>
      <c r="AQ61" s="862"/>
      <c r="AR61" s="858"/>
      <c r="AS61" s="858"/>
      <c r="AT61" s="858"/>
      <c r="AU61" s="858"/>
      <c r="AV61" s="1995"/>
      <c r="AW61" s="1995"/>
      <c r="AX61" s="1995"/>
      <c r="AY61" s="1995"/>
      <c r="AZ61" s="1995"/>
      <c r="BA61" s="1995"/>
      <c r="BB61" s="1995"/>
      <c r="BC61" s="1995"/>
      <c r="BD61" s="1995"/>
      <c r="BE61" s="1995"/>
      <c r="BF61" s="1995"/>
      <c r="BG61" s="1995"/>
      <c r="BH61" s="1995"/>
      <c r="BI61" s="1995"/>
      <c r="BJ61" s="1995"/>
      <c r="BK61" s="1995"/>
      <c r="BL61" s="1995"/>
      <c r="BM61" s="1995"/>
      <c r="BN61" s="1995"/>
      <c r="BO61" s="1995"/>
      <c r="BP61" s="1995"/>
      <c r="BQ61" s="1995"/>
      <c r="BR61" s="1995"/>
      <c r="BS61" s="1995"/>
      <c r="BT61" s="1995"/>
      <c r="BU61" s="1995"/>
      <c r="BV61" s="1995"/>
      <c r="BW61" s="1995"/>
      <c r="BX61" s="1995"/>
      <c r="BY61" s="1995"/>
      <c r="BZ61" s="1995"/>
      <c r="CA61" s="1995"/>
      <c r="CB61" s="1995"/>
      <c r="CC61" s="1995"/>
      <c r="CD61" s="1995"/>
      <c r="CE61" s="1995"/>
      <c r="CF61" s="1995"/>
      <c r="CG61" s="858"/>
    </row>
    <row r="62" spans="1:85" ht="13.5" customHeight="1">
      <c r="A62" s="858"/>
      <c r="B62" s="916"/>
      <c r="C62" s="862"/>
      <c r="D62" s="1996" t="s">
        <v>1495</v>
      </c>
      <c r="E62" s="1997"/>
      <c r="F62" s="1997"/>
      <c r="G62" s="1997"/>
      <c r="H62" s="1998"/>
      <c r="I62" s="2002"/>
      <c r="J62" s="2003"/>
      <c r="K62" s="2003"/>
      <c r="L62" s="2003"/>
      <c r="M62" s="2003"/>
      <c r="N62" s="2003"/>
      <c r="O62" s="2003"/>
      <c r="P62" s="2003"/>
      <c r="Q62" s="2003"/>
      <c r="R62" s="2003"/>
      <c r="S62" s="2003"/>
      <c r="T62" s="2003"/>
      <c r="U62" s="2003"/>
      <c r="V62" s="2004"/>
      <c r="W62" s="916"/>
      <c r="X62" s="862"/>
      <c r="Y62" s="1996" t="s">
        <v>1495</v>
      </c>
      <c r="Z62" s="1997"/>
      <c r="AA62" s="1997"/>
      <c r="AB62" s="1997"/>
      <c r="AC62" s="1998"/>
      <c r="AD62" s="2002"/>
      <c r="AE62" s="2003"/>
      <c r="AF62" s="2003"/>
      <c r="AG62" s="2003"/>
      <c r="AH62" s="2003"/>
      <c r="AI62" s="2003"/>
      <c r="AJ62" s="2003"/>
      <c r="AK62" s="2003"/>
      <c r="AL62" s="2003"/>
      <c r="AM62" s="2003"/>
      <c r="AN62" s="2003"/>
      <c r="AO62" s="2003"/>
      <c r="AP62" s="2004"/>
      <c r="AQ62" s="862"/>
      <c r="AR62" s="858" t="s">
        <v>1513</v>
      </c>
      <c r="AS62" s="858"/>
      <c r="AT62" s="858"/>
      <c r="AU62" s="858"/>
      <c r="AV62" s="858" t="s">
        <v>1514</v>
      </c>
      <c r="AW62" s="858"/>
      <c r="AX62" s="858"/>
      <c r="AY62" s="858"/>
      <c r="AZ62" s="858"/>
      <c r="BA62" s="858"/>
      <c r="BB62" s="858"/>
      <c r="BC62" s="858"/>
      <c r="BD62" s="858"/>
      <c r="BE62" s="858"/>
      <c r="BF62" s="858"/>
      <c r="BG62" s="858"/>
      <c r="BH62" s="858"/>
      <c r="BI62" s="858"/>
      <c r="BJ62" s="858"/>
      <c r="BK62" s="858"/>
      <c r="BL62" s="858"/>
      <c r="BM62" s="858"/>
      <c r="BN62" s="858"/>
      <c r="BO62" s="858"/>
      <c r="BP62" s="858"/>
      <c r="BQ62" s="858"/>
      <c r="BR62" s="858"/>
      <c r="BS62" s="858"/>
      <c r="BT62" s="858"/>
      <c r="BU62" s="858"/>
      <c r="BV62" s="858"/>
      <c r="BW62" s="858"/>
      <c r="BX62" s="858"/>
      <c r="BY62" s="858"/>
      <c r="BZ62" s="858"/>
      <c r="CA62" s="858"/>
      <c r="CB62" s="858"/>
      <c r="CC62" s="858"/>
      <c r="CD62" s="858"/>
      <c r="CE62" s="858"/>
      <c r="CF62" s="858"/>
      <c r="CG62" s="858"/>
    </row>
    <row r="63" spans="1:85" ht="13.5" customHeight="1">
      <c r="A63" s="858"/>
      <c r="B63" s="916"/>
      <c r="C63" s="862"/>
      <c r="D63" s="1999"/>
      <c r="E63" s="2000"/>
      <c r="F63" s="2000"/>
      <c r="G63" s="2000"/>
      <c r="H63" s="2001"/>
      <c r="I63" s="2005"/>
      <c r="J63" s="2006"/>
      <c r="K63" s="2006"/>
      <c r="L63" s="2006"/>
      <c r="M63" s="2006"/>
      <c r="N63" s="2006"/>
      <c r="O63" s="2006"/>
      <c r="P63" s="2006"/>
      <c r="Q63" s="2006"/>
      <c r="R63" s="2006"/>
      <c r="S63" s="2006"/>
      <c r="T63" s="2006"/>
      <c r="U63" s="2006"/>
      <c r="V63" s="2007"/>
      <c r="W63" s="916"/>
      <c r="X63" s="862"/>
      <c r="Y63" s="1999"/>
      <c r="Z63" s="2000"/>
      <c r="AA63" s="2000"/>
      <c r="AB63" s="2000"/>
      <c r="AC63" s="2001"/>
      <c r="AD63" s="2005"/>
      <c r="AE63" s="2006"/>
      <c r="AF63" s="2006"/>
      <c r="AG63" s="2006"/>
      <c r="AH63" s="2006"/>
      <c r="AI63" s="2006"/>
      <c r="AJ63" s="2006"/>
      <c r="AK63" s="2006"/>
      <c r="AL63" s="2006"/>
      <c r="AM63" s="2006"/>
      <c r="AN63" s="2006"/>
      <c r="AO63" s="2006"/>
      <c r="AP63" s="2007"/>
      <c r="AQ63" s="862"/>
      <c r="AR63" s="858"/>
      <c r="AS63" s="858"/>
      <c r="AT63" s="858"/>
      <c r="AU63" s="858"/>
      <c r="AV63" s="1994" t="s">
        <v>1515</v>
      </c>
      <c r="AW63" s="1995"/>
      <c r="AX63" s="1995"/>
      <c r="AY63" s="1995"/>
      <c r="AZ63" s="1995"/>
      <c r="BA63" s="1995"/>
      <c r="BB63" s="1995"/>
      <c r="BC63" s="1995"/>
      <c r="BD63" s="1995"/>
      <c r="BE63" s="1995"/>
      <c r="BF63" s="1995"/>
      <c r="BG63" s="1995"/>
      <c r="BH63" s="1995"/>
      <c r="BI63" s="1995"/>
      <c r="BJ63" s="1995"/>
      <c r="BK63" s="1995"/>
      <c r="BL63" s="1995"/>
      <c r="BM63" s="1995"/>
      <c r="BN63" s="1995"/>
      <c r="BO63" s="1995"/>
      <c r="BP63" s="1995"/>
      <c r="BQ63" s="1995"/>
      <c r="BR63" s="1995"/>
      <c r="BS63" s="1995"/>
      <c r="BT63" s="1995"/>
      <c r="BU63" s="1995"/>
      <c r="BV63" s="1995"/>
      <c r="BW63" s="1995"/>
      <c r="BX63" s="1995"/>
      <c r="BY63" s="1995"/>
      <c r="BZ63" s="1995"/>
      <c r="CA63" s="1995"/>
      <c r="CB63" s="1995"/>
      <c r="CC63" s="1995"/>
      <c r="CD63" s="1995"/>
      <c r="CE63" s="1995"/>
      <c r="CF63" s="1995"/>
      <c r="CG63" s="858"/>
    </row>
    <row r="64" spans="1:85" ht="13.5" customHeight="1">
      <c r="A64" s="858"/>
      <c r="B64" s="916"/>
      <c r="C64" s="862"/>
      <c r="D64" s="2008" t="s">
        <v>1516</v>
      </c>
      <c r="E64" s="2009"/>
      <c r="F64" s="2009"/>
      <c r="G64" s="2009"/>
      <c r="H64" s="2010"/>
      <c r="I64" s="2002"/>
      <c r="J64" s="2003"/>
      <c r="K64" s="2003"/>
      <c r="L64" s="2003"/>
      <c r="M64" s="2003"/>
      <c r="N64" s="2003"/>
      <c r="O64" s="2003"/>
      <c r="P64" s="2003"/>
      <c r="Q64" s="2003"/>
      <c r="R64" s="2003"/>
      <c r="S64" s="2003"/>
      <c r="T64" s="2003"/>
      <c r="U64" s="2003"/>
      <c r="V64" s="2004"/>
      <c r="W64" s="916"/>
      <c r="X64" s="862"/>
      <c r="Y64" s="2008" t="s">
        <v>1516</v>
      </c>
      <c r="Z64" s="2009"/>
      <c r="AA64" s="2009"/>
      <c r="AB64" s="2009"/>
      <c r="AC64" s="2010"/>
      <c r="AD64" s="2002"/>
      <c r="AE64" s="2003"/>
      <c r="AF64" s="2003"/>
      <c r="AG64" s="2003"/>
      <c r="AH64" s="2003"/>
      <c r="AI64" s="2003"/>
      <c r="AJ64" s="2003"/>
      <c r="AK64" s="2003"/>
      <c r="AL64" s="2003"/>
      <c r="AM64" s="2003"/>
      <c r="AN64" s="2003"/>
      <c r="AO64" s="2003"/>
      <c r="AP64" s="2004"/>
      <c r="AQ64" s="862"/>
      <c r="AR64" s="858"/>
      <c r="AS64" s="858"/>
      <c r="AT64" s="858"/>
      <c r="AU64" s="858"/>
      <c r="AV64" s="1995"/>
      <c r="AW64" s="1995"/>
      <c r="AX64" s="1995"/>
      <c r="AY64" s="1995"/>
      <c r="AZ64" s="1995"/>
      <c r="BA64" s="1995"/>
      <c r="BB64" s="1995"/>
      <c r="BC64" s="1995"/>
      <c r="BD64" s="1995"/>
      <c r="BE64" s="1995"/>
      <c r="BF64" s="1995"/>
      <c r="BG64" s="1995"/>
      <c r="BH64" s="1995"/>
      <c r="BI64" s="1995"/>
      <c r="BJ64" s="1995"/>
      <c r="BK64" s="1995"/>
      <c r="BL64" s="1995"/>
      <c r="BM64" s="1995"/>
      <c r="BN64" s="1995"/>
      <c r="BO64" s="1995"/>
      <c r="BP64" s="1995"/>
      <c r="BQ64" s="1995"/>
      <c r="BR64" s="1995"/>
      <c r="BS64" s="1995"/>
      <c r="BT64" s="1995"/>
      <c r="BU64" s="1995"/>
      <c r="BV64" s="1995"/>
      <c r="BW64" s="1995"/>
      <c r="BX64" s="1995"/>
      <c r="BY64" s="1995"/>
      <c r="BZ64" s="1995"/>
      <c r="CA64" s="1995"/>
      <c r="CB64" s="1995"/>
      <c r="CC64" s="1995"/>
      <c r="CD64" s="1995"/>
      <c r="CE64" s="1995"/>
      <c r="CF64" s="1995"/>
      <c r="CG64" s="858"/>
    </row>
    <row r="65" spans="1:85" ht="14.25" customHeight="1">
      <c r="A65" s="858"/>
      <c r="B65" s="917"/>
      <c r="C65" s="918"/>
      <c r="D65" s="2011"/>
      <c r="E65" s="2012"/>
      <c r="F65" s="2012"/>
      <c r="G65" s="2012"/>
      <c r="H65" s="2013"/>
      <c r="I65" s="2005"/>
      <c r="J65" s="2006"/>
      <c r="K65" s="2006"/>
      <c r="L65" s="2006"/>
      <c r="M65" s="2006"/>
      <c r="N65" s="2006"/>
      <c r="O65" s="2006"/>
      <c r="P65" s="2006"/>
      <c r="Q65" s="2006"/>
      <c r="R65" s="2006"/>
      <c r="S65" s="2006"/>
      <c r="T65" s="2006"/>
      <c r="U65" s="2006"/>
      <c r="V65" s="2007"/>
      <c r="W65" s="917"/>
      <c r="X65" s="918"/>
      <c r="Y65" s="2011"/>
      <c r="Z65" s="2012"/>
      <c r="AA65" s="2012"/>
      <c r="AB65" s="2012"/>
      <c r="AC65" s="2013"/>
      <c r="AD65" s="2005"/>
      <c r="AE65" s="2006"/>
      <c r="AF65" s="2006"/>
      <c r="AG65" s="2006"/>
      <c r="AH65" s="2006"/>
      <c r="AI65" s="2006"/>
      <c r="AJ65" s="2006"/>
      <c r="AK65" s="2006"/>
      <c r="AL65" s="2006"/>
      <c r="AM65" s="2006"/>
      <c r="AN65" s="2006"/>
      <c r="AO65" s="2006"/>
      <c r="AP65" s="2007"/>
      <c r="AQ65" s="862"/>
      <c r="AR65" s="858" t="s">
        <v>1517</v>
      </c>
      <c r="AS65" s="858"/>
      <c r="AT65" s="858"/>
      <c r="AU65" s="858"/>
      <c r="AV65" s="928" t="s">
        <v>1518</v>
      </c>
      <c r="AW65" s="928"/>
      <c r="AX65" s="928"/>
      <c r="AY65" s="928"/>
      <c r="AZ65" s="928"/>
      <c r="BA65" s="928"/>
      <c r="BB65" s="928"/>
      <c r="BC65" s="928"/>
      <c r="BD65" s="928"/>
      <c r="BE65" s="928"/>
      <c r="BF65" s="928"/>
      <c r="BG65" s="928"/>
      <c r="BH65" s="928"/>
      <c r="BI65" s="928"/>
      <c r="BJ65" s="928"/>
      <c r="BK65" s="928"/>
      <c r="BL65" s="928"/>
      <c r="BM65" s="929"/>
      <c r="BN65" s="929"/>
      <c r="BO65" s="929"/>
      <c r="BP65" s="929"/>
      <c r="BQ65" s="929"/>
      <c r="BR65" s="929"/>
      <c r="BS65" s="929"/>
      <c r="BT65" s="929"/>
      <c r="BU65" s="929"/>
      <c r="BV65" s="929"/>
      <c r="BW65" s="929"/>
      <c r="BX65" s="929"/>
      <c r="BY65" s="929"/>
      <c r="BZ65" s="929"/>
      <c r="CA65" s="929"/>
      <c r="CB65" s="929"/>
      <c r="CC65" s="929"/>
      <c r="CD65" s="929"/>
      <c r="CE65" s="929"/>
      <c r="CF65" s="929"/>
      <c r="CG65" s="858"/>
    </row>
    <row r="66" spans="1:85" ht="12" customHeight="1">
      <c r="A66" s="858"/>
      <c r="B66" s="862"/>
      <c r="C66" s="862"/>
      <c r="D66" s="930"/>
      <c r="E66" s="930"/>
      <c r="F66" s="930"/>
      <c r="G66" s="930"/>
      <c r="H66" s="930"/>
      <c r="I66" s="875"/>
      <c r="J66" s="875"/>
      <c r="K66" s="875"/>
      <c r="L66" s="875"/>
      <c r="M66" s="875"/>
      <c r="N66" s="875"/>
      <c r="O66" s="875"/>
      <c r="P66" s="875"/>
      <c r="Q66" s="875"/>
      <c r="R66" s="875"/>
      <c r="S66" s="875"/>
      <c r="T66" s="875"/>
      <c r="U66" s="875"/>
      <c r="V66" s="875"/>
      <c r="W66" s="875"/>
      <c r="X66" s="875"/>
      <c r="Y66" s="931"/>
      <c r="Z66" s="931"/>
      <c r="AA66" s="931"/>
      <c r="AB66" s="931"/>
      <c r="AC66" s="931"/>
      <c r="AD66" s="875"/>
      <c r="AE66" s="875"/>
      <c r="AF66" s="875"/>
      <c r="AG66" s="875"/>
      <c r="AH66" s="875"/>
      <c r="AI66" s="875"/>
      <c r="AJ66" s="875"/>
      <c r="AK66" s="875"/>
      <c r="AL66" s="875"/>
      <c r="AM66" s="875"/>
      <c r="AN66" s="875"/>
      <c r="AO66" s="875"/>
      <c r="AP66" s="875"/>
      <c r="AQ66" s="932"/>
      <c r="AR66" s="933"/>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858"/>
    </row>
    <row r="67" spans="1:85" ht="12" customHeight="1">
      <c r="A67" s="858"/>
      <c r="B67" s="1969" t="s">
        <v>1500</v>
      </c>
      <c r="C67" s="1969"/>
      <c r="D67" s="1969"/>
      <c r="E67" s="1969"/>
      <c r="F67" s="1969"/>
      <c r="G67" s="1969"/>
      <c r="H67" s="1969"/>
      <c r="I67" s="1969"/>
      <c r="J67" s="1972" t="s">
        <v>1501</v>
      </c>
      <c r="K67" s="1972"/>
      <c r="L67" s="1972"/>
      <c r="M67" s="1972"/>
      <c r="N67" s="1972"/>
      <c r="O67" s="1972"/>
      <c r="P67" s="1975" t="s">
        <v>1503</v>
      </c>
      <c r="Q67" s="1976"/>
      <c r="R67" s="1976"/>
      <c r="S67" s="1976"/>
      <c r="T67" s="1976"/>
      <c r="U67" s="1976"/>
      <c r="V67" s="1976"/>
      <c r="W67" s="1977"/>
      <c r="X67" s="1982" t="s">
        <v>1501</v>
      </c>
      <c r="Y67" s="1983"/>
      <c r="Z67" s="1983"/>
      <c r="AA67" s="1983"/>
      <c r="AB67" s="1983"/>
      <c r="AC67" s="1984"/>
      <c r="AD67" s="1991" t="s">
        <v>1504</v>
      </c>
      <c r="AE67" s="1976"/>
      <c r="AF67" s="1976"/>
      <c r="AG67" s="1976"/>
      <c r="AH67" s="1976"/>
      <c r="AI67" s="1976"/>
      <c r="AJ67" s="1977"/>
      <c r="AK67" s="1982" t="s">
        <v>1501</v>
      </c>
      <c r="AL67" s="1983"/>
      <c r="AM67" s="1983"/>
      <c r="AN67" s="1983"/>
      <c r="AO67" s="1983"/>
      <c r="AP67" s="1984"/>
      <c r="AQ67" s="932"/>
      <c r="AR67" s="933" t="s">
        <v>1520</v>
      </c>
      <c r="AS67" s="934"/>
      <c r="AT67" s="934"/>
      <c r="AU67" s="934"/>
      <c r="AV67" s="928"/>
      <c r="AW67" s="928"/>
      <c r="AX67" s="928"/>
      <c r="AY67" s="928"/>
      <c r="AZ67" s="928"/>
      <c r="BA67" s="928"/>
      <c r="BB67" s="928"/>
      <c r="BC67" s="928"/>
      <c r="BD67" s="928"/>
      <c r="BE67" s="928"/>
      <c r="BF67" s="928"/>
      <c r="BG67" s="928"/>
      <c r="BH67" s="928"/>
      <c r="BI67" s="928"/>
      <c r="BJ67" s="928"/>
      <c r="BK67" s="928"/>
      <c r="BL67" s="928"/>
      <c r="BM67" s="928"/>
      <c r="BN67" s="928"/>
      <c r="BO67" s="928"/>
      <c r="BP67" s="928"/>
      <c r="BQ67" s="928"/>
      <c r="BR67" s="928"/>
      <c r="BS67" s="928"/>
      <c r="BT67" s="928"/>
      <c r="BU67" s="928"/>
      <c r="BV67" s="928"/>
      <c r="BW67" s="928"/>
      <c r="BX67" s="928"/>
      <c r="BY67" s="928"/>
      <c r="BZ67" s="928"/>
      <c r="CA67" s="928"/>
      <c r="CB67" s="928"/>
      <c r="CC67" s="928"/>
      <c r="CD67" s="928"/>
      <c r="CE67" s="928"/>
      <c r="CF67" s="928"/>
      <c r="CG67" s="858"/>
    </row>
    <row r="68" spans="1:85" ht="14.25" customHeight="1">
      <c r="A68" s="858"/>
      <c r="B68" s="1970"/>
      <c r="C68" s="1970"/>
      <c r="D68" s="1970"/>
      <c r="E68" s="1970"/>
      <c r="F68" s="1970"/>
      <c r="G68" s="1970"/>
      <c r="H68" s="1970"/>
      <c r="I68" s="1970"/>
      <c r="J68" s="1973"/>
      <c r="K68" s="1973"/>
      <c r="L68" s="1973"/>
      <c r="M68" s="1973"/>
      <c r="N68" s="1973"/>
      <c r="O68" s="1973"/>
      <c r="P68" s="1978"/>
      <c r="Q68" s="1978"/>
      <c r="R68" s="1978"/>
      <c r="S68" s="1978"/>
      <c r="T68" s="1978"/>
      <c r="U68" s="1978"/>
      <c r="V68" s="1978"/>
      <c r="W68" s="1979"/>
      <c r="X68" s="1985"/>
      <c r="Y68" s="1986"/>
      <c r="Z68" s="1986"/>
      <c r="AA68" s="1986"/>
      <c r="AB68" s="1986"/>
      <c r="AC68" s="1987"/>
      <c r="AD68" s="1992"/>
      <c r="AE68" s="1978"/>
      <c r="AF68" s="1978"/>
      <c r="AG68" s="1978"/>
      <c r="AH68" s="1978"/>
      <c r="AI68" s="1978"/>
      <c r="AJ68" s="1979"/>
      <c r="AK68" s="1985"/>
      <c r="AL68" s="1986"/>
      <c r="AM68" s="1986"/>
      <c r="AN68" s="1986"/>
      <c r="AO68" s="1986"/>
      <c r="AP68" s="1987"/>
      <c r="AQ68" s="932"/>
      <c r="AR68" s="858"/>
      <c r="AS68" s="858"/>
      <c r="AT68" s="858"/>
      <c r="AU68" s="858"/>
      <c r="AV68" s="858"/>
      <c r="AW68" s="858"/>
      <c r="AX68" s="858"/>
      <c r="AY68" s="858"/>
      <c r="AZ68" s="858"/>
      <c r="BA68" s="858"/>
      <c r="BB68" s="858"/>
      <c r="BC68" s="858"/>
      <c r="BD68" s="858"/>
      <c r="BE68" s="858"/>
      <c r="BF68" s="858"/>
      <c r="BG68" s="858"/>
      <c r="BH68" s="858"/>
      <c r="BI68" s="858"/>
      <c r="BJ68" s="858"/>
      <c r="BK68" s="858"/>
      <c r="BL68" s="858"/>
      <c r="BM68" s="858"/>
      <c r="BN68" s="858"/>
      <c r="BO68" s="858"/>
      <c r="BP68" s="858"/>
      <c r="BQ68" s="858"/>
      <c r="BR68" s="858"/>
      <c r="BS68" s="858"/>
      <c r="BT68" s="858"/>
      <c r="BU68" s="858"/>
      <c r="BV68" s="858"/>
      <c r="BW68" s="858"/>
      <c r="BX68" s="858"/>
      <c r="BY68" s="858"/>
      <c r="BZ68" s="858"/>
      <c r="CA68" s="858"/>
      <c r="CB68" s="858"/>
      <c r="CC68" s="858"/>
      <c r="CD68" s="858"/>
      <c r="CE68" s="858"/>
      <c r="CF68" s="858"/>
      <c r="CG68" s="858"/>
    </row>
    <row r="69" spans="1:85" ht="12" customHeight="1">
      <c r="A69" s="858"/>
      <c r="B69" s="1971"/>
      <c r="C69" s="1971"/>
      <c r="D69" s="1971"/>
      <c r="E69" s="1971"/>
      <c r="F69" s="1971"/>
      <c r="G69" s="1971"/>
      <c r="H69" s="1971"/>
      <c r="I69" s="1971"/>
      <c r="J69" s="1974"/>
      <c r="K69" s="1974"/>
      <c r="L69" s="1974"/>
      <c r="M69" s="1974"/>
      <c r="N69" s="1974"/>
      <c r="O69" s="1974"/>
      <c r="P69" s="1980"/>
      <c r="Q69" s="1980"/>
      <c r="R69" s="1980"/>
      <c r="S69" s="1980"/>
      <c r="T69" s="1980"/>
      <c r="U69" s="1980"/>
      <c r="V69" s="1980"/>
      <c r="W69" s="1981"/>
      <c r="X69" s="1988"/>
      <c r="Y69" s="1989"/>
      <c r="Z69" s="1989"/>
      <c r="AA69" s="1989"/>
      <c r="AB69" s="1989"/>
      <c r="AC69" s="1990"/>
      <c r="AD69" s="1993"/>
      <c r="AE69" s="1980"/>
      <c r="AF69" s="1980"/>
      <c r="AG69" s="1980"/>
      <c r="AH69" s="1980"/>
      <c r="AI69" s="1980"/>
      <c r="AJ69" s="1981"/>
      <c r="AK69" s="1988"/>
      <c r="AL69" s="1989"/>
      <c r="AM69" s="1989"/>
      <c r="AN69" s="1989"/>
      <c r="AO69" s="1989"/>
      <c r="AP69" s="1990"/>
      <c r="AQ69" s="932"/>
      <c r="AR69" s="858"/>
      <c r="AS69" s="858"/>
      <c r="AT69" s="858"/>
      <c r="AU69" s="858"/>
      <c r="AV69" s="858"/>
      <c r="AW69" s="858"/>
      <c r="AX69" s="858"/>
      <c r="AY69" s="858"/>
      <c r="AZ69" s="858"/>
      <c r="BA69" s="858"/>
      <c r="BB69" s="858"/>
      <c r="BC69" s="858"/>
      <c r="BD69" s="858"/>
      <c r="BE69" s="858"/>
      <c r="BF69" s="858"/>
      <c r="BG69" s="858"/>
      <c r="BH69" s="858"/>
      <c r="BI69" s="858"/>
      <c r="BJ69" s="858"/>
      <c r="BK69" s="858"/>
      <c r="BL69" s="858"/>
      <c r="BM69" s="858"/>
      <c r="BN69" s="858"/>
      <c r="BO69" s="858"/>
      <c r="BP69" s="858"/>
      <c r="BQ69" s="858"/>
      <c r="BR69" s="858"/>
      <c r="BS69" s="858"/>
      <c r="BT69" s="858"/>
      <c r="BU69" s="858"/>
      <c r="BV69" s="858"/>
      <c r="BW69" s="858"/>
      <c r="BX69" s="858"/>
      <c r="BY69" s="858"/>
      <c r="BZ69" s="858"/>
      <c r="CA69" s="858"/>
      <c r="CB69" s="858"/>
      <c r="CC69" s="858"/>
      <c r="CD69" s="858"/>
      <c r="CE69" s="858"/>
      <c r="CF69" s="858"/>
      <c r="CG69" s="858"/>
    </row>
    <row r="70" spans="1:85" ht="12" customHeight="1">
      <c r="A70" s="858"/>
      <c r="B70" s="935"/>
      <c r="C70" s="935"/>
      <c r="D70" s="935"/>
      <c r="E70" s="935"/>
      <c r="F70" s="935"/>
      <c r="G70" s="935"/>
      <c r="H70" s="935"/>
      <c r="I70" s="935"/>
      <c r="J70" s="935"/>
      <c r="K70" s="935"/>
      <c r="L70" s="913"/>
      <c r="M70" s="913"/>
      <c r="N70" s="913"/>
      <c r="O70" s="913"/>
      <c r="P70" s="913"/>
      <c r="Q70" s="913"/>
      <c r="R70" s="913"/>
      <c r="S70" s="913"/>
      <c r="T70" s="913"/>
      <c r="U70" s="913"/>
      <c r="V70" s="913"/>
      <c r="W70" s="913"/>
      <c r="X70" s="913"/>
      <c r="Y70" s="913"/>
      <c r="Z70" s="913"/>
      <c r="AA70" s="913"/>
      <c r="AB70" s="913"/>
      <c r="AC70" s="913"/>
      <c r="AD70" s="913"/>
      <c r="AE70" s="913"/>
      <c r="AF70" s="913"/>
      <c r="AG70" s="936"/>
      <c r="AH70" s="936"/>
      <c r="AI70" s="936"/>
      <c r="AJ70" s="936"/>
      <c r="AK70" s="936"/>
      <c r="AL70" s="936"/>
      <c r="AM70" s="936"/>
      <c r="AN70" s="936"/>
      <c r="AO70" s="936"/>
      <c r="AP70" s="936"/>
      <c r="AQ70" s="932"/>
      <c r="AR70" s="933"/>
      <c r="AS70" s="934"/>
      <c r="AT70" s="934"/>
      <c r="AU70" s="934"/>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858"/>
    </row>
    <row r="71" spans="1:85" ht="12" customHeight="1">
      <c r="A71" s="858"/>
      <c r="B71" s="935"/>
      <c r="C71" s="935"/>
      <c r="D71" s="935"/>
      <c r="E71" s="935"/>
      <c r="F71" s="935"/>
      <c r="G71" s="935"/>
      <c r="H71" s="935"/>
      <c r="I71" s="935"/>
      <c r="J71" s="935"/>
      <c r="K71" s="935"/>
      <c r="L71" s="913"/>
      <c r="M71" s="913"/>
      <c r="N71" s="913"/>
      <c r="O71" s="913"/>
      <c r="P71" s="913"/>
      <c r="Q71" s="913"/>
      <c r="R71" s="913"/>
      <c r="S71" s="913"/>
      <c r="T71" s="913"/>
      <c r="U71" s="913"/>
      <c r="V71" s="913"/>
      <c r="W71" s="913"/>
      <c r="X71" s="913"/>
      <c r="Y71" s="913"/>
      <c r="Z71" s="913"/>
      <c r="AA71" s="913"/>
      <c r="AB71" s="913"/>
      <c r="AC71" s="913"/>
      <c r="AD71" s="913"/>
      <c r="AE71" s="913"/>
      <c r="AF71" s="913"/>
      <c r="AG71" s="936"/>
      <c r="AH71" s="936"/>
      <c r="AI71" s="936"/>
      <c r="AJ71" s="936"/>
      <c r="AK71" s="936"/>
      <c r="AL71" s="936"/>
      <c r="AM71" s="936"/>
      <c r="AN71" s="936"/>
      <c r="AO71" s="936"/>
      <c r="AP71" s="936"/>
      <c r="AQ71" s="932"/>
      <c r="AR71" s="933"/>
      <c r="AS71" s="934"/>
      <c r="AT71" s="934"/>
      <c r="AU71" s="934"/>
      <c r="AV71" s="934"/>
      <c r="AW71" s="934"/>
      <c r="AX71" s="934"/>
      <c r="AY71" s="934"/>
      <c r="AZ71" s="934"/>
      <c r="BA71" s="934"/>
      <c r="BB71" s="934"/>
      <c r="BC71" s="934"/>
      <c r="BD71" s="934"/>
      <c r="BE71" s="934"/>
      <c r="BF71" s="934"/>
      <c r="BG71" s="934"/>
      <c r="BH71" s="934"/>
      <c r="BI71" s="934"/>
      <c r="BJ71" s="934"/>
      <c r="BK71" s="934"/>
      <c r="BL71" s="858"/>
      <c r="BM71" s="858"/>
      <c r="BN71" s="858"/>
      <c r="BO71" s="858"/>
      <c r="BP71" s="858"/>
      <c r="BQ71" s="858"/>
      <c r="BR71" s="858"/>
      <c r="BS71" s="858"/>
      <c r="BT71" s="858"/>
      <c r="BU71" s="858"/>
      <c r="BV71" s="858"/>
      <c r="BW71" s="858"/>
      <c r="BX71" s="858"/>
      <c r="BY71" s="858"/>
      <c r="BZ71" s="858"/>
      <c r="CA71" s="858"/>
      <c r="CB71" s="858"/>
      <c r="CC71" s="858"/>
      <c r="CD71" s="858"/>
      <c r="CE71" s="858"/>
      <c r="CF71" s="858"/>
      <c r="CG71" s="858"/>
    </row>
    <row r="72" spans="1:85" ht="12" customHeight="1">
      <c r="A72" s="858"/>
      <c r="B72" s="935"/>
      <c r="C72" s="935"/>
      <c r="D72" s="935"/>
      <c r="E72" s="935"/>
      <c r="F72" s="935"/>
      <c r="G72" s="935"/>
      <c r="H72" s="935"/>
      <c r="I72" s="935"/>
      <c r="J72" s="935"/>
      <c r="K72" s="935"/>
      <c r="L72" s="913"/>
      <c r="M72" s="913"/>
      <c r="N72" s="913"/>
      <c r="O72" s="913"/>
      <c r="P72" s="913"/>
      <c r="Q72" s="913"/>
      <c r="R72" s="913"/>
      <c r="S72" s="913"/>
      <c r="T72" s="913"/>
      <c r="U72" s="913"/>
      <c r="V72" s="913"/>
      <c r="W72" s="913"/>
      <c r="X72" s="913"/>
      <c r="Y72" s="913"/>
      <c r="Z72" s="913"/>
      <c r="AA72" s="913"/>
      <c r="AB72" s="913"/>
      <c r="AC72" s="913"/>
      <c r="AD72" s="913"/>
      <c r="AE72" s="913"/>
      <c r="AF72" s="913"/>
      <c r="AG72" s="936"/>
      <c r="AH72" s="936"/>
      <c r="AI72" s="936"/>
      <c r="AJ72" s="936"/>
      <c r="AK72" s="936"/>
      <c r="AL72" s="936"/>
      <c r="AM72" s="936"/>
      <c r="AN72" s="936"/>
      <c r="AO72" s="936"/>
      <c r="AP72" s="936"/>
      <c r="AQ72" s="932"/>
      <c r="AR72" s="934"/>
      <c r="AS72" s="934"/>
      <c r="AT72" s="934"/>
      <c r="AU72" s="934"/>
      <c r="AV72" s="934"/>
      <c r="AW72" s="934"/>
      <c r="AX72" s="934"/>
      <c r="AY72" s="934"/>
      <c r="AZ72" s="934"/>
      <c r="BA72" s="934"/>
      <c r="BB72" s="934"/>
      <c r="BC72" s="934"/>
      <c r="BD72" s="934"/>
      <c r="BE72" s="934"/>
      <c r="BF72" s="934"/>
      <c r="BG72" s="934"/>
      <c r="BH72" s="934"/>
      <c r="BI72" s="934"/>
      <c r="BJ72" s="934"/>
      <c r="BK72" s="934"/>
      <c r="BL72" s="858"/>
      <c r="BM72" s="858"/>
      <c r="BN72" s="858"/>
      <c r="BO72" s="858"/>
      <c r="BP72" s="858"/>
      <c r="BQ72" s="858"/>
      <c r="BR72" s="858"/>
      <c r="BS72" s="858"/>
      <c r="BT72" s="858"/>
      <c r="BU72" s="858"/>
      <c r="BV72" s="858"/>
      <c r="BW72" s="858"/>
      <c r="BX72" s="858"/>
      <c r="BY72" s="858"/>
      <c r="BZ72" s="858"/>
      <c r="CA72" s="858"/>
      <c r="CB72" s="858"/>
      <c r="CC72" s="858"/>
      <c r="CD72" s="858"/>
      <c r="CE72" s="858"/>
      <c r="CF72" s="858"/>
      <c r="CG72" s="858"/>
    </row>
    <row r="73" spans="1:85" ht="12" customHeight="1">
      <c r="A73" s="858"/>
      <c r="B73" s="935"/>
      <c r="C73" s="935"/>
      <c r="D73" s="935"/>
      <c r="E73" s="935"/>
      <c r="F73" s="935"/>
      <c r="G73" s="935"/>
      <c r="H73" s="935"/>
      <c r="I73" s="935"/>
      <c r="J73" s="935"/>
      <c r="K73" s="935"/>
      <c r="L73" s="913"/>
      <c r="M73" s="913"/>
      <c r="N73" s="913"/>
      <c r="O73" s="913"/>
      <c r="P73" s="913"/>
      <c r="Q73" s="913"/>
      <c r="R73" s="913"/>
      <c r="S73" s="913"/>
      <c r="T73" s="913"/>
      <c r="U73" s="913"/>
      <c r="V73" s="913"/>
      <c r="W73" s="913"/>
      <c r="X73" s="913"/>
      <c r="Y73" s="913"/>
      <c r="Z73" s="913"/>
      <c r="AA73" s="913"/>
      <c r="AB73" s="913"/>
      <c r="AC73" s="913"/>
      <c r="AD73" s="913"/>
      <c r="AE73" s="913"/>
      <c r="AF73" s="913"/>
      <c r="AG73" s="936"/>
      <c r="AH73" s="936"/>
      <c r="AI73" s="936"/>
      <c r="AJ73" s="936"/>
      <c r="AK73" s="936"/>
      <c r="AL73" s="936"/>
      <c r="AM73" s="936"/>
      <c r="AN73" s="936"/>
      <c r="AO73" s="936"/>
      <c r="AP73" s="936"/>
      <c r="AQ73" s="932"/>
      <c r="AR73" s="934"/>
      <c r="AS73" s="934"/>
      <c r="AT73" s="934"/>
      <c r="AU73" s="934"/>
      <c r="AV73" s="934"/>
      <c r="AW73" s="934"/>
      <c r="AX73" s="934"/>
      <c r="AY73" s="934"/>
      <c r="AZ73" s="934"/>
      <c r="BA73" s="934"/>
      <c r="BB73" s="934"/>
      <c r="BC73" s="934"/>
      <c r="BD73" s="934"/>
      <c r="BE73" s="934"/>
      <c r="BF73" s="934"/>
      <c r="BG73" s="934"/>
      <c r="BH73" s="934"/>
      <c r="BI73" s="934"/>
      <c r="BJ73" s="934"/>
      <c r="BK73" s="934"/>
      <c r="BL73" s="858"/>
      <c r="BM73" s="858"/>
      <c r="BN73" s="858"/>
      <c r="BO73" s="858"/>
      <c r="BP73" s="858"/>
      <c r="BQ73" s="858"/>
      <c r="BR73" s="858"/>
      <c r="BS73" s="858"/>
      <c r="BT73" s="858"/>
      <c r="BU73" s="858"/>
      <c r="BV73" s="858"/>
      <c r="BW73" s="858"/>
      <c r="BX73" s="858"/>
      <c r="BY73" s="858"/>
      <c r="BZ73" s="858"/>
      <c r="CA73" s="858"/>
      <c r="CB73" s="858"/>
      <c r="CC73" s="858"/>
      <c r="CD73" s="858"/>
      <c r="CE73" s="858"/>
      <c r="CF73" s="858"/>
      <c r="CG73" s="858"/>
    </row>
    <row r="74" spans="1:85" ht="12" customHeight="1">
      <c r="A74" s="858"/>
      <c r="B74" s="935"/>
      <c r="C74" s="935"/>
      <c r="D74" s="935"/>
      <c r="E74" s="935"/>
      <c r="F74" s="935"/>
      <c r="G74" s="935"/>
      <c r="H74" s="935"/>
      <c r="I74" s="935"/>
      <c r="J74" s="935"/>
      <c r="K74" s="935"/>
      <c r="L74" s="913"/>
      <c r="M74" s="913"/>
      <c r="N74" s="913"/>
      <c r="O74" s="913"/>
      <c r="P74" s="913"/>
      <c r="Q74" s="913"/>
      <c r="R74" s="913"/>
      <c r="S74" s="913"/>
      <c r="T74" s="913"/>
      <c r="U74" s="913"/>
      <c r="V74" s="913"/>
      <c r="W74" s="913"/>
      <c r="X74" s="913"/>
      <c r="Y74" s="913"/>
      <c r="Z74" s="913"/>
      <c r="AA74" s="913"/>
      <c r="AB74" s="913"/>
      <c r="AC74" s="913"/>
      <c r="AD74" s="913"/>
      <c r="AE74" s="913"/>
      <c r="AF74" s="913"/>
      <c r="AG74" s="936"/>
      <c r="AH74" s="936"/>
      <c r="AI74" s="936"/>
      <c r="AJ74" s="936"/>
      <c r="AK74" s="936"/>
      <c r="AL74" s="936"/>
      <c r="AM74" s="936"/>
      <c r="AN74" s="936"/>
      <c r="AO74" s="936"/>
      <c r="AP74" s="936"/>
      <c r="AQ74" s="932"/>
      <c r="AR74" s="934"/>
      <c r="AS74" s="934"/>
      <c r="AT74" s="934"/>
      <c r="AU74" s="934"/>
      <c r="AV74" s="934"/>
      <c r="AW74" s="934"/>
      <c r="AX74" s="934"/>
      <c r="AY74" s="934"/>
      <c r="AZ74" s="934"/>
      <c r="BA74" s="934"/>
      <c r="BB74" s="934"/>
      <c r="BC74" s="934"/>
      <c r="BD74" s="934"/>
      <c r="BE74" s="934"/>
      <c r="BF74" s="934"/>
      <c r="BG74" s="934"/>
      <c r="BH74" s="934"/>
      <c r="BI74" s="934"/>
      <c r="BJ74" s="934"/>
      <c r="BK74" s="934"/>
      <c r="BL74" s="858"/>
      <c r="BM74" s="858"/>
      <c r="BN74" s="858"/>
      <c r="BO74" s="858"/>
      <c r="BP74" s="858"/>
      <c r="BQ74" s="858"/>
      <c r="BR74" s="858"/>
      <c r="BS74" s="858"/>
      <c r="BT74" s="858"/>
      <c r="BU74" s="858"/>
      <c r="BV74" s="858"/>
      <c r="BW74" s="858"/>
      <c r="BX74" s="858"/>
      <c r="BY74" s="858"/>
      <c r="BZ74" s="858"/>
      <c r="CA74" s="858"/>
      <c r="CB74" s="858"/>
      <c r="CC74" s="858"/>
      <c r="CD74" s="858"/>
      <c r="CE74" s="858"/>
      <c r="CF74" s="858"/>
      <c r="CG74" s="858"/>
    </row>
    <row r="75" spans="1:85" ht="12" customHeight="1">
      <c r="A75" s="858"/>
      <c r="B75" s="935"/>
      <c r="C75" s="935"/>
      <c r="D75" s="935"/>
      <c r="E75" s="935"/>
      <c r="F75" s="935"/>
      <c r="G75" s="935"/>
      <c r="H75" s="935"/>
      <c r="I75" s="935"/>
      <c r="J75" s="935"/>
      <c r="K75" s="935"/>
      <c r="L75" s="913"/>
      <c r="M75" s="913"/>
      <c r="N75" s="913"/>
      <c r="O75" s="913"/>
      <c r="P75" s="913"/>
      <c r="Q75" s="913"/>
      <c r="R75" s="913"/>
      <c r="S75" s="913"/>
      <c r="T75" s="913"/>
      <c r="U75" s="913"/>
      <c r="V75" s="913"/>
      <c r="W75" s="913"/>
      <c r="X75" s="913"/>
      <c r="Y75" s="913"/>
      <c r="Z75" s="913"/>
      <c r="AA75" s="913"/>
      <c r="AB75" s="913"/>
      <c r="AC75" s="913"/>
      <c r="AD75" s="913"/>
      <c r="AE75" s="913"/>
      <c r="AF75" s="913"/>
      <c r="AG75" s="936"/>
      <c r="AH75" s="936"/>
      <c r="AI75" s="936"/>
      <c r="AJ75" s="936"/>
      <c r="AK75" s="936"/>
      <c r="AL75" s="936"/>
      <c r="AM75" s="936"/>
      <c r="AN75" s="936"/>
      <c r="AO75" s="936"/>
      <c r="AP75" s="936"/>
      <c r="AQ75" s="932"/>
      <c r="AR75" s="934"/>
      <c r="AS75" s="934"/>
      <c r="AT75" s="934"/>
      <c r="AU75" s="934"/>
      <c r="AV75" s="934"/>
      <c r="AW75" s="934"/>
      <c r="AX75" s="934"/>
      <c r="AY75" s="934"/>
      <c r="AZ75" s="934"/>
      <c r="BA75" s="934"/>
      <c r="BB75" s="934"/>
      <c r="BC75" s="934"/>
      <c r="BD75" s="934"/>
      <c r="BE75" s="934"/>
      <c r="BF75" s="934"/>
      <c r="BG75" s="934"/>
      <c r="BH75" s="934"/>
      <c r="BI75" s="934"/>
      <c r="BJ75" s="934"/>
      <c r="BK75" s="934"/>
      <c r="BL75" s="858"/>
      <c r="BM75" s="858"/>
      <c r="BN75" s="858"/>
      <c r="BO75" s="858"/>
      <c r="BP75" s="858"/>
      <c r="BQ75" s="858"/>
      <c r="BR75" s="858"/>
      <c r="BS75" s="858"/>
      <c r="BT75" s="858"/>
      <c r="BU75" s="858"/>
      <c r="BV75" s="858"/>
      <c r="BW75" s="858"/>
      <c r="BX75" s="858"/>
      <c r="BY75" s="858"/>
      <c r="BZ75" s="858"/>
      <c r="CA75" s="858"/>
      <c r="CB75" s="858"/>
      <c r="CC75" s="858"/>
      <c r="CD75" s="858"/>
      <c r="CE75" s="858"/>
      <c r="CF75" s="858"/>
      <c r="CG75" s="858"/>
    </row>
    <row r="76" spans="1:85" ht="12" customHeight="1">
      <c r="A76" s="858"/>
      <c r="B76" s="935"/>
      <c r="C76" s="935"/>
      <c r="D76" s="935"/>
      <c r="E76" s="935"/>
      <c r="F76" s="935"/>
      <c r="G76" s="935"/>
      <c r="H76" s="935"/>
      <c r="I76" s="935"/>
      <c r="J76" s="935"/>
      <c r="K76" s="935"/>
      <c r="L76" s="913"/>
      <c r="M76" s="913"/>
      <c r="N76" s="913"/>
      <c r="O76" s="913"/>
      <c r="P76" s="913"/>
      <c r="Q76" s="913"/>
      <c r="R76" s="913"/>
      <c r="S76" s="913"/>
      <c r="T76" s="913"/>
      <c r="U76" s="913"/>
      <c r="V76" s="913"/>
      <c r="W76" s="913"/>
      <c r="X76" s="913"/>
      <c r="Y76" s="913"/>
      <c r="Z76" s="913"/>
      <c r="AA76" s="913"/>
      <c r="AB76" s="913"/>
      <c r="AC76" s="913"/>
      <c r="AD76" s="913"/>
      <c r="AE76" s="913"/>
      <c r="AF76" s="913"/>
      <c r="AG76" s="936"/>
      <c r="AH76" s="936"/>
      <c r="AI76" s="936"/>
      <c r="AJ76" s="936"/>
      <c r="AK76" s="936"/>
      <c r="AL76" s="936"/>
      <c r="AM76" s="936"/>
      <c r="AN76" s="936"/>
      <c r="AO76" s="936"/>
      <c r="AP76" s="936"/>
      <c r="AQ76" s="932"/>
      <c r="AR76" s="934"/>
      <c r="AS76" s="934"/>
      <c r="AT76" s="934"/>
      <c r="AU76" s="934"/>
      <c r="AV76" s="934"/>
      <c r="AW76" s="934"/>
      <c r="AX76" s="934"/>
      <c r="AY76" s="934"/>
      <c r="AZ76" s="934"/>
      <c r="BA76" s="934"/>
      <c r="BB76" s="934"/>
      <c r="BC76" s="934"/>
      <c r="BD76" s="934"/>
      <c r="BE76" s="934"/>
      <c r="BF76" s="934"/>
      <c r="BG76" s="934"/>
      <c r="BH76" s="934"/>
      <c r="BI76" s="934"/>
      <c r="BJ76" s="934"/>
      <c r="BK76" s="934"/>
      <c r="BL76" s="858"/>
      <c r="BM76" s="858"/>
      <c r="BN76" s="858"/>
      <c r="BO76" s="858"/>
      <c r="BP76" s="858"/>
      <c r="BQ76" s="858"/>
      <c r="BR76" s="858"/>
      <c r="BS76" s="858"/>
      <c r="BT76" s="858"/>
      <c r="BU76" s="858"/>
      <c r="BV76" s="858"/>
      <c r="BW76" s="858"/>
      <c r="BX76" s="858"/>
      <c r="BY76" s="858"/>
      <c r="BZ76" s="858"/>
      <c r="CA76" s="858"/>
      <c r="CB76" s="858"/>
      <c r="CC76" s="858"/>
      <c r="CD76" s="858"/>
      <c r="CE76" s="858"/>
      <c r="CF76" s="858"/>
      <c r="CG76" s="858"/>
    </row>
    <row r="77" spans="1:85" ht="12" customHeight="1">
      <c r="A77" s="858"/>
      <c r="B77" s="935"/>
      <c r="C77" s="935"/>
      <c r="D77" s="935"/>
      <c r="E77" s="935"/>
      <c r="F77" s="935"/>
      <c r="G77" s="935"/>
      <c r="H77" s="935"/>
      <c r="I77" s="935"/>
      <c r="J77" s="935"/>
      <c r="K77" s="935"/>
      <c r="L77" s="913"/>
      <c r="M77" s="913"/>
      <c r="N77" s="913"/>
      <c r="O77" s="913"/>
      <c r="P77" s="913"/>
      <c r="Q77" s="913"/>
      <c r="R77" s="913"/>
      <c r="S77" s="913"/>
      <c r="T77" s="913"/>
      <c r="U77" s="913"/>
      <c r="V77" s="913"/>
      <c r="W77" s="913"/>
      <c r="X77" s="913"/>
      <c r="Y77" s="913"/>
      <c r="Z77" s="913"/>
      <c r="AA77" s="913"/>
      <c r="AB77" s="913"/>
      <c r="AC77" s="913"/>
      <c r="AD77" s="913"/>
      <c r="AE77" s="913"/>
      <c r="AF77" s="913"/>
      <c r="AG77" s="936"/>
      <c r="AH77" s="936"/>
      <c r="AI77" s="936"/>
      <c r="AJ77" s="936"/>
      <c r="AK77" s="936"/>
      <c r="AL77" s="936"/>
      <c r="AM77" s="936"/>
      <c r="AN77" s="936"/>
      <c r="AO77" s="936"/>
      <c r="AP77" s="936"/>
      <c r="AQ77" s="932"/>
      <c r="AR77" s="934"/>
      <c r="AS77" s="934"/>
      <c r="AT77" s="934"/>
      <c r="AU77" s="934"/>
      <c r="AV77" s="934"/>
      <c r="AW77" s="934"/>
      <c r="AX77" s="934"/>
      <c r="AY77" s="934"/>
      <c r="AZ77" s="934"/>
      <c r="BA77" s="934"/>
      <c r="BB77" s="934"/>
      <c r="BC77" s="934"/>
      <c r="BD77" s="934"/>
      <c r="BE77" s="934"/>
      <c r="BF77" s="934"/>
      <c r="BG77" s="934"/>
      <c r="BH77" s="934"/>
      <c r="BI77" s="934"/>
      <c r="BJ77" s="934"/>
      <c r="BK77" s="934"/>
      <c r="BL77" s="858"/>
      <c r="BM77" s="858"/>
      <c r="BN77" s="858"/>
      <c r="BO77" s="858"/>
      <c r="BP77" s="858"/>
      <c r="BQ77" s="858"/>
      <c r="BR77" s="858"/>
      <c r="BS77" s="858"/>
      <c r="BT77" s="858"/>
      <c r="BU77" s="858"/>
      <c r="BV77" s="858"/>
      <c r="BW77" s="858"/>
      <c r="BX77" s="858"/>
      <c r="BY77" s="858"/>
      <c r="BZ77" s="858"/>
      <c r="CA77" s="858"/>
      <c r="CB77" s="858"/>
      <c r="CC77" s="858"/>
      <c r="CD77" s="858"/>
      <c r="CE77" s="858"/>
      <c r="CF77" s="858"/>
      <c r="CG77" s="858"/>
    </row>
    <row r="78" spans="1:85" ht="12" customHeight="1">
      <c r="A78" s="858"/>
      <c r="B78" s="935"/>
      <c r="C78" s="935"/>
      <c r="D78" s="935"/>
      <c r="E78" s="935"/>
      <c r="F78" s="935"/>
      <c r="G78" s="935"/>
      <c r="H78" s="935"/>
      <c r="I78" s="935"/>
      <c r="J78" s="935"/>
      <c r="K78" s="935"/>
      <c r="L78" s="913"/>
      <c r="M78" s="913"/>
      <c r="N78" s="913"/>
      <c r="O78" s="913"/>
      <c r="P78" s="913"/>
      <c r="Q78" s="913"/>
      <c r="R78" s="913"/>
      <c r="S78" s="913"/>
      <c r="T78" s="913"/>
      <c r="U78" s="913"/>
      <c r="V78" s="913"/>
      <c r="W78" s="913"/>
      <c r="X78" s="913"/>
      <c r="Y78" s="913"/>
      <c r="Z78" s="913"/>
      <c r="AA78" s="913"/>
      <c r="AB78" s="913"/>
      <c r="AC78" s="913"/>
      <c r="AD78" s="913"/>
      <c r="AE78" s="913"/>
      <c r="AF78" s="913"/>
      <c r="AG78" s="936"/>
      <c r="AH78" s="936"/>
      <c r="AI78" s="936"/>
      <c r="AJ78" s="936"/>
      <c r="AK78" s="936"/>
      <c r="AL78" s="936"/>
      <c r="AM78" s="936"/>
      <c r="AN78" s="936"/>
      <c r="AO78" s="936"/>
      <c r="AP78" s="936"/>
      <c r="AQ78" s="932"/>
      <c r="AR78" s="934"/>
      <c r="AS78" s="934"/>
      <c r="AT78" s="934"/>
      <c r="AU78" s="934"/>
      <c r="AV78" s="934"/>
      <c r="AW78" s="934"/>
      <c r="AX78" s="934"/>
      <c r="AY78" s="934"/>
      <c r="AZ78" s="934"/>
      <c r="BA78" s="934"/>
      <c r="BB78" s="934"/>
      <c r="BC78" s="934"/>
      <c r="BD78" s="934"/>
      <c r="BE78" s="934"/>
      <c r="BF78" s="934"/>
      <c r="BG78" s="934"/>
      <c r="BH78" s="934"/>
      <c r="BI78" s="934"/>
      <c r="BJ78" s="934"/>
      <c r="BK78" s="934"/>
      <c r="BL78" s="858"/>
      <c r="BM78" s="858"/>
      <c r="BN78" s="858"/>
      <c r="BO78" s="858"/>
      <c r="BP78" s="858"/>
      <c r="BQ78" s="858"/>
      <c r="BR78" s="858"/>
      <c r="BS78" s="858"/>
      <c r="BT78" s="858"/>
      <c r="BU78" s="858"/>
      <c r="BV78" s="858"/>
      <c r="BW78" s="858"/>
      <c r="BX78" s="858"/>
      <c r="BY78" s="858"/>
      <c r="BZ78" s="858"/>
      <c r="CA78" s="858"/>
      <c r="CB78" s="858"/>
      <c r="CC78" s="858"/>
      <c r="CD78" s="858"/>
      <c r="CE78" s="858"/>
      <c r="CF78" s="858"/>
      <c r="CG78" s="858"/>
    </row>
    <row r="79" spans="1:85" ht="12" customHeight="1">
      <c r="B79" s="935"/>
      <c r="C79" s="935"/>
      <c r="D79" s="935"/>
      <c r="E79" s="935"/>
      <c r="F79" s="935"/>
      <c r="G79" s="935"/>
      <c r="H79" s="935"/>
      <c r="I79" s="935"/>
      <c r="J79" s="935"/>
      <c r="K79" s="935"/>
      <c r="L79" s="913"/>
      <c r="M79" s="913"/>
      <c r="N79" s="913"/>
      <c r="O79" s="913"/>
      <c r="P79" s="913"/>
      <c r="Q79" s="913"/>
      <c r="R79" s="913"/>
      <c r="S79" s="913"/>
      <c r="T79" s="913"/>
      <c r="U79" s="913"/>
      <c r="V79" s="913"/>
      <c r="W79" s="913"/>
      <c r="X79" s="913"/>
      <c r="Y79" s="913"/>
      <c r="Z79" s="913"/>
      <c r="AA79" s="913"/>
      <c r="AB79" s="913"/>
      <c r="AC79" s="913"/>
      <c r="AD79" s="913"/>
      <c r="AE79" s="913"/>
      <c r="AF79" s="913"/>
      <c r="AG79" s="936"/>
      <c r="AH79" s="936"/>
      <c r="AI79" s="936"/>
      <c r="AJ79" s="936"/>
      <c r="AK79" s="936"/>
      <c r="AL79" s="936"/>
      <c r="AM79" s="936"/>
      <c r="AN79" s="936"/>
      <c r="AO79" s="936"/>
      <c r="AP79" s="936"/>
      <c r="AQ79" s="932"/>
      <c r="AR79" s="937"/>
      <c r="AS79" s="937"/>
      <c r="AT79" s="937"/>
      <c r="AU79" s="937"/>
      <c r="AV79" s="937"/>
      <c r="AW79" s="937"/>
      <c r="AX79" s="937"/>
      <c r="AY79" s="937"/>
      <c r="AZ79" s="937"/>
      <c r="BA79" s="937"/>
      <c r="BB79" s="937"/>
      <c r="BC79" s="937"/>
      <c r="BD79" s="937"/>
      <c r="BE79" s="937"/>
      <c r="BF79" s="937"/>
      <c r="BG79" s="937"/>
      <c r="BH79" s="937"/>
      <c r="BI79" s="937"/>
      <c r="BJ79" s="937"/>
      <c r="BK79" s="937"/>
    </row>
    <row r="80" spans="1:85" ht="12" customHeight="1">
      <c r="B80" s="935"/>
      <c r="C80" s="935"/>
      <c r="D80" s="935"/>
      <c r="E80" s="935"/>
      <c r="F80" s="935"/>
      <c r="G80" s="935"/>
      <c r="H80" s="935"/>
      <c r="I80" s="935"/>
      <c r="J80" s="935"/>
      <c r="K80" s="935"/>
      <c r="L80" s="913"/>
      <c r="M80" s="913"/>
      <c r="N80" s="913"/>
      <c r="O80" s="913"/>
      <c r="P80" s="913"/>
      <c r="Q80" s="913"/>
      <c r="R80" s="913"/>
      <c r="S80" s="913"/>
      <c r="T80" s="913"/>
      <c r="U80" s="913"/>
      <c r="V80" s="913"/>
      <c r="W80" s="913"/>
      <c r="X80" s="913"/>
      <c r="Y80" s="913"/>
      <c r="Z80" s="913"/>
      <c r="AA80" s="913"/>
      <c r="AB80" s="913"/>
      <c r="AC80" s="913"/>
      <c r="AD80" s="913"/>
      <c r="AE80" s="913"/>
      <c r="AF80" s="913"/>
      <c r="AG80" s="936"/>
      <c r="AH80" s="936"/>
      <c r="AI80" s="936"/>
      <c r="AJ80" s="936"/>
      <c r="AK80" s="936"/>
      <c r="AL80" s="936"/>
      <c r="AM80" s="936"/>
      <c r="AN80" s="936"/>
      <c r="AO80" s="936"/>
      <c r="AP80" s="936"/>
      <c r="AQ80" s="932"/>
      <c r="AR80" s="937"/>
      <c r="AS80" s="937"/>
      <c r="AT80" s="937"/>
      <c r="AU80" s="937"/>
      <c r="AV80" s="937"/>
      <c r="AW80" s="937"/>
      <c r="AX80" s="937"/>
      <c r="AY80" s="937"/>
      <c r="AZ80" s="937"/>
      <c r="BA80" s="937"/>
      <c r="BB80" s="937"/>
      <c r="BC80" s="937"/>
      <c r="BD80" s="937"/>
      <c r="BE80" s="937"/>
      <c r="BF80" s="937"/>
      <c r="BG80" s="937"/>
      <c r="BH80" s="937"/>
      <c r="BI80" s="937"/>
      <c r="BJ80" s="937"/>
      <c r="BK80" s="937"/>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2"/>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 zoomScale="80" zoomScaleNormal="70" zoomScaleSheetLayoutView="80" zoomScalePageLayoutView="70" workbookViewId="0">
      <selection activeCell="C11" sqref="C11:G12"/>
    </sheetView>
  </sheetViews>
  <sheetFormatPr defaultColWidth="2.25" defaultRowHeight="13.5" customHeight="1"/>
  <cols>
    <col min="1" max="1" width="2.25" style="864"/>
    <col min="2" max="2" width="1" style="864" customWidth="1"/>
    <col min="3" max="7" width="2.25" style="864" customWidth="1"/>
    <col min="8" max="8" width="1" style="864" customWidth="1"/>
    <col min="9" max="21" width="2.25" style="864" customWidth="1"/>
    <col min="22" max="22" width="1.25" style="864" customWidth="1"/>
    <col min="23" max="23" width="1" style="864" customWidth="1"/>
    <col min="24" max="28" width="2.25" style="864" customWidth="1"/>
    <col min="29" max="29" width="1" style="864" customWidth="1"/>
    <col min="30" max="42" width="2.25" style="864" customWidth="1"/>
    <col min="43" max="43" width="21.375" style="938" customWidth="1"/>
    <col min="44" max="44" width="1.625" style="864" customWidth="1"/>
    <col min="45" max="49" width="2.25" style="864" customWidth="1"/>
    <col min="50" max="50" width="1" style="864" customWidth="1"/>
    <col min="51" max="63" width="2.25" style="864" customWidth="1"/>
    <col min="64" max="64" width="1.25" style="864" customWidth="1"/>
    <col min="65" max="65" width="1" style="864" customWidth="1"/>
    <col min="66" max="70" width="2.25" style="864" customWidth="1"/>
    <col min="71" max="71" width="1" style="864" customWidth="1"/>
    <col min="72" max="16384" width="2.25" style="864"/>
  </cols>
  <sheetData>
    <row r="1" spans="1:84" ht="12" customHeight="1">
      <c r="A1" s="858"/>
      <c r="B1" s="935"/>
      <c r="C1" s="935"/>
      <c r="D1" s="935"/>
      <c r="E1" s="935"/>
      <c r="F1" s="935"/>
      <c r="G1" s="935"/>
      <c r="H1" s="935"/>
      <c r="I1" s="935"/>
      <c r="J1" s="935"/>
      <c r="K1" s="935"/>
      <c r="L1" s="913"/>
      <c r="M1" s="913"/>
      <c r="N1" s="913"/>
      <c r="O1" s="913"/>
      <c r="P1" s="913"/>
      <c r="Q1" s="913"/>
      <c r="R1" s="913"/>
      <c r="S1" s="913"/>
      <c r="T1" s="913"/>
      <c r="U1" s="913"/>
      <c r="V1" s="913"/>
      <c r="W1" s="913"/>
      <c r="X1" s="913"/>
      <c r="Y1" s="913"/>
      <c r="Z1" s="913"/>
      <c r="AA1" s="913"/>
      <c r="AB1" s="913"/>
      <c r="AC1" s="913"/>
      <c r="AD1" s="913"/>
      <c r="AE1" s="913"/>
      <c r="AF1" s="913"/>
      <c r="AG1" s="936"/>
      <c r="AH1" s="936"/>
      <c r="AI1" s="936"/>
      <c r="AJ1" s="936"/>
      <c r="AK1" s="936"/>
      <c r="AL1" s="936"/>
      <c r="AM1" s="936"/>
      <c r="AN1" s="936"/>
      <c r="AO1" s="936"/>
      <c r="AP1" s="936"/>
      <c r="AQ1" s="932"/>
      <c r="AR1" s="937"/>
      <c r="AS1" s="937"/>
      <c r="AT1" s="937"/>
      <c r="AU1" s="937"/>
      <c r="AV1" s="937"/>
      <c r="AW1" s="937"/>
      <c r="AX1" s="937"/>
      <c r="AY1" s="937"/>
      <c r="AZ1" s="937"/>
      <c r="BA1" s="937"/>
      <c r="BB1" s="937"/>
      <c r="BC1" s="937"/>
      <c r="BD1" s="937"/>
      <c r="BE1" s="937"/>
      <c r="BF1" s="937"/>
      <c r="BG1" s="937"/>
      <c r="BH1" s="937"/>
      <c r="BI1" s="937"/>
      <c r="BJ1" s="937"/>
      <c r="BK1" s="937"/>
      <c r="BL1" s="858"/>
      <c r="BM1" s="858"/>
      <c r="BN1" s="858"/>
      <c r="BO1" s="858"/>
      <c r="BP1" s="858"/>
      <c r="BQ1" s="858"/>
      <c r="BR1" s="858"/>
      <c r="BS1" s="858"/>
      <c r="BT1" s="858"/>
      <c r="BU1" s="858"/>
      <c r="BV1" s="858"/>
      <c r="BW1" s="858"/>
      <c r="BX1" s="858"/>
      <c r="BY1" s="858"/>
      <c r="BZ1" s="858"/>
      <c r="CA1" s="858"/>
      <c r="CB1" s="858"/>
      <c r="CC1" s="858"/>
      <c r="CD1" s="858"/>
      <c r="CE1" s="858"/>
      <c r="CF1" s="858"/>
    </row>
    <row r="2" spans="1:84" ht="12" customHeight="1">
      <c r="A2" s="858"/>
      <c r="B2" s="935"/>
      <c r="C2" s="935"/>
      <c r="D2" s="935"/>
      <c r="E2" s="935"/>
      <c r="F2" s="935"/>
      <c r="G2" s="935"/>
      <c r="H2" s="935"/>
      <c r="I2" s="935"/>
      <c r="J2" s="935"/>
      <c r="K2" s="935"/>
      <c r="L2" s="913"/>
      <c r="M2" s="913"/>
      <c r="N2" s="913"/>
      <c r="O2" s="913"/>
      <c r="P2" s="913"/>
      <c r="Q2" s="913"/>
      <c r="R2" s="913"/>
      <c r="S2" s="913"/>
      <c r="T2" s="913"/>
      <c r="U2" s="913"/>
      <c r="V2" s="913"/>
      <c r="W2" s="913"/>
      <c r="X2" s="913"/>
      <c r="Y2" s="913"/>
      <c r="Z2" s="913"/>
      <c r="AA2" s="913"/>
      <c r="AB2" s="913"/>
      <c r="AC2" s="913"/>
      <c r="AD2" s="913"/>
      <c r="AE2" s="913"/>
      <c r="AF2" s="913"/>
      <c r="AG2" s="936"/>
      <c r="AH2" s="936"/>
      <c r="AI2" s="936"/>
      <c r="AJ2" s="936"/>
      <c r="AK2" s="936"/>
      <c r="AL2" s="936"/>
      <c r="AM2" s="936"/>
      <c r="AN2" s="936"/>
      <c r="AO2" s="936"/>
      <c r="AP2" s="936"/>
      <c r="AQ2" s="932"/>
      <c r="AR2" s="937"/>
      <c r="AS2" s="937"/>
      <c r="AT2" s="937"/>
      <c r="AU2" s="937"/>
      <c r="AV2" s="937"/>
      <c r="AW2" s="937"/>
      <c r="AX2" s="937"/>
      <c r="AY2" s="937"/>
      <c r="AZ2" s="937"/>
      <c r="BA2" s="937"/>
      <c r="BB2" s="937"/>
      <c r="BC2" s="937"/>
      <c r="BD2" s="937"/>
      <c r="BE2" s="937"/>
      <c r="BF2" s="937"/>
      <c r="BG2" s="937"/>
      <c r="BH2" s="937"/>
      <c r="BI2" s="937"/>
      <c r="BJ2" s="937"/>
      <c r="BK2" s="937"/>
      <c r="BL2" s="858"/>
      <c r="BM2" s="858"/>
      <c r="BN2" s="858"/>
      <c r="BO2" s="858"/>
      <c r="BP2" s="858"/>
      <c r="BQ2" s="858"/>
      <c r="BR2" s="858"/>
      <c r="BS2" s="858"/>
      <c r="BT2" s="858"/>
      <c r="BU2" s="858"/>
      <c r="BV2" s="858"/>
      <c r="BW2" s="858"/>
      <c r="BX2" s="858"/>
      <c r="BY2" s="858"/>
      <c r="BZ2" s="858"/>
      <c r="CA2" s="858"/>
      <c r="CB2" s="858"/>
      <c r="CC2" s="858"/>
      <c r="CD2" s="858"/>
      <c r="CE2" s="858"/>
      <c r="CF2" s="858"/>
    </row>
    <row r="3" spans="1:84" ht="13.5" customHeight="1">
      <c r="A3" s="858"/>
      <c r="B3" s="859"/>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60"/>
      <c r="AH3" s="860"/>
      <c r="AI3" s="861" t="s">
        <v>5</v>
      </c>
      <c r="AJ3" s="860"/>
      <c r="AK3" s="860"/>
      <c r="AL3" s="861" t="s">
        <v>6</v>
      </c>
      <c r="AM3" s="860"/>
      <c r="AN3" s="860"/>
      <c r="AO3" s="861" t="s">
        <v>7</v>
      </c>
      <c r="AP3" s="859"/>
      <c r="AQ3" s="859"/>
      <c r="AR3" s="859"/>
      <c r="AS3" s="859"/>
      <c r="AT3" s="859"/>
      <c r="AU3" s="859"/>
      <c r="AV3" s="859"/>
      <c r="AW3" s="859"/>
      <c r="AX3" s="859"/>
      <c r="AY3" s="859"/>
      <c r="AZ3" s="859"/>
      <c r="BA3" s="859"/>
      <c r="BB3" s="859"/>
      <c r="BC3" s="859"/>
      <c r="BD3" s="859"/>
      <c r="BE3" s="859"/>
      <c r="BF3" s="859"/>
      <c r="BG3" s="859"/>
      <c r="BH3" s="859"/>
      <c r="BI3" s="859"/>
      <c r="BJ3" s="859"/>
      <c r="BK3" s="859"/>
      <c r="BL3" s="859"/>
      <c r="BM3" s="859"/>
      <c r="BN3" s="859"/>
      <c r="BO3" s="859"/>
      <c r="BP3" s="859"/>
      <c r="BQ3" s="859"/>
      <c r="BR3" s="859"/>
      <c r="BS3" s="859"/>
      <c r="BT3" s="859"/>
      <c r="BU3" s="859"/>
      <c r="BV3" s="859"/>
      <c r="BW3" s="859"/>
      <c r="BX3" s="859"/>
      <c r="BY3" s="859"/>
      <c r="BZ3" s="859"/>
      <c r="CA3" s="859"/>
      <c r="CB3" s="859"/>
      <c r="CC3" s="859"/>
      <c r="CD3" s="859"/>
      <c r="CE3" s="863" t="s">
        <v>1521</v>
      </c>
      <c r="CF3" s="859"/>
    </row>
    <row r="4" spans="1:84" ht="13.5" customHeight="1">
      <c r="A4" s="858"/>
      <c r="B4" s="859"/>
      <c r="C4" s="859"/>
      <c r="D4" s="859"/>
      <c r="E4" s="859"/>
      <c r="F4" s="859"/>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2226" t="s">
        <v>1522</v>
      </c>
      <c r="AS4" s="2226"/>
      <c r="AT4" s="2226"/>
      <c r="AU4" s="2226"/>
      <c r="AV4" s="2226"/>
      <c r="AW4" s="2226"/>
      <c r="AX4" s="2226"/>
      <c r="AY4" s="2226"/>
      <c r="AZ4" s="2226"/>
      <c r="BA4" s="2226"/>
      <c r="BB4" s="2226"/>
      <c r="BC4" s="939"/>
      <c r="BD4" s="939"/>
      <c r="BE4" s="939"/>
      <c r="BF4" s="939"/>
      <c r="BG4" s="939"/>
      <c r="BH4" s="939"/>
      <c r="BI4" s="939"/>
      <c r="BJ4" s="939"/>
      <c r="BK4" s="939"/>
      <c r="BL4" s="939"/>
      <c r="BM4" s="939"/>
      <c r="BN4" s="939"/>
      <c r="BO4" s="939"/>
      <c r="BP4" s="939"/>
      <c r="BQ4" s="939"/>
      <c r="BR4" s="939"/>
      <c r="BS4" s="939"/>
      <c r="BT4" s="939"/>
      <c r="BU4" s="939"/>
      <c r="BV4" s="939"/>
      <c r="BW4" s="939"/>
      <c r="BX4" s="939"/>
      <c r="BY4" s="939"/>
      <c r="BZ4" s="939"/>
      <c r="CA4" s="939"/>
      <c r="CB4" s="939"/>
      <c r="CC4" s="939"/>
      <c r="CD4" s="939"/>
      <c r="CE4" s="939"/>
      <c r="CF4" s="939"/>
    </row>
    <row r="5" spans="1:84" ht="13.5" customHeight="1">
      <c r="A5" s="858"/>
      <c r="B5" s="2224" t="s">
        <v>1523</v>
      </c>
      <c r="C5" s="2225"/>
      <c r="D5" s="2225"/>
      <c r="E5" s="2225"/>
      <c r="F5" s="2225"/>
      <c r="G5" s="2225"/>
      <c r="H5" s="2225"/>
      <c r="I5" s="2225"/>
      <c r="J5" s="2225"/>
      <c r="K5" s="2225"/>
      <c r="L5" s="2225"/>
      <c r="M5" s="2225"/>
      <c r="N5" s="2225"/>
      <c r="O5" s="2225"/>
      <c r="P5" s="2225"/>
      <c r="Q5" s="2225"/>
      <c r="R5" s="2225"/>
      <c r="S5" s="2225"/>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940"/>
      <c r="AR5" s="2286"/>
      <c r="AS5" s="2286"/>
      <c r="AT5" s="2286"/>
      <c r="AU5" s="2286"/>
      <c r="AV5" s="2286"/>
      <c r="AW5" s="2286"/>
      <c r="AX5" s="2286"/>
      <c r="AY5" s="2286"/>
      <c r="AZ5" s="2286"/>
      <c r="BA5" s="2286"/>
      <c r="BB5" s="2286"/>
      <c r="BC5" s="2287" t="s">
        <v>1524</v>
      </c>
      <c r="BD5" s="2287"/>
      <c r="BE5" s="2287"/>
      <c r="BF5" s="2287"/>
      <c r="BG5" s="2287"/>
      <c r="BH5" s="2287"/>
      <c r="BI5" s="2287"/>
      <c r="BJ5" s="2287"/>
      <c r="BK5" s="2287"/>
      <c r="BL5" s="2287"/>
      <c r="BM5" s="2287"/>
      <c r="BN5" s="2287"/>
      <c r="BO5" s="2287"/>
      <c r="BP5" s="2287"/>
      <c r="BQ5" s="2287"/>
      <c r="BR5" s="2287"/>
      <c r="BS5" s="2287"/>
      <c r="BT5" s="2287"/>
      <c r="BU5" s="2287"/>
      <c r="BV5" s="2287"/>
      <c r="BW5" s="2287"/>
      <c r="BX5" s="2287"/>
      <c r="BY5" s="2287"/>
      <c r="BZ5" s="2287"/>
      <c r="CA5" s="2287"/>
      <c r="CB5" s="2287"/>
      <c r="CC5" s="2287"/>
      <c r="CD5" s="2287"/>
      <c r="CE5" s="2287"/>
      <c r="CF5" s="2287"/>
    </row>
    <row r="6" spans="1:84" ht="13.5" customHeight="1">
      <c r="A6" s="858"/>
      <c r="B6" s="2225"/>
      <c r="C6" s="2225"/>
      <c r="D6" s="2225"/>
      <c r="E6" s="2225"/>
      <c r="F6" s="2225"/>
      <c r="G6" s="2225"/>
      <c r="H6" s="2225"/>
      <c r="I6" s="2225"/>
      <c r="J6" s="2225"/>
      <c r="K6" s="2225"/>
      <c r="L6" s="2225"/>
      <c r="M6" s="2225"/>
      <c r="N6" s="2225"/>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940"/>
      <c r="AR6" s="866"/>
      <c r="AS6" s="2288" t="s">
        <v>1525</v>
      </c>
      <c r="AT6" s="2289"/>
      <c r="AU6" s="2289"/>
      <c r="AV6" s="2289"/>
      <c r="AW6" s="2289"/>
      <c r="AX6" s="867"/>
      <c r="AY6" s="2124"/>
      <c r="AZ6" s="2125"/>
      <c r="BA6" s="2125"/>
      <c r="BB6" s="2125"/>
      <c r="BC6" s="2125"/>
      <c r="BD6" s="2125"/>
      <c r="BE6" s="2125"/>
      <c r="BF6" s="2125"/>
      <c r="BG6" s="2125"/>
      <c r="BH6" s="2125"/>
      <c r="BI6" s="2125"/>
      <c r="BJ6" s="2125"/>
      <c r="BK6" s="2125"/>
      <c r="BL6" s="2126"/>
      <c r="BM6" s="866"/>
      <c r="BN6" s="1997" t="s">
        <v>1431</v>
      </c>
      <c r="BO6" s="1997"/>
      <c r="BP6" s="1997"/>
      <c r="BQ6" s="1997"/>
      <c r="BR6" s="1997"/>
      <c r="BS6" s="867"/>
      <c r="BT6" s="2124"/>
      <c r="BU6" s="2125"/>
      <c r="BV6" s="2125"/>
      <c r="BW6" s="2125"/>
      <c r="BX6" s="2125"/>
      <c r="BY6" s="2125"/>
      <c r="BZ6" s="2125"/>
      <c r="CA6" s="2125"/>
      <c r="CB6" s="2125"/>
      <c r="CC6" s="2125"/>
      <c r="CD6" s="2125"/>
      <c r="CE6" s="2125"/>
      <c r="CF6" s="2126"/>
    </row>
    <row r="7" spans="1:84" ht="13.5" customHeight="1">
      <c r="A7" s="858"/>
      <c r="B7" s="940"/>
      <c r="C7" s="940"/>
      <c r="D7" s="940"/>
      <c r="E7" s="940"/>
      <c r="F7" s="940"/>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868"/>
      <c r="AS7" s="2290"/>
      <c r="AT7" s="2290"/>
      <c r="AU7" s="2290"/>
      <c r="AV7" s="2290"/>
      <c r="AW7" s="2290"/>
      <c r="AX7" s="869"/>
      <c r="AY7" s="2220"/>
      <c r="AZ7" s="2221"/>
      <c r="BA7" s="2221"/>
      <c r="BB7" s="2221"/>
      <c r="BC7" s="2221"/>
      <c r="BD7" s="2221"/>
      <c r="BE7" s="2221"/>
      <c r="BF7" s="2221"/>
      <c r="BG7" s="2221"/>
      <c r="BH7" s="2221"/>
      <c r="BI7" s="2221"/>
      <c r="BJ7" s="2221"/>
      <c r="BK7" s="2221"/>
      <c r="BL7" s="2222"/>
      <c r="BM7" s="868"/>
      <c r="BN7" s="2145"/>
      <c r="BO7" s="2145"/>
      <c r="BP7" s="2145"/>
      <c r="BQ7" s="2145"/>
      <c r="BR7" s="2145"/>
      <c r="BS7" s="869"/>
      <c r="BT7" s="2220"/>
      <c r="BU7" s="2221"/>
      <c r="BV7" s="2221"/>
      <c r="BW7" s="2221"/>
      <c r="BX7" s="2221"/>
      <c r="BY7" s="2221"/>
      <c r="BZ7" s="2221"/>
      <c r="CA7" s="2221"/>
      <c r="CB7" s="2221"/>
      <c r="CC7" s="2221"/>
      <c r="CD7" s="2221"/>
      <c r="CE7" s="2221"/>
      <c r="CF7" s="2222"/>
    </row>
    <row r="8" spans="1:84" ht="13.5" customHeight="1">
      <c r="A8" s="858"/>
      <c r="B8" s="861"/>
      <c r="C8" s="2178" t="s">
        <v>1526</v>
      </c>
      <c r="D8" s="2178"/>
      <c r="E8" s="2178"/>
      <c r="F8" s="2178"/>
      <c r="G8" s="2178"/>
      <c r="H8" s="941"/>
      <c r="I8" s="860"/>
      <c r="J8" s="860"/>
      <c r="K8" s="860"/>
      <c r="L8" s="860"/>
      <c r="M8" s="860"/>
      <c r="N8" s="860"/>
      <c r="O8" s="860"/>
      <c r="P8" s="860"/>
      <c r="Q8" s="860"/>
      <c r="R8" s="860"/>
      <c r="S8" s="860"/>
      <c r="T8" s="860"/>
      <c r="U8" s="860"/>
      <c r="V8" s="860"/>
      <c r="W8" s="859"/>
      <c r="X8" s="859"/>
      <c r="Y8" s="859"/>
      <c r="Z8" s="859"/>
      <c r="AA8" s="859"/>
      <c r="AB8" s="859"/>
      <c r="AC8" s="859"/>
      <c r="AD8" s="859"/>
      <c r="AE8" s="859"/>
      <c r="AF8" s="859"/>
      <c r="AG8" s="859"/>
      <c r="AH8" s="859"/>
      <c r="AI8" s="859"/>
      <c r="AJ8" s="859"/>
      <c r="AK8" s="859"/>
      <c r="AL8" s="859"/>
      <c r="AM8" s="859"/>
      <c r="AN8" s="859"/>
      <c r="AO8" s="859"/>
      <c r="AP8" s="859"/>
      <c r="AQ8" s="859"/>
      <c r="AR8" s="870"/>
      <c r="AS8" s="2291"/>
      <c r="AT8" s="2291"/>
      <c r="AU8" s="2291"/>
      <c r="AV8" s="2291"/>
      <c r="AW8" s="2291"/>
      <c r="AX8" s="871"/>
      <c r="AY8" s="2127"/>
      <c r="AZ8" s="2128"/>
      <c r="BA8" s="2128"/>
      <c r="BB8" s="2128"/>
      <c r="BC8" s="2128"/>
      <c r="BD8" s="2128"/>
      <c r="BE8" s="2128"/>
      <c r="BF8" s="2128"/>
      <c r="BG8" s="2128"/>
      <c r="BH8" s="2128"/>
      <c r="BI8" s="2128"/>
      <c r="BJ8" s="2128"/>
      <c r="BK8" s="2128"/>
      <c r="BL8" s="2129"/>
      <c r="BM8" s="870"/>
      <c r="BN8" s="2000"/>
      <c r="BO8" s="2000"/>
      <c r="BP8" s="2000"/>
      <c r="BQ8" s="2000"/>
      <c r="BR8" s="2000"/>
      <c r="BS8" s="871"/>
      <c r="BT8" s="2127"/>
      <c r="BU8" s="2128"/>
      <c r="BV8" s="2128"/>
      <c r="BW8" s="2128"/>
      <c r="BX8" s="2128"/>
      <c r="BY8" s="2128"/>
      <c r="BZ8" s="2128"/>
      <c r="CA8" s="2128"/>
      <c r="CB8" s="2128"/>
      <c r="CC8" s="2128"/>
      <c r="CD8" s="2128"/>
      <c r="CE8" s="2128"/>
      <c r="CF8" s="2129"/>
    </row>
    <row r="9" spans="1:84" ht="13.5" customHeight="1">
      <c r="A9" s="858"/>
      <c r="B9" s="861"/>
      <c r="C9" s="2178"/>
      <c r="D9" s="2178"/>
      <c r="E9" s="2178"/>
      <c r="F9" s="2178"/>
      <c r="G9" s="2178"/>
      <c r="H9" s="942"/>
      <c r="I9" s="901"/>
      <c r="J9" s="901"/>
      <c r="K9" s="901"/>
      <c r="L9" s="901"/>
      <c r="M9" s="901"/>
      <c r="N9" s="901"/>
      <c r="O9" s="901"/>
      <c r="P9" s="901"/>
      <c r="Q9" s="901"/>
      <c r="R9" s="901"/>
      <c r="S9" s="901"/>
      <c r="T9" s="901"/>
      <c r="U9" s="901"/>
      <c r="V9" s="901"/>
      <c r="W9" s="862"/>
      <c r="X9" s="862"/>
      <c r="Y9" s="862"/>
      <c r="Z9" s="862"/>
      <c r="AA9" s="862"/>
      <c r="AB9" s="862"/>
      <c r="AC9" s="862"/>
      <c r="AD9" s="862"/>
      <c r="AE9" s="862"/>
      <c r="AF9" s="862"/>
      <c r="AG9" s="862"/>
      <c r="AH9" s="862"/>
      <c r="AI9" s="862"/>
      <c r="AJ9" s="862"/>
      <c r="AK9" s="862"/>
      <c r="AL9" s="862"/>
      <c r="AM9" s="859"/>
      <c r="AN9" s="859"/>
      <c r="AO9" s="859"/>
      <c r="AP9" s="859"/>
      <c r="AQ9" s="859"/>
      <c r="AR9" s="866"/>
      <c r="AS9" s="2177" t="s">
        <v>1527</v>
      </c>
      <c r="AT9" s="2177"/>
      <c r="AU9" s="2177"/>
      <c r="AV9" s="2177"/>
      <c r="AW9" s="2177"/>
      <c r="AX9" s="867"/>
      <c r="AY9" s="2228"/>
      <c r="AZ9" s="2229"/>
      <c r="BA9" s="2229"/>
      <c r="BB9" s="2229"/>
      <c r="BC9" s="2229"/>
      <c r="BD9" s="2229"/>
      <c r="BE9" s="2229"/>
      <c r="BF9" s="2229"/>
      <c r="BG9" s="2229"/>
      <c r="BH9" s="2229"/>
      <c r="BI9" s="2229"/>
      <c r="BJ9" s="2229"/>
      <c r="BK9" s="2229"/>
      <c r="BL9" s="2229"/>
      <c r="BM9" s="2229"/>
      <c r="BN9" s="2229"/>
      <c r="BO9" s="2229"/>
      <c r="BP9" s="2229"/>
      <c r="BQ9" s="2229"/>
      <c r="BR9" s="2229"/>
      <c r="BS9" s="2229"/>
      <c r="BT9" s="2229"/>
      <c r="BU9" s="2229"/>
      <c r="BV9" s="2229"/>
      <c r="BW9" s="2229"/>
      <c r="BX9" s="2229"/>
      <c r="BY9" s="2229"/>
      <c r="BZ9" s="2229"/>
      <c r="CA9" s="2229"/>
      <c r="CB9" s="2229"/>
      <c r="CC9" s="2229"/>
      <c r="CD9" s="2229"/>
      <c r="CE9" s="2229"/>
      <c r="CF9" s="2230"/>
    </row>
    <row r="10" spans="1:84" ht="13.5" customHeight="1">
      <c r="A10" s="858"/>
      <c r="B10" s="859"/>
      <c r="C10" s="943"/>
      <c r="D10" s="943"/>
      <c r="E10" s="943"/>
      <c r="F10" s="943"/>
      <c r="G10" s="943"/>
      <c r="H10" s="943"/>
      <c r="I10" s="859"/>
      <c r="J10" s="859"/>
      <c r="K10" s="859"/>
      <c r="L10" s="859"/>
      <c r="M10" s="859"/>
      <c r="N10" s="859"/>
      <c r="O10" s="859"/>
      <c r="P10" s="859"/>
      <c r="Q10" s="859"/>
      <c r="R10" s="859"/>
      <c r="S10" s="859"/>
      <c r="T10" s="859"/>
      <c r="U10" s="859"/>
      <c r="V10" s="859"/>
      <c r="W10" s="859"/>
      <c r="X10" s="2292" t="s">
        <v>1528</v>
      </c>
      <c r="Y10" s="2292"/>
      <c r="Z10" s="2292"/>
      <c r="AA10" s="2292"/>
      <c r="AB10" s="2292"/>
      <c r="AC10" s="2292"/>
      <c r="AD10" s="2292"/>
      <c r="AE10" s="2292"/>
      <c r="AF10" s="2292"/>
      <c r="AG10" s="859"/>
      <c r="AH10" s="859"/>
      <c r="AI10" s="859"/>
      <c r="AJ10" s="859"/>
      <c r="AK10" s="859"/>
      <c r="AL10" s="859"/>
      <c r="AM10" s="859"/>
      <c r="AN10" s="859"/>
      <c r="AO10" s="859"/>
      <c r="AP10" s="859"/>
      <c r="AQ10" s="859"/>
      <c r="AR10" s="868"/>
      <c r="AS10" s="2178"/>
      <c r="AT10" s="2178"/>
      <c r="AU10" s="2178"/>
      <c r="AV10" s="2178"/>
      <c r="AW10" s="2178"/>
      <c r="AX10" s="869"/>
      <c r="AY10" s="2231"/>
      <c r="AZ10" s="2232"/>
      <c r="BA10" s="2232"/>
      <c r="BB10" s="2232"/>
      <c r="BC10" s="2232"/>
      <c r="BD10" s="2232"/>
      <c r="BE10" s="2232"/>
      <c r="BF10" s="2232"/>
      <c r="BG10" s="2232"/>
      <c r="BH10" s="2232"/>
      <c r="BI10" s="2232"/>
      <c r="BJ10" s="2232"/>
      <c r="BK10" s="2232"/>
      <c r="BL10" s="2232"/>
      <c r="BM10" s="2232"/>
      <c r="BN10" s="2232"/>
      <c r="BO10" s="2232"/>
      <c r="BP10" s="2232"/>
      <c r="BQ10" s="2232"/>
      <c r="BR10" s="2232"/>
      <c r="BS10" s="2232"/>
      <c r="BT10" s="2232"/>
      <c r="BU10" s="2232"/>
      <c r="BV10" s="2232"/>
      <c r="BW10" s="2232"/>
      <c r="BX10" s="2232"/>
      <c r="BY10" s="2232"/>
      <c r="BZ10" s="2232"/>
      <c r="CA10" s="2232"/>
      <c r="CB10" s="2232"/>
      <c r="CC10" s="2232"/>
      <c r="CD10" s="2232"/>
      <c r="CE10" s="2232"/>
      <c r="CF10" s="2233"/>
    </row>
    <row r="11" spans="1:84" ht="13.5" customHeight="1">
      <c r="A11" s="858"/>
      <c r="B11" s="859"/>
      <c r="C11" s="2178"/>
      <c r="D11" s="2178"/>
      <c r="E11" s="2178"/>
      <c r="F11" s="2178"/>
      <c r="G11" s="2178"/>
      <c r="H11" s="943"/>
      <c r="I11" s="862"/>
      <c r="J11" s="862"/>
      <c r="K11" s="862"/>
      <c r="L11" s="862"/>
      <c r="M11" s="862"/>
      <c r="N11" s="862"/>
      <c r="O11" s="862"/>
      <c r="P11" s="862"/>
      <c r="Q11" s="862"/>
      <c r="R11" s="862"/>
      <c r="S11" s="862"/>
      <c r="T11" s="862"/>
      <c r="U11" s="862"/>
      <c r="V11" s="862"/>
      <c r="W11" s="862"/>
      <c r="X11" s="862"/>
      <c r="Y11" s="862"/>
      <c r="Z11" s="862"/>
      <c r="AA11" s="862"/>
      <c r="AB11" s="862"/>
      <c r="AC11" s="944"/>
      <c r="AD11" s="945"/>
      <c r="AE11" s="862"/>
      <c r="AF11" s="862"/>
      <c r="AG11" s="862"/>
      <c r="AH11" s="862"/>
      <c r="AI11" s="862"/>
      <c r="AJ11" s="862"/>
      <c r="AK11" s="862"/>
      <c r="AL11" s="862"/>
      <c r="AM11" s="859"/>
      <c r="AN11" s="859"/>
      <c r="AO11" s="859"/>
      <c r="AP11" s="859"/>
      <c r="AQ11" s="859"/>
      <c r="AR11" s="870"/>
      <c r="AS11" s="2179"/>
      <c r="AT11" s="2179"/>
      <c r="AU11" s="2179"/>
      <c r="AV11" s="2179"/>
      <c r="AW11" s="2179"/>
      <c r="AX11" s="871"/>
      <c r="AY11" s="2158" t="s">
        <v>1529</v>
      </c>
      <c r="AZ11" s="2159"/>
      <c r="BA11" s="2159"/>
      <c r="BB11" s="2159"/>
      <c r="BC11" s="2159"/>
      <c r="BD11" s="2159"/>
      <c r="BE11" s="2159"/>
      <c r="BF11" s="2159"/>
      <c r="BG11" s="2159"/>
      <c r="BH11" s="2159"/>
      <c r="BI11" s="2159"/>
      <c r="BJ11" s="2159"/>
      <c r="BK11" s="2159"/>
      <c r="BL11" s="2159"/>
      <c r="BM11" s="2159"/>
      <c r="BN11" s="2159"/>
      <c r="BO11" s="2159"/>
      <c r="BP11" s="2159"/>
      <c r="BQ11" s="2159"/>
      <c r="BR11" s="2159"/>
      <c r="BS11" s="2159"/>
      <c r="BT11" s="2159"/>
      <c r="BU11" s="2159"/>
      <c r="BV11" s="2159"/>
      <c r="BW11" s="2159"/>
      <c r="BX11" s="2159"/>
      <c r="BY11" s="2159"/>
      <c r="BZ11" s="2159"/>
      <c r="CA11" s="2159"/>
      <c r="CB11" s="2159"/>
      <c r="CC11" s="2159"/>
      <c r="CD11" s="2159"/>
      <c r="CE11" s="2159"/>
      <c r="CF11" s="2160"/>
    </row>
    <row r="12" spans="1:84" ht="13.5" customHeight="1">
      <c r="A12" s="858"/>
      <c r="B12" s="859"/>
      <c r="C12" s="2178"/>
      <c r="D12" s="2178"/>
      <c r="E12" s="2178"/>
      <c r="F12" s="2178"/>
      <c r="G12" s="2178"/>
      <c r="H12" s="2293"/>
      <c r="I12" s="2293"/>
      <c r="J12" s="2293"/>
      <c r="K12" s="2293"/>
      <c r="L12" s="2293"/>
      <c r="M12" s="2293"/>
      <c r="N12" s="2293"/>
      <c r="O12" s="2293"/>
      <c r="P12" s="2293"/>
      <c r="Q12" s="2293"/>
      <c r="R12" s="2293"/>
      <c r="S12" s="2293"/>
      <c r="T12" s="2293"/>
      <c r="U12" s="2293"/>
      <c r="V12" s="2293"/>
      <c r="W12" s="862"/>
      <c r="X12" s="862"/>
      <c r="Y12" s="2214" t="s">
        <v>71</v>
      </c>
      <c r="Z12" s="2214"/>
      <c r="AA12" s="2214"/>
      <c r="AB12" s="2214"/>
      <c r="AC12" s="915"/>
      <c r="AD12" s="2053"/>
      <c r="AE12" s="2053"/>
      <c r="AF12" s="2053"/>
      <c r="AG12" s="2053"/>
      <c r="AH12" s="2053"/>
      <c r="AI12" s="2053"/>
      <c r="AJ12" s="2053"/>
      <c r="AK12" s="2053"/>
      <c r="AL12" s="2053"/>
      <c r="AM12" s="2053"/>
      <c r="AN12" s="2053"/>
      <c r="AO12" s="2053"/>
      <c r="AP12" s="2053"/>
      <c r="AQ12" s="862"/>
      <c r="AR12" s="866"/>
      <c r="AS12" s="2202" t="s">
        <v>1440</v>
      </c>
      <c r="AT12" s="2202"/>
      <c r="AU12" s="2202"/>
      <c r="AV12" s="2202"/>
      <c r="AW12" s="2202"/>
      <c r="AX12" s="867"/>
      <c r="AY12" s="2124"/>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6"/>
    </row>
    <row r="13" spans="1:84" ht="13.5" customHeight="1">
      <c r="A13" s="858"/>
      <c r="B13" s="859"/>
      <c r="C13" s="946"/>
      <c r="D13" s="943"/>
      <c r="E13" s="943"/>
      <c r="F13" s="943"/>
      <c r="G13" s="943"/>
      <c r="H13" s="943"/>
      <c r="I13" s="862"/>
      <c r="J13" s="862"/>
      <c r="K13" s="862"/>
      <c r="L13" s="862"/>
      <c r="M13" s="862"/>
      <c r="N13" s="862"/>
      <c r="O13" s="862"/>
      <c r="P13" s="862"/>
      <c r="Q13" s="862"/>
      <c r="R13" s="862"/>
      <c r="S13" s="862"/>
      <c r="T13" s="862"/>
      <c r="U13" s="862"/>
      <c r="V13" s="862"/>
      <c r="W13" s="862"/>
      <c r="X13" s="862"/>
      <c r="Y13" s="862"/>
      <c r="Z13" s="862"/>
      <c r="AA13" s="862"/>
      <c r="AB13" s="862"/>
      <c r="AC13" s="915"/>
      <c r="AD13" s="862"/>
      <c r="AE13" s="862"/>
      <c r="AF13" s="862"/>
      <c r="AG13" s="862"/>
      <c r="AH13" s="862"/>
      <c r="AI13" s="862"/>
      <c r="AJ13" s="862"/>
      <c r="AK13" s="862"/>
      <c r="AL13" s="862"/>
      <c r="AM13" s="859"/>
      <c r="AN13" s="859"/>
      <c r="AO13" s="859"/>
      <c r="AP13" s="859"/>
      <c r="AQ13" s="859"/>
      <c r="AR13" s="868"/>
      <c r="AS13" s="2203"/>
      <c r="AT13" s="2203"/>
      <c r="AU13" s="2203"/>
      <c r="AV13" s="2203"/>
      <c r="AW13" s="2203"/>
      <c r="AX13" s="869"/>
      <c r="AY13" s="2220"/>
      <c r="AZ13" s="2221"/>
      <c r="BA13" s="2221"/>
      <c r="BB13" s="2221"/>
      <c r="BC13" s="2221"/>
      <c r="BD13" s="2221"/>
      <c r="BE13" s="2221"/>
      <c r="BF13" s="2221"/>
      <c r="BG13" s="2221"/>
      <c r="BH13" s="2221"/>
      <c r="BI13" s="2221"/>
      <c r="BJ13" s="2221"/>
      <c r="BK13" s="2221"/>
      <c r="BL13" s="2221"/>
      <c r="BM13" s="2221"/>
      <c r="BN13" s="2221"/>
      <c r="BO13" s="2221"/>
      <c r="BP13" s="2221"/>
      <c r="BQ13" s="2221"/>
      <c r="BR13" s="2221"/>
      <c r="BS13" s="2221"/>
      <c r="BT13" s="2221"/>
      <c r="BU13" s="2221"/>
      <c r="BV13" s="2221"/>
      <c r="BW13" s="2221"/>
      <c r="BX13" s="2221"/>
      <c r="BY13" s="2221"/>
      <c r="BZ13" s="2221"/>
      <c r="CA13" s="2221"/>
      <c r="CB13" s="2221"/>
      <c r="CC13" s="2221"/>
      <c r="CD13" s="2221"/>
      <c r="CE13" s="2221"/>
      <c r="CF13" s="2222"/>
    </row>
    <row r="14" spans="1:84" ht="13.5" customHeight="1">
      <c r="A14" s="858"/>
      <c r="B14" s="859"/>
      <c r="C14" s="946"/>
      <c r="D14" s="943"/>
      <c r="E14" s="943"/>
      <c r="F14" s="943"/>
      <c r="G14" s="943"/>
      <c r="H14" s="943"/>
      <c r="I14" s="862"/>
      <c r="J14" s="862"/>
      <c r="K14" s="862"/>
      <c r="L14" s="862"/>
      <c r="M14" s="862"/>
      <c r="N14" s="862"/>
      <c r="O14" s="862"/>
      <c r="P14" s="862"/>
      <c r="Q14" s="862"/>
      <c r="R14" s="862"/>
      <c r="S14" s="862"/>
      <c r="T14" s="862"/>
      <c r="U14" s="862"/>
      <c r="V14" s="862"/>
      <c r="W14" s="862"/>
      <c r="X14" s="862"/>
      <c r="Y14" s="862"/>
      <c r="Z14" s="862"/>
      <c r="AA14" s="862"/>
      <c r="AB14" s="862"/>
      <c r="AC14" s="915"/>
      <c r="AD14" s="2269"/>
      <c r="AE14" s="2269"/>
      <c r="AF14" s="2269"/>
      <c r="AG14" s="2269"/>
      <c r="AH14" s="2269"/>
      <c r="AI14" s="2269"/>
      <c r="AJ14" s="2269"/>
      <c r="AK14" s="2269"/>
      <c r="AL14" s="2269"/>
      <c r="AM14" s="2269"/>
      <c r="AN14" s="2269"/>
      <c r="AO14" s="2269"/>
      <c r="AP14" s="2269"/>
      <c r="AQ14" s="945"/>
      <c r="AR14" s="870"/>
      <c r="AS14" s="2204"/>
      <c r="AT14" s="2204"/>
      <c r="AU14" s="2204"/>
      <c r="AV14" s="2204"/>
      <c r="AW14" s="2204"/>
      <c r="AX14" s="871"/>
      <c r="AY14" s="2127"/>
      <c r="AZ14" s="2128"/>
      <c r="BA14" s="2128"/>
      <c r="BB14" s="2128"/>
      <c r="BC14" s="2128"/>
      <c r="BD14" s="2128"/>
      <c r="BE14" s="2128"/>
      <c r="BF14" s="2128"/>
      <c r="BG14" s="2128"/>
      <c r="BH14" s="2128"/>
      <c r="BI14" s="2128"/>
      <c r="BJ14" s="2128"/>
      <c r="BK14" s="2128"/>
      <c r="BL14" s="2128"/>
      <c r="BM14" s="2128"/>
      <c r="BN14" s="2128"/>
      <c r="BO14" s="2128"/>
      <c r="BP14" s="2128"/>
      <c r="BQ14" s="2128"/>
      <c r="BR14" s="2128"/>
      <c r="BS14" s="2128"/>
      <c r="BT14" s="2128"/>
      <c r="BU14" s="2128"/>
      <c r="BV14" s="2128"/>
      <c r="BW14" s="2128"/>
      <c r="BX14" s="2128"/>
      <c r="BY14" s="2128"/>
      <c r="BZ14" s="2128"/>
      <c r="CA14" s="2128"/>
      <c r="CB14" s="2128"/>
      <c r="CC14" s="2128"/>
      <c r="CD14" s="2128"/>
      <c r="CE14" s="2128"/>
      <c r="CF14" s="2129"/>
    </row>
    <row r="15" spans="1:84" ht="13.5" customHeight="1">
      <c r="A15" s="858"/>
      <c r="B15" s="866"/>
      <c r="C15" s="1997" t="s">
        <v>1530</v>
      </c>
      <c r="D15" s="1997"/>
      <c r="E15" s="1997"/>
      <c r="F15" s="1997"/>
      <c r="G15" s="1997"/>
      <c r="H15" s="878"/>
      <c r="I15" s="2049"/>
      <c r="J15" s="2050"/>
      <c r="K15" s="2050"/>
      <c r="L15" s="2050"/>
      <c r="M15" s="2050"/>
      <c r="N15" s="2050"/>
      <c r="O15" s="2050"/>
      <c r="P15" s="2050"/>
      <c r="Q15" s="2050"/>
      <c r="R15" s="2050"/>
      <c r="S15" s="2050"/>
      <c r="T15" s="2050"/>
      <c r="U15" s="2050"/>
      <c r="V15" s="2051"/>
      <c r="W15" s="862"/>
      <c r="X15" s="862"/>
      <c r="Y15" s="862"/>
      <c r="Z15" s="862"/>
      <c r="AA15" s="862"/>
      <c r="AB15" s="862"/>
      <c r="AC15" s="915"/>
      <c r="AD15" s="862"/>
      <c r="AE15" s="862"/>
      <c r="AF15" s="862"/>
      <c r="AG15" s="862"/>
      <c r="AH15" s="862"/>
      <c r="AI15" s="862"/>
      <c r="AJ15" s="862"/>
      <c r="AK15" s="862"/>
      <c r="AL15" s="862"/>
      <c r="AM15" s="859"/>
      <c r="AN15" s="859"/>
      <c r="AO15" s="859"/>
      <c r="AP15" s="859"/>
      <c r="AQ15" s="859"/>
      <c r="AR15" s="866"/>
      <c r="AS15" s="1997" t="s">
        <v>1446</v>
      </c>
      <c r="AT15" s="1997"/>
      <c r="AU15" s="1997"/>
      <c r="AV15" s="1997"/>
      <c r="AW15" s="1997"/>
      <c r="AX15" s="867"/>
      <c r="AY15" s="2170" t="s">
        <v>1447</v>
      </c>
      <c r="AZ15" s="2171"/>
      <c r="BA15" s="2171"/>
      <c r="BB15" s="2171"/>
      <c r="BC15" s="2171"/>
      <c r="BD15" s="2171"/>
      <c r="BE15" s="2171"/>
      <c r="BF15" s="2171"/>
      <c r="BG15" s="2171"/>
      <c r="BH15" s="2171"/>
      <c r="BI15" s="2171"/>
      <c r="BJ15" s="2171"/>
      <c r="BK15" s="2171"/>
      <c r="BL15" s="2172"/>
      <c r="BM15" s="873"/>
      <c r="BN15" s="1997" t="s">
        <v>79</v>
      </c>
      <c r="BO15" s="1997"/>
      <c r="BP15" s="1997"/>
      <c r="BQ15" s="1997"/>
      <c r="BR15" s="1997"/>
      <c r="BS15" s="867"/>
      <c r="BT15" s="2170" t="s">
        <v>1531</v>
      </c>
      <c r="BU15" s="2088"/>
      <c r="BV15" s="2088"/>
      <c r="BW15" s="2088"/>
      <c r="BX15" s="2088"/>
      <c r="BY15" s="2088"/>
      <c r="BZ15" s="2088"/>
      <c r="CA15" s="2088"/>
      <c r="CB15" s="2088"/>
      <c r="CC15" s="2088"/>
      <c r="CD15" s="2088"/>
      <c r="CE15" s="2088"/>
      <c r="CF15" s="2089"/>
    </row>
    <row r="16" spans="1:84" ht="13.5" customHeight="1">
      <c r="A16" s="858"/>
      <c r="B16" s="868"/>
      <c r="C16" s="2145"/>
      <c r="D16" s="2145"/>
      <c r="E16" s="2145"/>
      <c r="F16" s="2145"/>
      <c r="G16" s="2145"/>
      <c r="H16" s="895"/>
      <c r="I16" s="2216"/>
      <c r="J16" s="2267"/>
      <c r="K16" s="2267"/>
      <c r="L16" s="2267"/>
      <c r="M16" s="2267"/>
      <c r="N16" s="2267"/>
      <c r="O16" s="2267"/>
      <c r="P16" s="2267"/>
      <c r="Q16" s="2267"/>
      <c r="R16" s="2267"/>
      <c r="S16" s="2267"/>
      <c r="T16" s="2267"/>
      <c r="U16" s="2267"/>
      <c r="V16" s="2217"/>
      <c r="W16" s="862"/>
      <c r="X16" s="862"/>
      <c r="Y16" s="862"/>
      <c r="Z16" s="862"/>
      <c r="AA16" s="862"/>
      <c r="AB16" s="862"/>
      <c r="AC16" s="915"/>
      <c r="AD16" s="2269"/>
      <c r="AE16" s="2269"/>
      <c r="AF16" s="2269"/>
      <c r="AG16" s="2269"/>
      <c r="AH16" s="2269"/>
      <c r="AI16" s="2269"/>
      <c r="AJ16" s="2269"/>
      <c r="AK16" s="2269"/>
      <c r="AL16" s="2269"/>
      <c r="AM16" s="2269"/>
      <c r="AN16" s="2269"/>
      <c r="AO16" s="2269"/>
      <c r="AP16" s="2269"/>
      <c r="AQ16" s="945"/>
      <c r="AR16" s="870"/>
      <c r="AS16" s="2000"/>
      <c r="AT16" s="2000"/>
      <c r="AU16" s="2000"/>
      <c r="AV16" s="2000"/>
      <c r="AW16" s="2000"/>
      <c r="AX16" s="871"/>
      <c r="AY16" s="2173"/>
      <c r="AZ16" s="2174"/>
      <c r="BA16" s="2174"/>
      <c r="BB16" s="2174"/>
      <c r="BC16" s="2174"/>
      <c r="BD16" s="2174"/>
      <c r="BE16" s="2174"/>
      <c r="BF16" s="2174"/>
      <c r="BG16" s="2174"/>
      <c r="BH16" s="2174"/>
      <c r="BI16" s="2174"/>
      <c r="BJ16" s="2174"/>
      <c r="BK16" s="2174"/>
      <c r="BL16" s="2175"/>
      <c r="BM16" s="877"/>
      <c r="BN16" s="2214"/>
      <c r="BO16" s="2214"/>
      <c r="BP16" s="2214"/>
      <c r="BQ16" s="2214"/>
      <c r="BR16" s="2214"/>
      <c r="BS16" s="869"/>
      <c r="BT16" s="2176"/>
      <c r="BU16" s="2268"/>
      <c r="BV16" s="2268"/>
      <c r="BW16" s="2268"/>
      <c r="BX16" s="2268"/>
      <c r="BY16" s="2268"/>
      <c r="BZ16" s="2268"/>
      <c r="CA16" s="2268"/>
      <c r="CB16" s="2268"/>
      <c r="CC16" s="2268"/>
      <c r="CD16" s="2268"/>
      <c r="CE16" s="2268"/>
      <c r="CF16" s="2154"/>
    </row>
    <row r="17" spans="1:84" ht="13.5" customHeight="1">
      <c r="A17" s="858"/>
      <c r="B17" s="868"/>
      <c r="C17" s="2145"/>
      <c r="D17" s="2145"/>
      <c r="E17" s="2145"/>
      <c r="F17" s="2145"/>
      <c r="G17" s="2145"/>
      <c r="H17" s="895"/>
      <c r="I17" s="2216"/>
      <c r="J17" s="2267"/>
      <c r="K17" s="2267"/>
      <c r="L17" s="2267"/>
      <c r="M17" s="2267"/>
      <c r="N17" s="2267"/>
      <c r="O17" s="2267"/>
      <c r="P17" s="2267"/>
      <c r="Q17" s="2267"/>
      <c r="R17" s="2267"/>
      <c r="S17" s="2267"/>
      <c r="T17" s="2267"/>
      <c r="U17" s="2267"/>
      <c r="V17" s="2217"/>
      <c r="W17" s="862"/>
      <c r="X17" s="862"/>
      <c r="Y17" s="2270" t="s">
        <v>1532</v>
      </c>
      <c r="Z17" s="2270"/>
      <c r="AA17" s="2270"/>
      <c r="AB17" s="2270"/>
      <c r="AC17" s="915"/>
      <c r="AD17" s="862"/>
      <c r="AE17" s="862"/>
      <c r="AF17" s="862"/>
      <c r="AG17" s="862"/>
      <c r="AH17" s="862"/>
      <c r="AI17" s="862"/>
      <c r="AJ17" s="862"/>
      <c r="AK17" s="862"/>
      <c r="AL17" s="862"/>
      <c r="AM17" s="859"/>
      <c r="AN17" s="859"/>
      <c r="AO17" s="859"/>
      <c r="AP17" s="859"/>
      <c r="AQ17" s="859"/>
      <c r="AR17" s="868"/>
      <c r="AS17" s="2178" t="s">
        <v>1533</v>
      </c>
      <c r="AT17" s="2145"/>
      <c r="AU17" s="2145"/>
      <c r="AV17" s="2145"/>
      <c r="AW17" s="2145"/>
      <c r="AX17" s="869"/>
      <c r="AY17" s="2146" t="s">
        <v>1451</v>
      </c>
      <c r="AZ17" s="2147"/>
      <c r="BA17" s="2147"/>
      <c r="BB17" s="2147"/>
      <c r="BC17" s="2147"/>
      <c r="BD17" s="2147"/>
      <c r="BE17" s="2147"/>
      <c r="BF17" s="2147"/>
      <c r="BG17" s="2147"/>
      <c r="BH17" s="2147"/>
      <c r="BI17" s="2147"/>
      <c r="BJ17" s="2147"/>
      <c r="BK17" s="2147"/>
      <c r="BL17" s="2148"/>
      <c r="BM17" s="877"/>
      <c r="BN17" s="2214"/>
      <c r="BO17" s="2214"/>
      <c r="BP17" s="2214"/>
      <c r="BQ17" s="2214"/>
      <c r="BR17" s="2214"/>
      <c r="BS17" s="869"/>
      <c r="BT17" s="2176"/>
      <c r="BU17" s="2268"/>
      <c r="BV17" s="2268"/>
      <c r="BW17" s="2268"/>
      <c r="BX17" s="2268"/>
      <c r="BY17" s="2268"/>
      <c r="BZ17" s="2268"/>
      <c r="CA17" s="2268"/>
      <c r="CB17" s="2268"/>
      <c r="CC17" s="2268"/>
      <c r="CD17" s="2268"/>
      <c r="CE17" s="2268"/>
      <c r="CF17" s="2154"/>
    </row>
    <row r="18" spans="1:84" ht="13.5" customHeight="1">
      <c r="A18" s="858"/>
      <c r="B18" s="870"/>
      <c r="C18" s="2000"/>
      <c r="D18" s="2000"/>
      <c r="E18" s="2000"/>
      <c r="F18" s="2000"/>
      <c r="G18" s="2000"/>
      <c r="H18" s="897"/>
      <c r="I18" s="2052"/>
      <c r="J18" s="2053"/>
      <c r="K18" s="2053"/>
      <c r="L18" s="2053"/>
      <c r="M18" s="2053"/>
      <c r="N18" s="2053"/>
      <c r="O18" s="2053"/>
      <c r="P18" s="2053"/>
      <c r="Q18" s="2053"/>
      <c r="R18" s="2053"/>
      <c r="S18" s="2053"/>
      <c r="T18" s="2053"/>
      <c r="U18" s="2053"/>
      <c r="V18" s="2054"/>
      <c r="W18" s="862"/>
      <c r="X18" s="862"/>
      <c r="Y18" s="2270"/>
      <c r="Z18" s="2270"/>
      <c r="AA18" s="2270"/>
      <c r="AB18" s="2270"/>
      <c r="AC18" s="915"/>
      <c r="AD18" s="2053"/>
      <c r="AE18" s="2053"/>
      <c r="AF18" s="2053"/>
      <c r="AG18" s="2053"/>
      <c r="AH18" s="2053"/>
      <c r="AI18" s="2053"/>
      <c r="AJ18" s="2053"/>
      <c r="AK18" s="2053"/>
      <c r="AL18" s="2053"/>
      <c r="AM18" s="2053"/>
      <c r="AN18" s="2053"/>
      <c r="AO18" s="2053"/>
      <c r="AP18" s="2053"/>
      <c r="AQ18" s="862"/>
      <c r="AR18" s="870"/>
      <c r="AS18" s="2000"/>
      <c r="AT18" s="2000"/>
      <c r="AU18" s="2000"/>
      <c r="AV18" s="2000"/>
      <c r="AW18" s="2000"/>
      <c r="AX18" s="871"/>
      <c r="AY18" s="2149"/>
      <c r="AZ18" s="2150"/>
      <c r="BA18" s="2150"/>
      <c r="BB18" s="2150"/>
      <c r="BC18" s="2150"/>
      <c r="BD18" s="2150"/>
      <c r="BE18" s="2150"/>
      <c r="BF18" s="2150"/>
      <c r="BG18" s="2150"/>
      <c r="BH18" s="2150"/>
      <c r="BI18" s="2150"/>
      <c r="BJ18" s="2150"/>
      <c r="BK18" s="2150"/>
      <c r="BL18" s="2151"/>
      <c r="BM18" s="874"/>
      <c r="BN18" s="2000"/>
      <c r="BO18" s="2000"/>
      <c r="BP18" s="2000"/>
      <c r="BQ18" s="2000"/>
      <c r="BR18" s="2000"/>
      <c r="BS18" s="871"/>
      <c r="BT18" s="2090"/>
      <c r="BU18" s="2091"/>
      <c r="BV18" s="2091"/>
      <c r="BW18" s="2091"/>
      <c r="BX18" s="2091"/>
      <c r="BY18" s="2091"/>
      <c r="BZ18" s="2091"/>
      <c r="CA18" s="2091"/>
      <c r="CB18" s="2091"/>
      <c r="CC18" s="2091"/>
      <c r="CD18" s="2091"/>
      <c r="CE18" s="2091"/>
      <c r="CF18" s="2092"/>
    </row>
    <row r="19" spans="1:84" ht="13.5" customHeight="1">
      <c r="A19" s="858"/>
      <c r="B19" s="859"/>
      <c r="C19" s="946"/>
      <c r="D19" s="943"/>
      <c r="E19" s="943"/>
      <c r="F19" s="943"/>
      <c r="G19" s="943"/>
      <c r="H19" s="943"/>
      <c r="I19" s="862"/>
      <c r="J19" s="862"/>
      <c r="K19" s="862"/>
      <c r="L19" s="862"/>
      <c r="M19" s="862"/>
      <c r="N19" s="862"/>
      <c r="O19" s="862"/>
      <c r="P19" s="862"/>
      <c r="Q19" s="862"/>
      <c r="R19" s="862"/>
      <c r="S19" s="862"/>
      <c r="T19" s="862"/>
      <c r="U19" s="862"/>
      <c r="V19" s="862"/>
      <c r="W19" s="862"/>
      <c r="X19" s="862"/>
      <c r="Y19" s="895"/>
      <c r="Z19" s="895"/>
      <c r="AA19" s="895"/>
      <c r="AB19" s="895"/>
      <c r="AC19" s="915"/>
      <c r="AD19" s="862"/>
      <c r="AE19" s="862"/>
      <c r="AF19" s="862"/>
      <c r="AG19" s="862"/>
      <c r="AH19" s="862"/>
      <c r="AI19" s="862"/>
      <c r="AJ19" s="862"/>
      <c r="AK19" s="862"/>
      <c r="AL19" s="862"/>
      <c r="AM19" s="862"/>
      <c r="AN19" s="862"/>
      <c r="AO19" s="862"/>
      <c r="AP19" s="862"/>
      <c r="AQ19" s="862"/>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row>
    <row r="20" spans="1:84" ht="13.5" customHeight="1">
      <c r="A20" s="858"/>
      <c r="B20" s="859"/>
      <c r="C20" s="946"/>
      <c r="D20" s="943"/>
      <c r="E20" s="943"/>
      <c r="F20" s="943"/>
      <c r="G20" s="943"/>
      <c r="H20" s="943"/>
      <c r="I20" s="862"/>
      <c r="J20" s="862"/>
      <c r="K20" s="862"/>
      <c r="L20" s="862"/>
      <c r="M20" s="862"/>
      <c r="N20" s="862"/>
      <c r="O20" s="862"/>
      <c r="P20" s="862"/>
      <c r="Q20" s="862"/>
      <c r="R20" s="862"/>
      <c r="S20" s="862"/>
      <c r="T20" s="862"/>
      <c r="U20" s="862"/>
      <c r="V20" s="862"/>
      <c r="W20" s="862"/>
      <c r="X20" s="862"/>
      <c r="Y20" s="2214" t="s">
        <v>1415</v>
      </c>
      <c r="Z20" s="2214"/>
      <c r="AA20" s="2214"/>
      <c r="AB20" s="2214"/>
      <c r="AC20" s="915"/>
      <c r="AD20" s="2266"/>
      <c r="AE20" s="2266"/>
      <c r="AF20" s="2266"/>
      <c r="AG20" s="2266"/>
      <c r="AH20" s="2266"/>
      <c r="AI20" s="2266"/>
      <c r="AJ20" s="2266"/>
      <c r="AK20" s="2266"/>
      <c r="AL20" s="2266"/>
      <c r="AM20" s="2266"/>
      <c r="AN20" s="2266"/>
      <c r="AO20" s="2266"/>
      <c r="AP20" s="2266"/>
      <c r="AQ20" s="947"/>
      <c r="AR20" s="866"/>
      <c r="AS20" s="2177" t="s">
        <v>1435</v>
      </c>
      <c r="AT20" s="2177"/>
      <c r="AU20" s="2177"/>
      <c r="AV20" s="2177"/>
      <c r="AW20" s="2177"/>
      <c r="AX20" s="867"/>
      <c r="AY20" s="2057" t="s">
        <v>1470</v>
      </c>
      <c r="AZ20" s="2058"/>
      <c r="BA20" s="2058"/>
      <c r="BB20" s="2058"/>
      <c r="BC20" s="2058"/>
      <c r="BD20" s="2058"/>
      <c r="BE20" s="2058"/>
      <c r="BF20" s="2058"/>
      <c r="BG20" s="2058"/>
      <c r="BH20" s="2059"/>
      <c r="BI20" s="2057" t="s">
        <v>1437</v>
      </c>
      <c r="BJ20" s="2058"/>
      <c r="BK20" s="2058"/>
      <c r="BL20" s="2058"/>
      <c r="BM20" s="2058"/>
      <c r="BN20" s="2058"/>
      <c r="BO20" s="2058"/>
      <c r="BP20" s="2058"/>
      <c r="BQ20" s="2058"/>
      <c r="BR20" s="2058"/>
      <c r="BS20" s="2058"/>
      <c r="BT20" s="2058"/>
      <c r="BU20" s="2058"/>
      <c r="BV20" s="2059"/>
      <c r="BW20" s="2057" t="s">
        <v>1438</v>
      </c>
      <c r="BX20" s="2058"/>
      <c r="BY20" s="2058"/>
      <c r="BZ20" s="2058"/>
      <c r="CA20" s="2058"/>
      <c r="CB20" s="2058"/>
      <c r="CC20" s="2058"/>
      <c r="CD20" s="2058"/>
      <c r="CE20" s="2058"/>
      <c r="CF20" s="2059"/>
    </row>
    <row r="21" spans="1:84" ht="13.5" customHeight="1">
      <c r="A21" s="858"/>
      <c r="B21" s="859"/>
      <c r="C21" s="2271" t="s">
        <v>1534</v>
      </c>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948"/>
      <c r="AR21" s="868"/>
      <c r="AS21" s="2178"/>
      <c r="AT21" s="2178"/>
      <c r="AU21" s="2178"/>
      <c r="AV21" s="2178"/>
      <c r="AW21" s="2178"/>
      <c r="AX21" s="869"/>
      <c r="AY21" s="2060"/>
      <c r="AZ21" s="2061"/>
      <c r="BA21" s="2061"/>
      <c r="BB21" s="2061"/>
      <c r="BC21" s="2061"/>
      <c r="BD21" s="2061"/>
      <c r="BE21" s="2061"/>
      <c r="BF21" s="2061"/>
      <c r="BG21" s="2061"/>
      <c r="BH21" s="2062"/>
      <c r="BI21" s="2060"/>
      <c r="BJ21" s="2061"/>
      <c r="BK21" s="2061"/>
      <c r="BL21" s="2061"/>
      <c r="BM21" s="2061"/>
      <c r="BN21" s="2061"/>
      <c r="BO21" s="2061"/>
      <c r="BP21" s="2061"/>
      <c r="BQ21" s="2061"/>
      <c r="BR21" s="2061"/>
      <c r="BS21" s="2061"/>
      <c r="BT21" s="2061"/>
      <c r="BU21" s="2061"/>
      <c r="BV21" s="2062"/>
      <c r="BW21" s="2060"/>
      <c r="BX21" s="2061"/>
      <c r="BY21" s="2061"/>
      <c r="BZ21" s="2061"/>
      <c r="CA21" s="2061"/>
      <c r="CB21" s="2061"/>
      <c r="CC21" s="2061"/>
      <c r="CD21" s="2061"/>
      <c r="CE21" s="2061"/>
      <c r="CF21" s="2062"/>
    </row>
    <row r="22" spans="1:84" ht="13.5" customHeight="1">
      <c r="A22" s="858"/>
      <c r="B22" s="859"/>
      <c r="C22" s="2272"/>
      <c r="D22" s="2272"/>
      <c r="E22" s="2272"/>
      <c r="F22" s="2272"/>
      <c r="G22" s="2272"/>
      <c r="H22" s="2272"/>
      <c r="I22" s="2272"/>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2"/>
      <c r="AK22" s="2272"/>
      <c r="AL22" s="2272"/>
      <c r="AM22" s="2272"/>
      <c r="AN22" s="2272"/>
      <c r="AO22" s="2272"/>
      <c r="AP22" s="2272"/>
      <c r="AQ22" s="949"/>
      <c r="AR22" s="868"/>
      <c r="AS22" s="2178"/>
      <c r="AT22" s="2178"/>
      <c r="AU22" s="2178"/>
      <c r="AV22" s="2178"/>
      <c r="AW22" s="2178"/>
      <c r="AX22" s="869"/>
      <c r="AY22" s="2273" t="s">
        <v>1441</v>
      </c>
      <c r="AZ22" s="2274"/>
      <c r="BA22" s="2274"/>
      <c r="BB22" s="2274"/>
      <c r="BC22" s="2274"/>
      <c r="BD22" s="2274"/>
      <c r="BE22" s="2274"/>
      <c r="BF22" s="2274"/>
      <c r="BG22" s="2274"/>
      <c r="BH22" s="2275"/>
      <c r="BI22" s="2279" t="s">
        <v>1442</v>
      </c>
      <c r="BJ22" s="2280"/>
      <c r="BK22" s="2280"/>
      <c r="BL22" s="2280"/>
      <c r="BM22" s="2280"/>
      <c r="BN22" s="2281" t="s">
        <v>1443</v>
      </c>
      <c r="BO22" s="2282"/>
      <c r="BP22" s="2282"/>
      <c r="BQ22" s="2282"/>
      <c r="BR22" s="2282"/>
      <c r="BS22" s="2282"/>
      <c r="BT22" s="2282"/>
      <c r="BU22" s="2282"/>
      <c r="BV22" s="2283"/>
      <c r="BW22" s="2273" t="s">
        <v>1444</v>
      </c>
      <c r="BX22" s="2044"/>
      <c r="BY22" s="2044"/>
      <c r="BZ22" s="2044"/>
      <c r="CA22" s="2044"/>
      <c r="CB22" s="2044"/>
      <c r="CC22" s="2044"/>
      <c r="CD22" s="2044"/>
      <c r="CE22" s="2044"/>
      <c r="CF22" s="2045"/>
    </row>
    <row r="23" spans="1:84" ht="13.5" customHeight="1">
      <c r="A23" s="858"/>
      <c r="B23" s="866"/>
      <c r="C23" s="2202" t="s">
        <v>1440</v>
      </c>
      <c r="D23" s="2202"/>
      <c r="E23" s="2202"/>
      <c r="F23" s="2202"/>
      <c r="G23" s="2202"/>
      <c r="H23" s="867"/>
      <c r="I23" s="2049"/>
      <c r="J23" s="2050"/>
      <c r="K23" s="2050"/>
      <c r="L23" s="2050"/>
      <c r="M23" s="2050"/>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c r="AL23" s="2050"/>
      <c r="AM23" s="2050"/>
      <c r="AN23" s="2050"/>
      <c r="AO23" s="2050"/>
      <c r="AP23" s="2051"/>
      <c r="AQ23" s="862"/>
      <c r="AR23" s="868"/>
      <c r="AS23" s="2178"/>
      <c r="AT23" s="2178"/>
      <c r="AU23" s="2178"/>
      <c r="AV23" s="2178"/>
      <c r="AW23" s="2178"/>
      <c r="AX23" s="869"/>
      <c r="AY23" s="2276"/>
      <c r="AZ23" s="2277"/>
      <c r="BA23" s="2277"/>
      <c r="BB23" s="2277"/>
      <c r="BC23" s="2277"/>
      <c r="BD23" s="2277"/>
      <c r="BE23" s="2277"/>
      <c r="BF23" s="2277"/>
      <c r="BG23" s="2277"/>
      <c r="BH23" s="2278"/>
      <c r="BI23" s="2259" t="s">
        <v>1445</v>
      </c>
      <c r="BJ23" s="2260"/>
      <c r="BK23" s="2260"/>
      <c r="BL23" s="2260"/>
      <c r="BM23" s="2260"/>
      <c r="BN23" s="2284"/>
      <c r="BO23" s="2284"/>
      <c r="BP23" s="2284"/>
      <c r="BQ23" s="2284"/>
      <c r="BR23" s="2284"/>
      <c r="BS23" s="2284"/>
      <c r="BT23" s="2284"/>
      <c r="BU23" s="2284"/>
      <c r="BV23" s="2285"/>
      <c r="BW23" s="2046"/>
      <c r="BX23" s="2047"/>
      <c r="BY23" s="2047"/>
      <c r="BZ23" s="2047"/>
      <c r="CA23" s="2047"/>
      <c r="CB23" s="2047"/>
      <c r="CC23" s="2047"/>
      <c r="CD23" s="2047"/>
      <c r="CE23" s="2047"/>
      <c r="CF23" s="2048"/>
    </row>
    <row r="24" spans="1:84" ht="13.5" customHeight="1">
      <c r="A24" s="858"/>
      <c r="B24" s="868"/>
      <c r="C24" s="2203"/>
      <c r="D24" s="2203"/>
      <c r="E24" s="2203"/>
      <c r="F24" s="2203"/>
      <c r="G24" s="2203"/>
      <c r="H24" s="869"/>
      <c r="I24" s="2216"/>
      <c r="J24" s="2201"/>
      <c r="K24" s="2201"/>
      <c r="L24" s="2201"/>
      <c r="M24" s="2201"/>
      <c r="N24" s="2201"/>
      <c r="O24" s="2201"/>
      <c r="P24" s="2201"/>
      <c r="Q24" s="2201"/>
      <c r="R24" s="2201"/>
      <c r="S24" s="2201"/>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17"/>
      <c r="AQ24" s="862"/>
      <c r="AR24" s="868"/>
      <c r="AS24" s="2178"/>
      <c r="AT24" s="2178"/>
      <c r="AU24" s="2178"/>
      <c r="AV24" s="2178"/>
      <c r="AW24" s="2178"/>
      <c r="AX24" s="869"/>
      <c r="AY24" s="2180" t="s">
        <v>1441</v>
      </c>
      <c r="AZ24" s="2181"/>
      <c r="BA24" s="2181"/>
      <c r="BB24" s="2181"/>
      <c r="BC24" s="2181"/>
      <c r="BD24" s="2181"/>
      <c r="BE24" s="2181"/>
      <c r="BF24" s="2181"/>
      <c r="BG24" s="2181"/>
      <c r="BH24" s="2182"/>
      <c r="BI24" s="2186" t="s">
        <v>1442</v>
      </c>
      <c r="BJ24" s="2187"/>
      <c r="BK24" s="2187"/>
      <c r="BL24" s="2187"/>
      <c r="BM24" s="2187"/>
      <c r="BN24" s="2188" t="s">
        <v>1443</v>
      </c>
      <c r="BO24" s="2189"/>
      <c r="BP24" s="2189"/>
      <c r="BQ24" s="2189"/>
      <c r="BR24" s="2189"/>
      <c r="BS24" s="2189"/>
      <c r="BT24" s="2189"/>
      <c r="BU24" s="2189"/>
      <c r="BV24" s="2190"/>
      <c r="BW24" s="2180" t="s">
        <v>1444</v>
      </c>
      <c r="BX24" s="2003"/>
      <c r="BY24" s="2003"/>
      <c r="BZ24" s="2003"/>
      <c r="CA24" s="2003"/>
      <c r="CB24" s="2003"/>
      <c r="CC24" s="2003"/>
      <c r="CD24" s="2003"/>
      <c r="CE24" s="2003"/>
      <c r="CF24" s="2004"/>
    </row>
    <row r="25" spans="1:84" ht="13.5" customHeight="1">
      <c r="A25" s="858"/>
      <c r="B25" s="870"/>
      <c r="C25" s="2204"/>
      <c r="D25" s="2204"/>
      <c r="E25" s="2204"/>
      <c r="F25" s="2204"/>
      <c r="G25" s="2204"/>
      <c r="H25" s="871"/>
      <c r="I25" s="2052"/>
      <c r="J25" s="2053"/>
      <c r="K25" s="2053"/>
      <c r="L25" s="2053"/>
      <c r="M25" s="2053"/>
      <c r="N25" s="2053"/>
      <c r="O25" s="2053"/>
      <c r="P25" s="2053"/>
      <c r="Q25" s="2053"/>
      <c r="R25" s="2053"/>
      <c r="S25" s="2053"/>
      <c r="T25" s="2053"/>
      <c r="U25" s="2053"/>
      <c r="V25" s="2053"/>
      <c r="W25" s="2053"/>
      <c r="X25" s="2053"/>
      <c r="Y25" s="2053"/>
      <c r="Z25" s="2053"/>
      <c r="AA25" s="2053"/>
      <c r="AB25" s="2053"/>
      <c r="AC25" s="2053"/>
      <c r="AD25" s="2053"/>
      <c r="AE25" s="2053"/>
      <c r="AF25" s="2053"/>
      <c r="AG25" s="2053"/>
      <c r="AH25" s="2053"/>
      <c r="AI25" s="2053"/>
      <c r="AJ25" s="2053"/>
      <c r="AK25" s="2053"/>
      <c r="AL25" s="2053"/>
      <c r="AM25" s="2053"/>
      <c r="AN25" s="2053"/>
      <c r="AO25" s="2053"/>
      <c r="AP25" s="2054"/>
      <c r="AQ25" s="862"/>
      <c r="AR25" s="870"/>
      <c r="AS25" s="2179"/>
      <c r="AT25" s="2179"/>
      <c r="AU25" s="2179"/>
      <c r="AV25" s="2179"/>
      <c r="AW25" s="2179"/>
      <c r="AX25" s="871"/>
      <c r="AY25" s="2183"/>
      <c r="AZ25" s="2184"/>
      <c r="BA25" s="2184"/>
      <c r="BB25" s="2184"/>
      <c r="BC25" s="2184"/>
      <c r="BD25" s="2184"/>
      <c r="BE25" s="2184"/>
      <c r="BF25" s="2184"/>
      <c r="BG25" s="2184"/>
      <c r="BH25" s="2185"/>
      <c r="BI25" s="2122" t="s">
        <v>1445</v>
      </c>
      <c r="BJ25" s="2123"/>
      <c r="BK25" s="2123"/>
      <c r="BL25" s="2123"/>
      <c r="BM25" s="2123"/>
      <c r="BN25" s="2191"/>
      <c r="BO25" s="2191"/>
      <c r="BP25" s="2191"/>
      <c r="BQ25" s="2191"/>
      <c r="BR25" s="2191"/>
      <c r="BS25" s="2191"/>
      <c r="BT25" s="2191"/>
      <c r="BU25" s="2191"/>
      <c r="BV25" s="2192"/>
      <c r="BW25" s="2005"/>
      <c r="BX25" s="2006"/>
      <c r="BY25" s="2006"/>
      <c r="BZ25" s="2006"/>
      <c r="CA25" s="2006"/>
      <c r="CB25" s="2006"/>
      <c r="CC25" s="2006"/>
      <c r="CD25" s="2006"/>
      <c r="CE25" s="2006"/>
      <c r="CF25" s="2007"/>
    </row>
    <row r="26" spans="1:84" ht="13.5" customHeight="1">
      <c r="A26" s="858"/>
      <c r="B26" s="866"/>
      <c r="C26" s="1997" t="s">
        <v>1446</v>
      </c>
      <c r="D26" s="1997"/>
      <c r="E26" s="1997"/>
      <c r="F26" s="1997"/>
      <c r="G26" s="1997"/>
      <c r="H26" s="867"/>
      <c r="I26" s="2170" t="s">
        <v>1447</v>
      </c>
      <c r="J26" s="2171"/>
      <c r="K26" s="2171"/>
      <c r="L26" s="2171"/>
      <c r="M26" s="2171"/>
      <c r="N26" s="2171"/>
      <c r="O26" s="2171"/>
      <c r="P26" s="2171"/>
      <c r="Q26" s="2171"/>
      <c r="R26" s="2171"/>
      <c r="S26" s="2171"/>
      <c r="T26" s="2171"/>
      <c r="U26" s="2171"/>
      <c r="V26" s="2172"/>
      <c r="W26" s="873"/>
      <c r="X26" s="1997" t="s">
        <v>79</v>
      </c>
      <c r="Y26" s="1997"/>
      <c r="Z26" s="1997"/>
      <c r="AA26" s="1997"/>
      <c r="AB26" s="1997"/>
      <c r="AC26" s="867"/>
      <c r="AD26" s="2170" t="s">
        <v>1448</v>
      </c>
      <c r="AE26" s="2088"/>
      <c r="AF26" s="2088"/>
      <c r="AG26" s="2088"/>
      <c r="AH26" s="2088"/>
      <c r="AI26" s="2088"/>
      <c r="AJ26" s="2088"/>
      <c r="AK26" s="2088"/>
      <c r="AL26" s="2088"/>
      <c r="AM26" s="2088"/>
      <c r="AN26" s="2088"/>
      <c r="AO26" s="2088"/>
      <c r="AP26" s="2089"/>
      <c r="AQ26" s="906"/>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A26" s="859"/>
      <c r="CB26" s="859"/>
      <c r="CC26" s="859"/>
      <c r="CD26" s="859"/>
      <c r="CE26" s="859"/>
      <c r="CF26" s="859"/>
    </row>
    <row r="27" spans="1:84" ht="13.5" customHeight="1">
      <c r="A27" s="858"/>
      <c r="B27" s="870"/>
      <c r="C27" s="2000"/>
      <c r="D27" s="2000"/>
      <c r="E27" s="2000"/>
      <c r="F27" s="2000"/>
      <c r="G27" s="2000"/>
      <c r="H27" s="871"/>
      <c r="I27" s="2173"/>
      <c r="J27" s="2174"/>
      <c r="K27" s="2174"/>
      <c r="L27" s="2174"/>
      <c r="M27" s="2174"/>
      <c r="N27" s="2174"/>
      <c r="O27" s="2174"/>
      <c r="P27" s="2174"/>
      <c r="Q27" s="2174"/>
      <c r="R27" s="2174"/>
      <c r="S27" s="2174"/>
      <c r="T27" s="2174"/>
      <c r="U27" s="2174"/>
      <c r="V27" s="2175"/>
      <c r="W27" s="877"/>
      <c r="X27" s="2145"/>
      <c r="Y27" s="2145"/>
      <c r="Z27" s="2145"/>
      <c r="AA27" s="2145"/>
      <c r="AB27" s="2145"/>
      <c r="AC27" s="869"/>
      <c r="AD27" s="2176"/>
      <c r="AE27" s="2153"/>
      <c r="AF27" s="2153"/>
      <c r="AG27" s="2153"/>
      <c r="AH27" s="2153"/>
      <c r="AI27" s="2153"/>
      <c r="AJ27" s="2153"/>
      <c r="AK27" s="2153"/>
      <c r="AL27" s="2153"/>
      <c r="AM27" s="2153"/>
      <c r="AN27" s="2153"/>
      <c r="AO27" s="2153"/>
      <c r="AP27" s="2154"/>
      <c r="AQ27" s="906"/>
      <c r="AR27" s="866"/>
      <c r="AS27" s="2109" t="s">
        <v>1487</v>
      </c>
      <c r="AT27" s="2109"/>
      <c r="AU27" s="2109"/>
      <c r="AV27" s="2109"/>
      <c r="AW27" s="2109"/>
      <c r="AX27" s="867"/>
      <c r="AY27" s="912" t="s">
        <v>1478</v>
      </c>
      <c r="AZ27" s="2109" t="s">
        <v>1479</v>
      </c>
      <c r="BA27" s="2109"/>
      <c r="BB27" s="2109"/>
      <c r="BC27" s="2109"/>
      <c r="BD27" s="908"/>
      <c r="BE27" s="2109" t="s">
        <v>1480</v>
      </c>
      <c r="BF27" s="2109"/>
      <c r="BG27" s="2109"/>
      <c r="BH27" s="2109"/>
      <c r="BI27" s="2109"/>
      <c r="BJ27" s="2109"/>
      <c r="BK27" s="2109"/>
      <c r="BL27" s="2109"/>
      <c r="BM27" s="2109"/>
      <c r="BN27" s="2109"/>
      <c r="BO27" s="2115" t="s">
        <v>1481</v>
      </c>
      <c r="BP27" s="2115"/>
      <c r="BQ27" s="2115"/>
      <c r="BR27" s="2115"/>
      <c r="BS27" s="2115"/>
      <c r="BT27" s="2115"/>
      <c r="BU27" s="2115"/>
      <c r="BV27" s="2115"/>
      <c r="BW27" s="2115"/>
      <c r="BX27" s="2109" t="s">
        <v>1482</v>
      </c>
      <c r="BY27" s="2109"/>
      <c r="BZ27" s="2109"/>
      <c r="CA27" s="2109"/>
      <c r="CB27" s="2109"/>
      <c r="CC27" s="2109"/>
      <c r="CD27" s="2109"/>
      <c r="CE27" s="2109"/>
      <c r="CF27" s="2112"/>
    </row>
    <row r="28" spans="1:84" ht="13.5" customHeight="1">
      <c r="A28" s="858"/>
      <c r="B28" s="868"/>
      <c r="C28" s="2145" t="s">
        <v>1471</v>
      </c>
      <c r="D28" s="2145"/>
      <c r="E28" s="2145"/>
      <c r="F28" s="2145"/>
      <c r="G28" s="2145"/>
      <c r="H28" s="869"/>
      <c r="I28" s="2146" t="s">
        <v>1451</v>
      </c>
      <c r="J28" s="2147"/>
      <c r="K28" s="2147"/>
      <c r="L28" s="2147"/>
      <c r="M28" s="2147"/>
      <c r="N28" s="2147"/>
      <c r="O28" s="2147"/>
      <c r="P28" s="2147"/>
      <c r="Q28" s="2147"/>
      <c r="R28" s="2147"/>
      <c r="S28" s="2147"/>
      <c r="T28" s="2147"/>
      <c r="U28" s="2147"/>
      <c r="V28" s="2148"/>
      <c r="W28" s="877"/>
      <c r="X28" s="2145"/>
      <c r="Y28" s="2145"/>
      <c r="Z28" s="2145"/>
      <c r="AA28" s="2145"/>
      <c r="AB28" s="2145"/>
      <c r="AC28" s="869"/>
      <c r="AD28" s="2152" t="s">
        <v>1449</v>
      </c>
      <c r="AE28" s="2153"/>
      <c r="AF28" s="2153"/>
      <c r="AG28" s="2153"/>
      <c r="AH28" s="2153"/>
      <c r="AI28" s="2153"/>
      <c r="AJ28" s="2153"/>
      <c r="AK28" s="2153"/>
      <c r="AL28" s="2153"/>
      <c r="AM28" s="2153"/>
      <c r="AN28" s="2153"/>
      <c r="AO28" s="2153"/>
      <c r="AP28" s="2154"/>
      <c r="AQ28" s="906"/>
      <c r="AR28" s="868"/>
      <c r="AS28" s="2110"/>
      <c r="AT28" s="2110"/>
      <c r="AU28" s="2110"/>
      <c r="AV28" s="2110"/>
      <c r="AW28" s="2110"/>
      <c r="AX28" s="869"/>
      <c r="AY28" s="913"/>
      <c r="AZ28" s="2110"/>
      <c r="BA28" s="2110"/>
      <c r="BB28" s="2110"/>
      <c r="BC28" s="2110"/>
      <c r="BD28" s="914"/>
      <c r="BE28" s="2111"/>
      <c r="BF28" s="2111"/>
      <c r="BG28" s="2111"/>
      <c r="BH28" s="2111"/>
      <c r="BI28" s="2111"/>
      <c r="BJ28" s="2111"/>
      <c r="BK28" s="2111"/>
      <c r="BL28" s="2111"/>
      <c r="BM28" s="2111"/>
      <c r="BN28" s="2111"/>
      <c r="BO28" s="2115"/>
      <c r="BP28" s="2115"/>
      <c r="BQ28" s="2115"/>
      <c r="BR28" s="2115"/>
      <c r="BS28" s="2115"/>
      <c r="BT28" s="2115"/>
      <c r="BU28" s="2115"/>
      <c r="BV28" s="2115"/>
      <c r="BW28" s="2115"/>
      <c r="BX28" s="2111"/>
      <c r="BY28" s="2111"/>
      <c r="BZ28" s="2111"/>
      <c r="CA28" s="2111"/>
      <c r="CB28" s="2111"/>
      <c r="CC28" s="2111"/>
      <c r="CD28" s="2111"/>
      <c r="CE28" s="2111"/>
      <c r="CF28" s="2114"/>
    </row>
    <row r="29" spans="1:84" ht="13.5" customHeight="1">
      <c r="A29" s="858"/>
      <c r="B29" s="870"/>
      <c r="C29" s="2000"/>
      <c r="D29" s="2000"/>
      <c r="E29" s="2000"/>
      <c r="F29" s="2000"/>
      <c r="G29" s="2000"/>
      <c r="H29" s="871"/>
      <c r="I29" s="2149"/>
      <c r="J29" s="2150"/>
      <c r="K29" s="2150"/>
      <c r="L29" s="2150"/>
      <c r="M29" s="2150"/>
      <c r="N29" s="2150"/>
      <c r="O29" s="2150"/>
      <c r="P29" s="2150"/>
      <c r="Q29" s="2150"/>
      <c r="R29" s="2150"/>
      <c r="S29" s="2150"/>
      <c r="T29" s="2150"/>
      <c r="U29" s="2150"/>
      <c r="V29" s="2151"/>
      <c r="W29" s="874"/>
      <c r="X29" s="2000"/>
      <c r="Y29" s="2000"/>
      <c r="Z29" s="2000"/>
      <c r="AA29" s="2000"/>
      <c r="AB29" s="2000"/>
      <c r="AC29" s="871"/>
      <c r="AD29" s="2090"/>
      <c r="AE29" s="2091"/>
      <c r="AF29" s="2091"/>
      <c r="AG29" s="2091"/>
      <c r="AH29" s="2091"/>
      <c r="AI29" s="2091"/>
      <c r="AJ29" s="2091"/>
      <c r="AK29" s="2091"/>
      <c r="AL29" s="2091"/>
      <c r="AM29" s="2091"/>
      <c r="AN29" s="2091"/>
      <c r="AO29" s="2091"/>
      <c r="AP29" s="2092"/>
      <c r="AQ29" s="947"/>
      <c r="AR29" s="868"/>
      <c r="AS29" s="2110"/>
      <c r="AT29" s="2110"/>
      <c r="AU29" s="2110"/>
      <c r="AV29" s="2110"/>
      <c r="AW29" s="2110"/>
      <c r="AX29" s="869"/>
      <c r="AY29" s="915"/>
      <c r="AZ29" s="2110"/>
      <c r="BA29" s="2110"/>
      <c r="BB29" s="2110"/>
      <c r="BC29" s="2110"/>
      <c r="BD29" s="869"/>
      <c r="BE29" s="2261" t="s">
        <v>1484</v>
      </c>
      <c r="BF29" s="2261"/>
      <c r="BG29" s="2261"/>
      <c r="BH29" s="2261"/>
      <c r="BI29" s="2261"/>
      <c r="BJ29" s="2261"/>
      <c r="BK29" s="2261"/>
      <c r="BL29" s="2261"/>
      <c r="BM29" s="2261"/>
      <c r="BN29" s="2261"/>
      <c r="BO29" s="2263" t="s">
        <v>1484</v>
      </c>
      <c r="BP29" s="2263"/>
      <c r="BQ29" s="2263"/>
      <c r="BR29" s="2263"/>
      <c r="BS29" s="2263"/>
      <c r="BT29" s="2263"/>
      <c r="BU29" s="2263"/>
      <c r="BV29" s="2263"/>
      <c r="BW29" s="2263"/>
      <c r="BX29" s="2261" t="s">
        <v>1484</v>
      </c>
      <c r="BY29" s="2261"/>
      <c r="BZ29" s="2261"/>
      <c r="CA29" s="2261"/>
      <c r="CB29" s="2261"/>
      <c r="CC29" s="2261"/>
      <c r="CD29" s="2261"/>
      <c r="CE29" s="2261"/>
      <c r="CF29" s="2264"/>
    </row>
    <row r="30" spans="1:84" ht="13.5" customHeight="1">
      <c r="A30" s="858"/>
      <c r="B30" s="859"/>
      <c r="C30" s="946"/>
      <c r="D30" s="943"/>
      <c r="E30" s="943"/>
      <c r="F30" s="943"/>
      <c r="G30" s="943"/>
      <c r="H30" s="943"/>
      <c r="I30" s="862"/>
      <c r="J30" s="862"/>
      <c r="K30" s="862"/>
      <c r="L30" s="862"/>
      <c r="M30" s="862"/>
      <c r="N30" s="862"/>
      <c r="O30" s="862"/>
      <c r="P30" s="862"/>
      <c r="Q30" s="862"/>
      <c r="R30" s="862"/>
      <c r="S30" s="862"/>
      <c r="T30" s="862"/>
      <c r="U30" s="862"/>
      <c r="V30" s="862"/>
      <c r="W30" s="862"/>
      <c r="X30" s="862"/>
      <c r="Y30" s="950"/>
      <c r="Z30" s="950"/>
      <c r="AA30" s="950"/>
      <c r="AB30" s="950"/>
      <c r="AC30" s="862"/>
      <c r="AD30" s="947"/>
      <c r="AE30" s="947"/>
      <c r="AF30" s="947"/>
      <c r="AG30" s="947"/>
      <c r="AH30" s="947"/>
      <c r="AI30" s="947"/>
      <c r="AJ30" s="947"/>
      <c r="AK30" s="947"/>
      <c r="AL30" s="947"/>
      <c r="AM30" s="947"/>
      <c r="AN30" s="947"/>
      <c r="AO30" s="947"/>
      <c r="AP30" s="947"/>
      <c r="AQ30" s="872"/>
      <c r="AR30" s="868"/>
      <c r="AS30" s="2110"/>
      <c r="AT30" s="2110"/>
      <c r="AU30" s="2110"/>
      <c r="AV30" s="2110"/>
      <c r="AW30" s="2110"/>
      <c r="AX30" s="869"/>
      <c r="AY30" s="915"/>
      <c r="AZ30" s="2110"/>
      <c r="BA30" s="2110"/>
      <c r="BB30" s="2110"/>
      <c r="BC30" s="2110"/>
      <c r="BD30" s="869"/>
      <c r="BE30" s="2262"/>
      <c r="BF30" s="2262"/>
      <c r="BG30" s="2262"/>
      <c r="BH30" s="2262"/>
      <c r="BI30" s="2262"/>
      <c r="BJ30" s="2262"/>
      <c r="BK30" s="2262"/>
      <c r="BL30" s="2262"/>
      <c r="BM30" s="2262"/>
      <c r="BN30" s="2262"/>
      <c r="BO30" s="2263"/>
      <c r="BP30" s="2263"/>
      <c r="BQ30" s="2263"/>
      <c r="BR30" s="2263"/>
      <c r="BS30" s="2263"/>
      <c r="BT30" s="2263"/>
      <c r="BU30" s="2263"/>
      <c r="BV30" s="2263"/>
      <c r="BW30" s="2263"/>
      <c r="BX30" s="2262"/>
      <c r="BY30" s="2262"/>
      <c r="BZ30" s="2262"/>
      <c r="CA30" s="2262"/>
      <c r="CB30" s="2262"/>
      <c r="CC30" s="2262"/>
      <c r="CD30" s="2262"/>
      <c r="CE30" s="2262"/>
      <c r="CF30" s="2265"/>
    </row>
    <row r="31" spans="1:84" ht="13.5" customHeight="1">
      <c r="A31" s="858"/>
      <c r="B31" s="866"/>
      <c r="C31" s="2177" t="s">
        <v>1435</v>
      </c>
      <c r="D31" s="2177"/>
      <c r="E31" s="2177"/>
      <c r="F31" s="2177"/>
      <c r="G31" s="2177"/>
      <c r="H31" s="867"/>
      <c r="I31" s="2057" t="s">
        <v>1470</v>
      </c>
      <c r="J31" s="2058"/>
      <c r="K31" s="2058"/>
      <c r="L31" s="2058"/>
      <c r="M31" s="2058"/>
      <c r="N31" s="2058"/>
      <c r="O31" s="2058"/>
      <c r="P31" s="2058"/>
      <c r="Q31" s="2058"/>
      <c r="R31" s="2059"/>
      <c r="S31" s="2057" t="s">
        <v>1437</v>
      </c>
      <c r="T31" s="2058"/>
      <c r="U31" s="2058"/>
      <c r="V31" s="2058"/>
      <c r="W31" s="2058"/>
      <c r="X31" s="2058"/>
      <c r="Y31" s="2058"/>
      <c r="Z31" s="2058"/>
      <c r="AA31" s="2058"/>
      <c r="AB31" s="2058"/>
      <c r="AC31" s="2058"/>
      <c r="AD31" s="2058"/>
      <c r="AE31" s="2058"/>
      <c r="AF31" s="2059"/>
      <c r="AG31" s="2057" t="s">
        <v>1438</v>
      </c>
      <c r="AH31" s="2058"/>
      <c r="AI31" s="2058"/>
      <c r="AJ31" s="2058"/>
      <c r="AK31" s="2058"/>
      <c r="AL31" s="2058"/>
      <c r="AM31" s="2058"/>
      <c r="AN31" s="2058"/>
      <c r="AO31" s="2058"/>
      <c r="AP31" s="2059"/>
      <c r="AQ31" s="872"/>
      <c r="AR31" s="868"/>
      <c r="AS31" s="2110"/>
      <c r="AT31" s="2110"/>
      <c r="AU31" s="2110"/>
      <c r="AV31" s="2110"/>
      <c r="AW31" s="2110"/>
      <c r="AX31" s="869"/>
      <c r="AY31" s="2105" t="s">
        <v>1485</v>
      </c>
      <c r="AZ31" s="2003"/>
      <c r="BA31" s="2003"/>
      <c r="BB31" s="2003"/>
      <c r="BC31" s="2003"/>
      <c r="BD31" s="2004"/>
      <c r="BE31" s="2057" t="s">
        <v>1486</v>
      </c>
      <c r="BF31" s="2058"/>
      <c r="BG31" s="2058"/>
      <c r="BH31" s="2058"/>
      <c r="BI31" s="2058"/>
      <c r="BJ31" s="2058"/>
      <c r="BK31" s="2058"/>
      <c r="BL31" s="2057" t="s">
        <v>1480</v>
      </c>
      <c r="BM31" s="2058"/>
      <c r="BN31" s="2058"/>
      <c r="BO31" s="2058"/>
      <c r="BP31" s="2058"/>
      <c r="BQ31" s="2058"/>
      <c r="BR31" s="2058"/>
      <c r="BS31" s="2059"/>
      <c r="BT31" s="2057" t="s">
        <v>1481</v>
      </c>
      <c r="BU31" s="2058"/>
      <c r="BV31" s="2058"/>
      <c r="BW31" s="2058"/>
      <c r="BX31" s="2058"/>
      <c r="BY31" s="2058"/>
      <c r="BZ31" s="2059"/>
      <c r="CA31" s="2057" t="s">
        <v>1482</v>
      </c>
      <c r="CB31" s="2058"/>
      <c r="CC31" s="2058"/>
      <c r="CD31" s="2058"/>
      <c r="CE31" s="2058"/>
      <c r="CF31" s="2059"/>
    </row>
    <row r="32" spans="1:84" ht="13.5" customHeight="1">
      <c r="A32" s="858"/>
      <c r="B32" s="868"/>
      <c r="C32" s="2178"/>
      <c r="D32" s="2178"/>
      <c r="E32" s="2178"/>
      <c r="F32" s="2178"/>
      <c r="G32" s="2178"/>
      <c r="H32" s="869"/>
      <c r="I32" s="2060"/>
      <c r="J32" s="2061"/>
      <c r="K32" s="2061"/>
      <c r="L32" s="2061"/>
      <c r="M32" s="2061"/>
      <c r="N32" s="2061"/>
      <c r="O32" s="2061"/>
      <c r="P32" s="2061"/>
      <c r="Q32" s="2061"/>
      <c r="R32" s="2062"/>
      <c r="S32" s="2060"/>
      <c r="T32" s="2061"/>
      <c r="U32" s="2061"/>
      <c r="V32" s="2061"/>
      <c r="W32" s="2061"/>
      <c r="X32" s="2061"/>
      <c r="Y32" s="2061"/>
      <c r="Z32" s="2061"/>
      <c r="AA32" s="2061"/>
      <c r="AB32" s="2061"/>
      <c r="AC32" s="2061"/>
      <c r="AD32" s="2061"/>
      <c r="AE32" s="2061"/>
      <c r="AF32" s="2062"/>
      <c r="AG32" s="2060"/>
      <c r="AH32" s="2061"/>
      <c r="AI32" s="2061"/>
      <c r="AJ32" s="2061"/>
      <c r="AK32" s="2061"/>
      <c r="AL32" s="2061"/>
      <c r="AM32" s="2061"/>
      <c r="AN32" s="2061"/>
      <c r="AO32" s="2061"/>
      <c r="AP32" s="2062"/>
      <c r="AQ32" s="862"/>
      <c r="AR32" s="868"/>
      <c r="AS32" s="2110"/>
      <c r="AT32" s="2110"/>
      <c r="AU32" s="2110"/>
      <c r="AV32" s="2110"/>
      <c r="AW32" s="2110"/>
      <c r="AX32" s="869"/>
      <c r="AY32" s="2106"/>
      <c r="AZ32" s="2107"/>
      <c r="BA32" s="2107"/>
      <c r="BB32" s="2107"/>
      <c r="BC32" s="2107"/>
      <c r="BD32" s="2108"/>
      <c r="BE32" s="2060"/>
      <c r="BF32" s="2061"/>
      <c r="BG32" s="2061"/>
      <c r="BH32" s="2061"/>
      <c r="BI32" s="2061"/>
      <c r="BJ32" s="2061"/>
      <c r="BK32" s="2061"/>
      <c r="BL32" s="2060"/>
      <c r="BM32" s="2061"/>
      <c r="BN32" s="2061"/>
      <c r="BO32" s="2061"/>
      <c r="BP32" s="2061"/>
      <c r="BQ32" s="2061"/>
      <c r="BR32" s="2061"/>
      <c r="BS32" s="2062"/>
      <c r="BT32" s="2060"/>
      <c r="BU32" s="2061"/>
      <c r="BV32" s="2061"/>
      <c r="BW32" s="2061"/>
      <c r="BX32" s="2061"/>
      <c r="BY32" s="2061"/>
      <c r="BZ32" s="2062"/>
      <c r="CA32" s="2060"/>
      <c r="CB32" s="2061"/>
      <c r="CC32" s="2061"/>
      <c r="CD32" s="2061"/>
      <c r="CE32" s="2061"/>
      <c r="CF32" s="2062"/>
    </row>
    <row r="33" spans="1:84" ht="13.5" customHeight="1">
      <c r="A33" s="858"/>
      <c r="B33" s="868"/>
      <c r="C33" s="2178"/>
      <c r="D33" s="2178"/>
      <c r="E33" s="2178"/>
      <c r="F33" s="2178"/>
      <c r="G33" s="2178"/>
      <c r="H33" s="869"/>
      <c r="I33" s="2155" t="s">
        <v>1441</v>
      </c>
      <c r="J33" s="2156"/>
      <c r="K33" s="2156"/>
      <c r="L33" s="2156"/>
      <c r="M33" s="2156"/>
      <c r="N33" s="2156"/>
      <c r="O33" s="2156"/>
      <c r="P33" s="2156"/>
      <c r="Q33" s="2156"/>
      <c r="R33" s="2157"/>
      <c r="S33" s="2161" t="s">
        <v>1442</v>
      </c>
      <c r="T33" s="2162"/>
      <c r="U33" s="2162"/>
      <c r="V33" s="2162"/>
      <c r="W33" s="2162"/>
      <c r="X33" s="2163" t="s">
        <v>1443</v>
      </c>
      <c r="Y33" s="2164"/>
      <c r="Z33" s="2164"/>
      <c r="AA33" s="2164"/>
      <c r="AB33" s="2164"/>
      <c r="AC33" s="2164"/>
      <c r="AD33" s="2164"/>
      <c r="AE33" s="2164"/>
      <c r="AF33" s="2165"/>
      <c r="AG33" s="2155" t="s">
        <v>1444</v>
      </c>
      <c r="AH33" s="2050"/>
      <c r="AI33" s="2050"/>
      <c r="AJ33" s="2050"/>
      <c r="AK33" s="2050"/>
      <c r="AL33" s="2050"/>
      <c r="AM33" s="2050"/>
      <c r="AN33" s="2050"/>
      <c r="AO33" s="2050"/>
      <c r="AP33" s="2051"/>
      <c r="AQ33" s="862"/>
      <c r="AR33" s="868"/>
      <c r="AS33" s="2110"/>
      <c r="AT33" s="2110"/>
      <c r="AU33" s="2110"/>
      <c r="AV33" s="2110"/>
      <c r="AW33" s="2110"/>
      <c r="AX33" s="869"/>
      <c r="AY33" s="2106"/>
      <c r="AZ33" s="2107"/>
      <c r="BA33" s="2107"/>
      <c r="BB33" s="2107"/>
      <c r="BC33" s="2107"/>
      <c r="BD33" s="2108"/>
      <c r="BE33" s="2075"/>
      <c r="BF33" s="2076"/>
      <c r="BG33" s="2076"/>
      <c r="BH33" s="2076"/>
      <c r="BI33" s="2076"/>
      <c r="BJ33" s="2076"/>
      <c r="BK33" s="2076"/>
      <c r="BL33" s="2075"/>
      <c r="BM33" s="2076"/>
      <c r="BN33" s="2076"/>
      <c r="BO33" s="2076"/>
      <c r="BP33" s="2076"/>
      <c r="BQ33" s="2076"/>
      <c r="BR33" s="2076"/>
      <c r="BS33" s="2077"/>
      <c r="BT33" s="2075"/>
      <c r="BU33" s="2076"/>
      <c r="BV33" s="2076"/>
      <c r="BW33" s="2076"/>
      <c r="BX33" s="2076"/>
      <c r="BY33" s="2076"/>
      <c r="BZ33" s="2077"/>
      <c r="CA33" s="2075"/>
      <c r="CB33" s="2076"/>
      <c r="CC33" s="2076"/>
      <c r="CD33" s="2076"/>
      <c r="CE33" s="2076"/>
      <c r="CF33" s="2077"/>
    </row>
    <row r="34" spans="1:84" ht="13.5" customHeight="1">
      <c r="A34" s="858"/>
      <c r="B34" s="868"/>
      <c r="C34" s="2178"/>
      <c r="D34" s="2178"/>
      <c r="E34" s="2178"/>
      <c r="F34" s="2178"/>
      <c r="G34" s="2178"/>
      <c r="H34" s="869"/>
      <c r="I34" s="2158"/>
      <c r="J34" s="2159"/>
      <c r="K34" s="2159"/>
      <c r="L34" s="2159"/>
      <c r="M34" s="2159"/>
      <c r="N34" s="2159"/>
      <c r="O34" s="2159"/>
      <c r="P34" s="2159"/>
      <c r="Q34" s="2159"/>
      <c r="R34" s="2160"/>
      <c r="S34" s="2168" t="s">
        <v>1445</v>
      </c>
      <c r="T34" s="2169"/>
      <c r="U34" s="2169"/>
      <c r="V34" s="2169"/>
      <c r="W34" s="2169"/>
      <c r="X34" s="2166"/>
      <c r="Y34" s="2166"/>
      <c r="Z34" s="2166"/>
      <c r="AA34" s="2166"/>
      <c r="AB34" s="2166"/>
      <c r="AC34" s="2166"/>
      <c r="AD34" s="2166"/>
      <c r="AE34" s="2166"/>
      <c r="AF34" s="2167"/>
      <c r="AG34" s="2052"/>
      <c r="AH34" s="2053"/>
      <c r="AI34" s="2053"/>
      <c r="AJ34" s="2053"/>
      <c r="AK34" s="2053"/>
      <c r="AL34" s="2053"/>
      <c r="AM34" s="2053"/>
      <c r="AN34" s="2053"/>
      <c r="AO34" s="2053"/>
      <c r="AP34" s="2054"/>
      <c r="AQ34" s="862"/>
      <c r="AR34" s="870"/>
      <c r="AS34" s="2111"/>
      <c r="AT34" s="2111"/>
      <c r="AU34" s="2111"/>
      <c r="AV34" s="2111"/>
      <c r="AW34" s="2111"/>
      <c r="AX34" s="871"/>
      <c r="AY34" s="2005"/>
      <c r="AZ34" s="2006"/>
      <c r="BA34" s="2006"/>
      <c r="BB34" s="2006"/>
      <c r="BC34" s="2006"/>
      <c r="BD34" s="2007"/>
      <c r="BE34" s="2078"/>
      <c r="BF34" s="2079"/>
      <c r="BG34" s="2079"/>
      <c r="BH34" s="2079"/>
      <c r="BI34" s="2079"/>
      <c r="BJ34" s="2079"/>
      <c r="BK34" s="2079"/>
      <c r="BL34" s="2078"/>
      <c r="BM34" s="2079"/>
      <c r="BN34" s="2079"/>
      <c r="BO34" s="2079"/>
      <c r="BP34" s="2079"/>
      <c r="BQ34" s="2079"/>
      <c r="BR34" s="2079"/>
      <c r="BS34" s="2080"/>
      <c r="BT34" s="2078"/>
      <c r="BU34" s="2079"/>
      <c r="BV34" s="2079"/>
      <c r="BW34" s="2079"/>
      <c r="BX34" s="2079"/>
      <c r="BY34" s="2079"/>
      <c r="BZ34" s="2080"/>
      <c r="CA34" s="2078"/>
      <c r="CB34" s="2079"/>
      <c r="CC34" s="2079"/>
      <c r="CD34" s="2079"/>
      <c r="CE34" s="2079"/>
      <c r="CF34" s="2080"/>
    </row>
    <row r="35" spans="1:84" ht="13.5" customHeight="1">
      <c r="A35" s="858"/>
      <c r="B35" s="868"/>
      <c r="C35" s="2178"/>
      <c r="D35" s="2178"/>
      <c r="E35" s="2178"/>
      <c r="F35" s="2178"/>
      <c r="G35" s="2178"/>
      <c r="H35" s="869"/>
      <c r="I35" s="2180" t="s">
        <v>1441</v>
      </c>
      <c r="J35" s="2181"/>
      <c r="K35" s="2181"/>
      <c r="L35" s="2181"/>
      <c r="M35" s="2181"/>
      <c r="N35" s="2181"/>
      <c r="O35" s="2181"/>
      <c r="P35" s="2181"/>
      <c r="Q35" s="2181"/>
      <c r="R35" s="2182"/>
      <c r="S35" s="2186" t="s">
        <v>1442</v>
      </c>
      <c r="T35" s="2187"/>
      <c r="U35" s="2187"/>
      <c r="V35" s="2187"/>
      <c r="W35" s="2187"/>
      <c r="X35" s="2188" t="s">
        <v>1443</v>
      </c>
      <c r="Y35" s="2189"/>
      <c r="Z35" s="2189"/>
      <c r="AA35" s="2189"/>
      <c r="AB35" s="2189"/>
      <c r="AC35" s="2189"/>
      <c r="AD35" s="2189"/>
      <c r="AE35" s="2189"/>
      <c r="AF35" s="2190"/>
      <c r="AG35" s="2180" t="s">
        <v>1444</v>
      </c>
      <c r="AH35" s="2003"/>
      <c r="AI35" s="2003"/>
      <c r="AJ35" s="2003"/>
      <c r="AK35" s="2003"/>
      <c r="AL35" s="2003"/>
      <c r="AM35" s="2003"/>
      <c r="AN35" s="2003"/>
      <c r="AO35" s="2003"/>
      <c r="AP35" s="2004"/>
      <c r="AQ35" s="862"/>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row>
    <row r="36" spans="1:84" ht="13.5" customHeight="1">
      <c r="A36" s="858"/>
      <c r="B36" s="870"/>
      <c r="C36" s="2179"/>
      <c r="D36" s="2179"/>
      <c r="E36" s="2179"/>
      <c r="F36" s="2179"/>
      <c r="G36" s="2179"/>
      <c r="H36" s="871"/>
      <c r="I36" s="2183"/>
      <c r="J36" s="2184"/>
      <c r="K36" s="2184"/>
      <c r="L36" s="2184"/>
      <c r="M36" s="2184"/>
      <c r="N36" s="2184"/>
      <c r="O36" s="2184"/>
      <c r="P36" s="2184"/>
      <c r="Q36" s="2184"/>
      <c r="R36" s="2185"/>
      <c r="S36" s="2122" t="s">
        <v>1445</v>
      </c>
      <c r="T36" s="2123"/>
      <c r="U36" s="2123"/>
      <c r="V36" s="2123"/>
      <c r="W36" s="2123"/>
      <c r="X36" s="2191"/>
      <c r="Y36" s="2191"/>
      <c r="Z36" s="2191"/>
      <c r="AA36" s="2191"/>
      <c r="AB36" s="2191"/>
      <c r="AC36" s="2191"/>
      <c r="AD36" s="2191"/>
      <c r="AE36" s="2191"/>
      <c r="AF36" s="2192"/>
      <c r="AG36" s="2005"/>
      <c r="AH36" s="2006"/>
      <c r="AI36" s="2006"/>
      <c r="AJ36" s="2006"/>
      <c r="AK36" s="2006"/>
      <c r="AL36" s="2006"/>
      <c r="AM36" s="2006"/>
      <c r="AN36" s="2006"/>
      <c r="AO36" s="2006"/>
      <c r="AP36" s="2007"/>
      <c r="AQ36" s="862"/>
      <c r="AR36" s="2063" t="s">
        <v>1488</v>
      </c>
      <c r="AS36" s="2064"/>
      <c r="AT36" s="2064"/>
      <c r="AU36" s="2064"/>
      <c r="AV36" s="2064"/>
      <c r="AW36" s="2064"/>
      <c r="AX36" s="2064"/>
      <c r="AY36" s="2064"/>
      <c r="AZ36" s="2065"/>
      <c r="BA36" s="2057"/>
      <c r="BB36" s="2058"/>
      <c r="BC36" s="2058"/>
      <c r="BD36" s="2058"/>
      <c r="BE36" s="2058"/>
      <c r="BF36" s="2058"/>
      <c r="BG36" s="2058"/>
      <c r="BH36" s="2058"/>
      <c r="BI36" s="2058"/>
      <c r="BJ36" s="2058"/>
      <c r="BK36" s="2059"/>
      <c r="BL36" s="859"/>
      <c r="BM36" s="2063" t="s">
        <v>1489</v>
      </c>
      <c r="BN36" s="2064"/>
      <c r="BO36" s="2064"/>
      <c r="BP36" s="2064"/>
      <c r="BQ36" s="2064"/>
      <c r="BR36" s="2064"/>
      <c r="BS36" s="2064"/>
      <c r="BT36" s="2064"/>
      <c r="BU36" s="2065"/>
      <c r="BV36" s="2057"/>
      <c r="BW36" s="2058"/>
      <c r="BX36" s="2058"/>
      <c r="BY36" s="2058"/>
      <c r="BZ36" s="2058"/>
      <c r="CA36" s="2058"/>
      <c r="CB36" s="2058"/>
      <c r="CC36" s="2058"/>
      <c r="CD36" s="2058"/>
      <c r="CE36" s="2058"/>
      <c r="CF36" s="2059"/>
    </row>
    <row r="37" spans="1:84" ht="13.5" customHeight="1">
      <c r="A37" s="858"/>
      <c r="B37" s="875"/>
      <c r="C37" s="876"/>
      <c r="D37" s="876"/>
      <c r="E37" s="876"/>
      <c r="F37" s="876"/>
      <c r="G37" s="876"/>
      <c r="H37" s="875"/>
      <c r="I37" s="875"/>
      <c r="J37" s="875"/>
      <c r="K37" s="875"/>
      <c r="L37" s="875"/>
      <c r="M37" s="875"/>
      <c r="N37" s="875"/>
      <c r="O37" s="875"/>
      <c r="P37" s="875"/>
      <c r="Q37" s="875"/>
      <c r="R37" s="875"/>
      <c r="S37" s="875"/>
      <c r="T37" s="875"/>
      <c r="U37" s="875"/>
      <c r="V37" s="875"/>
      <c r="W37" s="875"/>
      <c r="X37" s="875"/>
      <c r="Y37" s="875"/>
      <c r="Z37" s="875"/>
      <c r="AA37" s="875"/>
      <c r="AB37" s="875"/>
      <c r="AC37" s="875"/>
      <c r="AD37" s="875"/>
      <c r="AE37" s="875"/>
      <c r="AF37" s="875"/>
      <c r="AG37" s="875"/>
      <c r="AH37" s="875"/>
      <c r="AI37" s="875"/>
      <c r="AJ37" s="875"/>
      <c r="AK37" s="875"/>
      <c r="AL37" s="875"/>
      <c r="AM37" s="875"/>
      <c r="AN37" s="875"/>
      <c r="AO37" s="875"/>
      <c r="AP37" s="875"/>
      <c r="AQ37" s="862"/>
      <c r="AR37" s="2066"/>
      <c r="AS37" s="2067"/>
      <c r="AT37" s="2067"/>
      <c r="AU37" s="2067"/>
      <c r="AV37" s="2067"/>
      <c r="AW37" s="2067"/>
      <c r="AX37" s="2067"/>
      <c r="AY37" s="2067"/>
      <c r="AZ37" s="2068"/>
      <c r="BA37" s="2069"/>
      <c r="BB37" s="2070"/>
      <c r="BC37" s="2070"/>
      <c r="BD37" s="2070"/>
      <c r="BE37" s="2070"/>
      <c r="BF37" s="2070"/>
      <c r="BG37" s="2070"/>
      <c r="BH37" s="2070"/>
      <c r="BI37" s="2070"/>
      <c r="BJ37" s="2070"/>
      <c r="BK37" s="2071"/>
      <c r="BL37" s="859"/>
      <c r="BM37" s="2066"/>
      <c r="BN37" s="2067"/>
      <c r="BO37" s="2067"/>
      <c r="BP37" s="2067"/>
      <c r="BQ37" s="2067"/>
      <c r="BR37" s="2067"/>
      <c r="BS37" s="2067"/>
      <c r="BT37" s="2067"/>
      <c r="BU37" s="2068"/>
      <c r="BV37" s="2069"/>
      <c r="BW37" s="2070"/>
      <c r="BX37" s="2070"/>
      <c r="BY37" s="2070"/>
      <c r="BZ37" s="2070"/>
      <c r="CA37" s="2070"/>
      <c r="CB37" s="2070"/>
      <c r="CC37" s="2070"/>
      <c r="CD37" s="2070"/>
      <c r="CE37" s="2070"/>
      <c r="CF37" s="2071"/>
    </row>
    <row r="38" spans="1:84" ht="13.5" customHeight="1">
      <c r="A38" s="858"/>
      <c r="B38" s="866"/>
      <c r="C38" s="2109" t="s">
        <v>1535</v>
      </c>
      <c r="D38" s="2109"/>
      <c r="E38" s="2109"/>
      <c r="F38" s="2109"/>
      <c r="G38" s="2109"/>
      <c r="H38" s="867"/>
      <c r="I38" s="912" t="s">
        <v>1473</v>
      </c>
      <c r="J38" s="2109" t="s">
        <v>1479</v>
      </c>
      <c r="K38" s="2109"/>
      <c r="L38" s="2109"/>
      <c r="M38" s="2109"/>
      <c r="N38" s="908"/>
      <c r="O38" s="2109" t="s">
        <v>1480</v>
      </c>
      <c r="P38" s="2109"/>
      <c r="Q38" s="2109"/>
      <c r="R38" s="2109"/>
      <c r="S38" s="2109"/>
      <c r="T38" s="2109"/>
      <c r="U38" s="2109"/>
      <c r="V38" s="2109"/>
      <c r="W38" s="2109"/>
      <c r="X38" s="2109"/>
      <c r="Y38" s="2115" t="s">
        <v>1481</v>
      </c>
      <c r="Z38" s="2115"/>
      <c r="AA38" s="2115"/>
      <c r="AB38" s="2115"/>
      <c r="AC38" s="2115"/>
      <c r="AD38" s="2115"/>
      <c r="AE38" s="2115"/>
      <c r="AF38" s="2115"/>
      <c r="AG38" s="2115"/>
      <c r="AH38" s="2109" t="s">
        <v>1482</v>
      </c>
      <c r="AI38" s="2109"/>
      <c r="AJ38" s="2109"/>
      <c r="AK38" s="2109"/>
      <c r="AL38" s="2109"/>
      <c r="AM38" s="2109"/>
      <c r="AN38" s="2109"/>
      <c r="AO38" s="2109"/>
      <c r="AP38" s="2112"/>
      <c r="AQ38" s="862"/>
      <c r="AR38" s="916"/>
      <c r="AS38" s="862"/>
      <c r="AT38" s="2105" t="s">
        <v>1490</v>
      </c>
      <c r="AU38" s="2109"/>
      <c r="AV38" s="2109"/>
      <c r="AW38" s="2109"/>
      <c r="AX38" s="2109"/>
      <c r="AY38" s="2109"/>
      <c r="AZ38" s="2112"/>
      <c r="BA38" s="2057"/>
      <c r="BB38" s="2058"/>
      <c r="BC38" s="2058"/>
      <c r="BD38" s="2058"/>
      <c r="BE38" s="2058"/>
      <c r="BF38" s="2058"/>
      <c r="BG38" s="2058"/>
      <c r="BH38" s="2058"/>
      <c r="BI38" s="2058"/>
      <c r="BJ38" s="2058"/>
      <c r="BK38" s="2059"/>
      <c r="BL38" s="859"/>
      <c r="BM38" s="2063" t="s">
        <v>1491</v>
      </c>
      <c r="BN38" s="2064"/>
      <c r="BO38" s="2064"/>
      <c r="BP38" s="2064"/>
      <c r="BQ38" s="2064"/>
      <c r="BR38" s="2064"/>
      <c r="BS38" s="2064"/>
      <c r="BT38" s="2064"/>
      <c r="BU38" s="2065"/>
      <c r="BV38" s="2057"/>
      <c r="BW38" s="2058"/>
      <c r="BX38" s="2058"/>
      <c r="BY38" s="2058"/>
      <c r="BZ38" s="2058"/>
      <c r="CA38" s="2058"/>
      <c r="CB38" s="2058"/>
      <c r="CC38" s="2058"/>
      <c r="CD38" s="2058"/>
      <c r="CE38" s="2058"/>
      <c r="CF38" s="2059"/>
    </row>
    <row r="39" spans="1:84" ht="13.5" customHeight="1">
      <c r="A39" s="858"/>
      <c r="B39" s="868"/>
      <c r="C39" s="2110"/>
      <c r="D39" s="2110"/>
      <c r="E39" s="2110"/>
      <c r="F39" s="2110"/>
      <c r="G39" s="2110"/>
      <c r="H39" s="869"/>
      <c r="I39" s="913"/>
      <c r="J39" s="2110"/>
      <c r="K39" s="2110"/>
      <c r="L39" s="2110"/>
      <c r="M39" s="2110"/>
      <c r="N39" s="914"/>
      <c r="O39" s="2111"/>
      <c r="P39" s="2111"/>
      <c r="Q39" s="2111"/>
      <c r="R39" s="2111"/>
      <c r="S39" s="2111"/>
      <c r="T39" s="2111"/>
      <c r="U39" s="2111"/>
      <c r="V39" s="2111"/>
      <c r="W39" s="2111"/>
      <c r="X39" s="2111"/>
      <c r="Y39" s="2115"/>
      <c r="Z39" s="2115"/>
      <c r="AA39" s="2115"/>
      <c r="AB39" s="2115"/>
      <c r="AC39" s="2115"/>
      <c r="AD39" s="2115"/>
      <c r="AE39" s="2115"/>
      <c r="AF39" s="2115"/>
      <c r="AG39" s="2115"/>
      <c r="AH39" s="2111"/>
      <c r="AI39" s="2111"/>
      <c r="AJ39" s="2111"/>
      <c r="AK39" s="2111"/>
      <c r="AL39" s="2111"/>
      <c r="AM39" s="2111"/>
      <c r="AN39" s="2111"/>
      <c r="AO39" s="2111"/>
      <c r="AP39" s="2114"/>
      <c r="AQ39" s="862"/>
      <c r="AR39" s="916"/>
      <c r="AS39" s="862"/>
      <c r="AT39" s="2240"/>
      <c r="AU39" s="2110"/>
      <c r="AV39" s="2110"/>
      <c r="AW39" s="2110"/>
      <c r="AX39" s="2110"/>
      <c r="AY39" s="2110"/>
      <c r="AZ39" s="2241"/>
      <c r="BA39" s="2069"/>
      <c r="BB39" s="2070"/>
      <c r="BC39" s="2070"/>
      <c r="BD39" s="2070"/>
      <c r="BE39" s="2070"/>
      <c r="BF39" s="2070"/>
      <c r="BG39" s="2070"/>
      <c r="BH39" s="2070"/>
      <c r="BI39" s="2070"/>
      <c r="BJ39" s="2070"/>
      <c r="BK39" s="2071"/>
      <c r="BL39" s="859"/>
      <c r="BM39" s="2066"/>
      <c r="BN39" s="2067"/>
      <c r="BO39" s="2067"/>
      <c r="BP39" s="2067"/>
      <c r="BQ39" s="2067"/>
      <c r="BR39" s="2067"/>
      <c r="BS39" s="2067"/>
      <c r="BT39" s="2067"/>
      <c r="BU39" s="2068"/>
      <c r="BV39" s="2069"/>
      <c r="BW39" s="2070"/>
      <c r="BX39" s="2070"/>
      <c r="BY39" s="2070"/>
      <c r="BZ39" s="2070"/>
      <c r="CA39" s="2070"/>
      <c r="CB39" s="2070"/>
      <c r="CC39" s="2070"/>
      <c r="CD39" s="2070"/>
      <c r="CE39" s="2070"/>
      <c r="CF39" s="2071"/>
    </row>
    <row r="40" spans="1:84" ht="13.5" customHeight="1">
      <c r="A40" s="858"/>
      <c r="B40" s="868"/>
      <c r="C40" s="2110"/>
      <c r="D40" s="2110"/>
      <c r="E40" s="2110"/>
      <c r="F40" s="2110"/>
      <c r="G40" s="2110"/>
      <c r="H40" s="869"/>
      <c r="I40" s="915"/>
      <c r="J40" s="2110"/>
      <c r="K40" s="2110"/>
      <c r="L40" s="2110"/>
      <c r="M40" s="2110"/>
      <c r="N40" s="869"/>
      <c r="O40" s="2130" t="s">
        <v>1484</v>
      </c>
      <c r="P40" s="2130"/>
      <c r="Q40" s="2130"/>
      <c r="R40" s="2130"/>
      <c r="S40" s="2130"/>
      <c r="T40" s="2130"/>
      <c r="U40" s="2130"/>
      <c r="V40" s="2130"/>
      <c r="W40" s="2130"/>
      <c r="X40" s="2130"/>
      <c r="Y40" s="2132" t="s">
        <v>1484</v>
      </c>
      <c r="Z40" s="2132"/>
      <c r="AA40" s="2132"/>
      <c r="AB40" s="2132"/>
      <c r="AC40" s="2132"/>
      <c r="AD40" s="2132"/>
      <c r="AE40" s="2132"/>
      <c r="AF40" s="2132"/>
      <c r="AG40" s="2132"/>
      <c r="AH40" s="2130" t="s">
        <v>1484</v>
      </c>
      <c r="AI40" s="2130"/>
      <c r="AJ40" s="2130"/>
      <c r="AK40" s="2130"/>
      <c r="AL40" s="2130"/>
      <c r="AM40" s="2130"/>
      <c r="AN40" s="2130"/>
      <c r="AO40" s="2130"/>
      <c r="AP40" s="2133"/>
      <c r="AQ40" s="862"/>
      <c r="AR40" s="2093" t="s">
        <v>1492</v>
      </c>
      <c r="AS40" s="2094"/>
      <c r="AT40" s="2094"/>
      <c r="AU40" s="2094"/>
      <c r="AV40" s="2094"/>
      <c r="AW40" s="2094"/>
      <c r="AX40" s="2094"/>
      <c r="AY40" s="2094"/>
      <c r="AZ40" s="2095"/>
      <c r="BA40" s="2253" t="s">
        <v>1493</v>
      </c>
      <c r="BB40" s="2254"/>
      <c r="BC40" s="2254"/>
      <c r="BD40" s="2254"/>
      <c r="BE40" s="2254"/>
      <c r="BF40" s="2254"/>
      <c r="BG40" s="2254"/>
      <c r="BH40" s="2254"/>
      <c r="BI40" s="2254"/>
      <c r="BJ40" s="2254"/>
      <c r="BK40" s="2255"/>
      <c r="BL40" s="859"/>
      <c r="BM40" s="2063" t="s">
        <v>1494</v>
      </c>
      <c r="BN40" s="2064"/>
      <c r="BO40" s="2064"/>
      <c r="BP40" s="2064"/>
      <c r="BQ40" s="2064"/>
      <c r="BR40" s="2064"/>
      <c r="BS40" s="2064"/>
      <c r="BT40" s="2064"/>
      <c r="BU40" s="2065"/>
      <c r="BV40" s="2057"/>
      <c r="BW40" s="2058"/>
      <c r="BX40" s="2058"/>
      <c r="BY40" s="2058"/>
      <c r="BZ40" s="2058"/>
      <c r="CA40" s="2058"/>
      <c r="CB40" s="2058"/>
      <c r="CC40" s="2058"/>
      <c r="CD40" s="2058"/>
      <c r="CE40" s="2058"/>
      <c r="CF40" s="2059"/>
    </row>
    <row r="41" spans="1:84" ht="13.5" customHeight="1">
      <c r="A41" s="858"/>
      <c r="B41" s="868"/>
      <c r="C41" s="2110"/>
      <c r="D41" s="2110"/>
      <c r="E41" s="2110"/>
      <c r="F41" s="2110"/>
      <c r="G41" s="2110"/>
      <c r="H41" s="869"/>
      <c r="I41" s="915"/>
      <c r="J41" s="2110"/>
      <c r="K41" s="2110"/>
      <c r="L41" s="2110"/>
      <c r="M41" s="2110"/>
      <c r="N41" s="869"/>
      <c r="O41" s="2131"/>
      <c r="P41" s="2131"/>
      <c r="Q41" s="2131"/>
      <c r="R41" s="2131"/>
      <c r="S41" s="2131"/>
      <c r="T41" s="2131"/>
      <c r="U41" s="2131"/>
      <c r="V41" s="2131"/>
      <c r="W41" s="2131"/>
      <c r="X41" s="2131"/>
      <c r="Y41" s="2132"/>
      <c r="Z41" s="2132"/>
      <c r="AA41" s="2132"/>
      <c r="AB41" s="2132"/>
      <c r="AC41" s="2132"/>
      <c r="AD41" s="2132"/>
      <c r="AE41" s="2132"/>
      <c r="AF41" s="2132"/>
      <c r="AG41" s="2132"/>
      <c r="AH41" s="2131"/>
      <c r="AI41" s="2131"/>
      <c r="AJ41" s="2131"/>
      <c r="AK41" s="2131"/>
      <c r="AL41" s="2131"/>
      <c r="AM41" s="2131"/>
      <c r="AN41" s="2131"/>
      <c r="AO41" s="2131"/>
      <c r="AP41" s="2134"/>
      <c r="AQ41" s="862"/>
      <c r="AR41" s="2096"/>
      <c r="AS41" s="2097"/>
      <c r="AT41" s="2097"/>
      <c r="AU41" s="2097"/>
      <c r="AV41" s="2097"/>
      <c r="AW41" s="2097"/>
      <c r="AX41" s="2097"/>
      <c r="AY41" s="2097"/>
      <c r="AZ41" s="2098"/>
      <c r="BA41" s="2256"/>
      <c r="BB41" s="2257"/>
      <c r="BC41" s="2257"/>
      <c r="BD41" s="2257"/>
      <c r="BE41" s="2257"/>
      <c r="BF41" s="2257"/>
      <c r="BG41" s="2257"/>
      <c r="BH41" s="2257"/>
      <c r="BI41" s="2257"/>
      <c r="BJ41" s="2257"/>
      <c r="BK41" s="2258"/>
      <c r="BL41" s="859"/>
      <c r="BM41" s="2066"/>
      <c r="BN41" s="2067"/>
      <c r="BO41" s="2067"/>
      <c r="BP41" s="2067"/>
      <c r="BQ41" s="2067"/>
      <c r="BR41" s="2067"/>
      <c r="BS41" s="2067"/>
      <c r="BT41" s="2067"/>
      <c r="BU41" s="2068"/>
      <c r="BV41" s="2069"/>
      <c r="BW41" s="2070"/>
      <c r="BX41" s="2070"/>
      <c r="BY41" s="2070"/>
      <c r="BZ41" s="2070"/>
      <c r="CA41" s="2070"/>
      <c r="CB41" s="2070"/>
      <c r="CC41" s="2070"/>
      <c r="CD41" s="2070"/>
      <c r="CE41" s="2070"/>
      <c r="CF41" s="2071"/>
    </row>
    <row r="42" spans="1:84" ht="13.5" customHeight="1">
      <c r="A42" s="858"/>
      <c r="B42" s="868"/>
      <c r="C42" s="2110"/>
      <c r="D42" s="2110"/>
      <c r="E42" s="2110"/>
      <c r="F42" s="2110"/>
      <c r="G42" s="2110"/>
      <c r="H42" s="869"/>
      <c r="I42" s="2105" t="s">
        <v>1485</v>
      </c>
      <c r="J42" s="2003"/>
      <c r="K42" s="2003"/>
      <c r="L42" s="2003"/>
      <c r="M42" s="2003"/>
      <c r="N42" s="2004"/>
      <c r="O42" s="2057" t="s">
        <v>1486</v>
      </c>
      <c r="P42" s="2058"/>
      <c r="Q42" s="2058"/>
      <c r="R42" s="2058"/>
      <c r="S42" s="2058"/>
      <c r="T42" s="2058"/>
      <c r="U42" s="2058"/>
      <c r="V42" s="2057" t="s">
        <v>1480</v>
      </c>
      <c r="W42" s="2058"/>
      <c r="X42" s="2058"/>
      <c r="Y42" s="2058"/>
      <c r="Z42" s="2058"/>
      <c r="AA42" s="2058"/>
      <c r="AB42" s="2058"/>
      <c r="AC42" s="2059"/>
      <c r="AD42" s="2057" t="s">
        <v>1481</v>
      </c>
      <c r="AE42" s="2058"/>
      <c r="AF42" s="2058"/>
      <c r="AG42" s="2058"/>
      <c r="AH42" s="2058"/>
      <c r="AI42" s="2058"/>
      <c r="AJ42" s="2059"/>
      <c r="AK42" s="2057" t="s">
        <v>1482</v>
      </c>
      <c r="AL42" s="2058"/>
      <c r="AM42" s="2058"/>
      <c r="AN42" s="2058"/>
      <c r="AO42" s="2058"/>
      <c r="AP42" s="2059"/>
      <c r="AQ42" s="862"/>
      <c r="AR42" s="916"/>
      <c r="AS42" s="862"/>
      <c r="AT42" s="2063" t="s">
        <v>1495</v>
      </c>
      <c r="AU42" s="2064"/>
      <c r="AV42" s="2064"/>
      <c r="AW42" s="2064"/>
      <c r="AX42" s="2064"/>
      <c r="AY42" s="2064"/>
      <c r="AZ42" s="2065"/>
      <c r="BA42" s="2075"/>
      <c r="BB42" s="2076"/>
      <c r="BC42" s="2076"/>
      <c r="BD42" s="2076"/>
      <c r="BE42" s="2076"/>
      <c r="BF42" s="2076"/>
      <c r="BG42" s="2076"/>
      <c r="BH42" s="2076"/>
      <c r="BI42" s="2076"/>
      <c r="BJ42" s="2076"/>
      <c r="BK42" s="2077"/>
      <c r="BL42" s="859"/>
      <c r="BM42" s="2063" t="s">
        <v>1417</v>
      </c>
      <c r="BN42" s="2064"/>
      <c r="BO42" s="2064"/>
      <c r="BP42" s="2064"/>
      <c r="BQ42" s="2064"/>
      <c r="BR42" s="2064"/>
      <c r="BS42" s="2064"/>
      <c r="BT42" s="2064"/>
      <c r="BU42" s="2065"/>
      <c r="BV42" s="2057"/>
      <c r="BW42" s="2058"/>
      <c r="BX42" s="2058"/>
      <c r="BY42" s="2058"/>
      <c r="BZ42" s="2058"/>
      <c r="CA42" s="2058"/>
      <c r="CB42" s="2058"/>
      <c r="CC42" s="2058"/>
      <c r="CD42" s="2058"/>
      <c r="CE42" s="2058"/>
      <c r="CF42" s="2059"/>
    </row>
    <row r="43" spans="1:84" ht="13.5" customHeight="1">
      <c r="A43" s="858"/>
      <c r="B43" s="868"/>
      <c r="C43" s="2110"/>
      <c r="D43" s="2110"/>
      <c r="E43" s="2110"/>
      <c r="F43" s="2110"/>
      <c r="G43" s="2110"/>
      <c r="H43" s="869"/>
      <c r="I43" s="2106"/>
      <c r="J43" s="2107"/>
      <c r="K43" s="2107"/>
      <c r="L43" s="2107"/>
      <c r="M43" s="2107"/>
      <c r="N43" s="2108"/>
      <c r="O43" s="2060"/>
      <c r="P43" s="2061"/>
      <c r="Q43" s="2061"/>
      <c r="R43" s="2061"/>
      <c r="S43" s="2061"/>
      <c r="T43" s="2061"/>
      <c r="U43" s="2061"/>
      <c r="V43" s="2060"/>
      <c r="W43" s="2061"/>
      <c r="X43" s="2061"/>
      <c r="Y43" s="2061"/>
      <c r="Z43" s="2061"/>
      <c r="AA43" s="2061"/>
      <c r="AB43" s="2061"/>
      <c r="AC43" s="2062"/>
      <c r="AD43" s="2060"/>
      <c r="AE43" s="2061"/>
      <c r="AF43" s="2061"/>
      <c r="AG43" s="2061"/>
      <c r="AH43" s="2061"/>
      <c r="AI43" s="2061"/>
      <c r="AJ43" s="2062"/>
      <c r="AK43" s="2060"/>
      <c r="AL43" s="2061"/>
      <c r="AM43" s="2061"/>
      <c r="AN43" s="2061"/>
      <c r="AO43" s="2061"/>
      <c r="AP43" s="2062"/>
      <c r="AQ43" s="862"/>
      <c r="AR43" s="917"/>
      <c r="AS43" s="918"/>
      <c r="AT43" s="2072"/>
      <c r="AU43" s="2073"/>
      <c r="AV43" s="2073"/>
      <c r="AW43" s="2073"/>
      <c r="AX43" s="2073"/>
      <c r="AY43" s="2073"/>
      <c r="AZ43" s="2074"/>
      <c r="BA43" s="2078"/>
      <c r="BB43" s="2079"/>
      <c r="BC43" s="2079"/>
      <c r="BD43" s="2079"/>
      <c r="BE43" s="2079"/>
      <c r="BF43" s="2079"/>
      <c r="BG43" s="2079"/>
      <c r="BH43" s="2079"/>
      <c r="BI43" s="2079"/>
      <c r="BJ43" s="2079"/>
      <c r="BK43" s="2080"/>
      <c r="BL43" s="859"/>
      <c r="BM43" s="2066"/>
      <c r="BN43" s="2067"/>
      <c r="BO43" s="2067"/>
      <c r="BP43" s="2067"/>
      <c r="BQ43" s="2067"/>
      <c r="BR43" s="2067"/>
      <c r="BS43" s="2067"/>
      <c r="BT43" s="2067"/>
      <c r="BU43" s="2068"/>
      <c r="BV43" s="2069"/>
      <c r="BW43" s="2070"/>
      <c r="BX43" s="2070"/>
      <c r="BY43" s="2070"/>
      <c r="BZ43" s="2070"/>
      <c r="CA43" s="2070"/>
      <c r="CB43" s="2070"/>
      <c r="CC43" s="2070"/>
      <c r="CD43" s="2070"/>
      <c r="CE43" s="2070"/>
      <c r="CF43" s="2071"/>
    </row>
    <row r="44" spans="1:84" ht="13.5" customHeight="1">
      <c r="A44" s="858"/>
      <c r="B44" s="868"/>
      <c r="C44" s="2110"/>
      <c r="D44" s="2110"/>
      <c r="E44" s="2110"/>
      <c r="F44" s="2110"/>
      <c r="G44" s="2110"/>
      <c r="H44" s="869"/>
      <c r="I44" s="2106"/>
      <c r="J44" s="2107"/>
      <c r="K44" s="2107"/>
      <c r="L44" s="2107"/>
      <c r="M44" s="2107"/>
      <c r="N44" s="2108"/>
      <c r="O44" s="2087"/>
      <c r="P44" s="2088"/>
      <c r="Q44" s="2088"/>
      <c r="R44" s="2088"/>
      <c r="S44" s="2088"/>
      <c r="T44" s="2088"/>
      <c r="U44" s="2088"/>
      <c r="V44" s="2087"/>
      <c r="W44" s="2088"/>
      <c r="X44" s="2088"/>
      <c r="Y44" s="2088"/>
      <c r="Z44" s="2088"/>
      <c r="AA44" s="2088"/>
      <c r="AB44" s="2088"/>
      <c r="AC44" s="2089"/>
      <c r="AD44" s="2087"/>
      <c r="AE44" s="2088"/>
      <c r="AF44" s="2088"/>
      <c r="AG44" s="2088"/>
      <c r="AH44" s="2088"/>
      <c r="AI44" s="2088"/>
      <c r="AJ44" s="2089"/>
      <c r="AK44" s="2087"/>
      <c r="AL44" s="2088"/>
      <c r="AM44" s="2088"/>
      <c r="AN44" s="2088"/>
      <c r="AO44" s="2088"/>
      <c r="AP44" s="2089"/>
      <c r="AQ44" s="862"/>
      <c r="AR44" s="859"/>
      <c r="AS44" s="859"/>
      <c r="AT44" s="859"/>
      <c r="AU44" s="859"/>
      <c r="AV44" s="859"/>
      <c r="AW44" s="859"/>
      <c r="AX44" s="859"/>
      <c r="AY44" s="859"/>
      <c r="AZ44" s="859"/>
      <c r="BA44" s="859"/>
      <c r="BB44" s="859"/>
      <c r="BC44" s="859"/>
      <c r="BD44" s="859"/>
      <c r="BE44" s="859"/>
      <c r="BF44" s="859"/>
      <c r="BG44" s="859"/>
      <c r="BH44" s="859"/>
      <c r="BI44" s="859"/>
      <c r="BJ44" s="859"/>
      <c r="BK44" s="859"/>
      <c r="BL44" s="859"/>
      <c r="BM44" s="916"/>
      <c r="BN44" s="862"/>
      <c r="BO44" s="2063" t="s">
        <v>1495</v>
      </c>
      <c r="BP44" s="2064"/>
      <c r="BQ44" s="2064"/>
      <c r="BR44" s="2064"/>
      <c r="BS44" s="2064"/>
      <c r="BT44" s="2064"/>
      <c r="BU44" s="2065"/>
      <c r="BV44" s="2057"/>
      <c r="BW44" s="2058"/>
      <c r="BX44" s="2058"/>
      <c r="BY44" s="2058"/>
      <c r="BZ44" s="2058"/>
      <c r="CA44" s="2058"/>
      <c r="CB44" s="2058"/>
      <c r="CC44" s="2058"/>
      <c r="CD44" s="2058"/>
      <c r="CE44" s="2058"/>
      <c r="CF44" s="2059"/>
    </row>
    <row r="45" spans="1:84" ht="13.5" customHeight="1">
      <c r="A45" s="858"/>
      <c r="B45" s="870"/>
      <c r="C45" s="2111"/>
      <c r="D45" s="2111"/>
      <c r="E45" s="2111"/>
      <c r="F45" s="2111"/>
      <c r="G45" s="2111"/>
      <c r="H45" s="871"/>
      <c r="I45" s="2005"/>
      <c r="J45" s="2006"/>
      <c r="K45" s="2006"/>
      <c r="L45" s="2006"/>
      <c r="M45" s="2006"/>
      <c r="N45" s="2007"/>
      <c r="O45" s="2090"/>
      <c r="P45" s="2091"/>
      <c r="Q45" s="2091"/>
      <c r="R45" s="2091"/>
      <c r="S45" s="2091"/>
      <c r="T45" s="2091"/>
      <c r="U45" s="2091"/>
      <c r="V45" s="2090"/>
      <c r="W45" s="2091"/>
      <c r="X45" s="2091"/>
      <c r="Y45" s="2091"/>
      <c r="Z45" s="2091"/>
      <c r="AA45" s="2091"/>
      <c r="AB45" s="2091"/>
      <c r="AC45" s="2092"/>
      <c r="AD45" s="2090"/>
      <c r="AE45" s="2091"/>
      <c r="AF45" s="2091"/>
      <c r="AG45" s="2091"/>
      <c r="AH45" s="2091"/>
      <c r="AI45" s="2091"/>
      <c r="AJ45" s="2092"/>
      <c r="AK45" s="2090"/>
      <c r="AL45" s="2091"/>
      <c r="AM45" s="2091"/>
      <c r="AN45" s="2091"/>
      <c r="AO45" s="2091"/>
      <c r="AP45" s="2092"/>
      <c r="AQ45" s="862"/>
      <c r="AR45" s="859"/>
      <c r="AS45" s="859"/>
      <c r="AT45" s="859"/>
      <c r="AU45" s="859"/>
      <c r="AV45" s="859"/>
      <c r="AW45" s="859"/>
      <c r="AX45" s="859"/>
      <c r="AY45" s="859"/>
      <c r="AZ45" s="859"/>
      <c r="BA45" s="859"/>
      <c r="BB45" s="859"/>
      <c r="BC45" s="859"/>
      <c r="BD45" s="859"/>
      <c r="BE45" s="859"/>
      <c r="BF45" s="859"/>
      <c r="BG45" s="859"/>
      <c r="BH45" s="859"/>
      <c r="BI45" s="859"/>
      <c r="BJ45" s="859"/>
      <c r="BK45" s="859"/>
      <c r="BL45" s="859"/>
      <c r="BM45" s="916"/>
      <c r="BN45" s="862"/>
      <c r="BO45" s="2066"/>
      <c r="BP45" s="2067"/>
      <c r="BQ45" s="2067"/>
      <c r="BR45" s="2067"/>
      <c r="BS45" s="2067"/>
      <c r="BT45" s="2067"/>
      <c r="BU45" s="2068"/>
      <c r="BV45" s="2069"/>
      <c r="BW45" s="2070"/>
      <c r="BX45" s="2070"/>
      <c r="BY45" s="2070"/>
      <c r="BZ45" s="2070"/>
      <c r="CA45" s="2070"/>
      <c r="CB45" s="2070"/>
      <c r="CC45" s="2070"/>
      <c r="CD45" s="2070"/>
      <c r="CE45" s="2070"/>
      <c r="CF45" s="2071"/>
    </row>
    <row r="46" spans="1:84" ht="13.5" customHeight="1">
      <c r="A46" s="858"/>
      <c r="B46" s="862"/>
      <c r="C46" s="919"/>
      <c r="D46" s="919"/>
      <c r="E46" s="919"/>
      <c r="F46" s="919"/>
      <c r="G46" s="919"/>
      <c r="H46" s="862"/>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911"/>
      <c r="AR46" s="859"/>
      <c r="AS46" s="859"/>
      <c r="AT46" s="859"/>
      <c r="AU46" s="859"/>
      <c r="AV46" s="859"/>
      <c r="AW46" s="859"/>
      <c r="AX46" s="859"/>
      <c r="AY46" s="859"/>
      <c r="AZ46" s="859"/>
      <c r="BA46" s="859"/>
      <c r="BB46" s="859"/>
      <c r="BC46" s="859"/>
      <c r="BD46" s="859"/>
      <c r="BE46" s="859"/>
      <c r="BF46" s="859"/>
      <c r="BG46" s="859"/>
      <c r="BH46" s="859"/>
      <c r="BI46" s="859"/>
      <c r="BJ46" s="859"/>
      <c r="BK46" s="859"/>
      <c r="BL46" s="859"/>
      <c r="BM46" s="916"/>
      <c r="BN46" s="862"/>
      <c r="BO46" s="2057" t="s">
        <v>1419</v>
      </c>
      <c r="BP46" s="2058"/>
      <c r="BQ46" s="2058"/>
      <c r="BR46" s="2058"/>
      <c r="BS46" s="2058"/>
      <c r="BT46" s="2058"/>
      <c r="BU46" s="2059"/>
      <c r="BV46" s="2057"/>
      <c r="BW46" s="2058"/>
      <c r="BX46" s="2058"/>
      <c r="BY46" s="2058"/>
      <c r="BZ46" s="2058"/>
      <c r="CA46" s="2058"/>
      <c r="CB46" s="2058"/>
      <c r="CC46" s="2058"/>
      <c r="CD46" s="2058"/>
      <c r="CE46" s="2058"/>
      <c r="CF46" s="2059"/>
    </row>
    <row r="47" spans="1:84" ht="13.5" customHeight="1">
      <c r="A47" s="858"/>
      <c r="B47" s="2234" t="s">
        <v>121</v>
      </c>
      <c r="C47" s="2235"/>
      <c r="D47" s="2235"/>
      <c r="E47" s="2235"/>
      <c r="F47" s="2235"/>
      <c r="G47" s="2235"/>
      <c r="H47" s="2235"/>
      <c r="I47" s="2235"/>
      <c r="J47" s="2236"/>
      <c r="K47" s="2057"/>
      <c r="L47" s="2058"/>
      <c r="M47" s="2058"/>
      <c r="N47" s="2058"/>
      <c r="O47" s="2058"/>
      <c r="P47" s="2058"/>
      <c r="Q47" s="2058"/>
      <c r="R47" s="2058"/>
      <c r="S47" s="2058"/>
      <c r="T47" s="2058"/>
      <c r="U47" s="2059"/>
      <c r="V47" s="859"/>
      <c r="W47" s="2234" t="s">
        <v>1489</v>
      </c>
      <c r="X47" s="2235"/>
      <c r="Y47" s="2235"/>
      <c r="Z47" s="2235"/>
      <c r="AA47" s="2235"/>
      <c r="AB47" s="2235"/>
      <c r="AC47" s="2235"/>
      <c r="AD47" s="2235"/>
      <c r="AE47" s="2236"/>
      <c r="AF47" s="2057"/>
      <c r="AG47" s="2058"/>
      <c r="AH47" s="2058"/>
      <c r="AI47" s="2058"/>
      <c r="AJ47" s="2058"/>
      <c r="AK47" s="2058"/>
      <c r="AL47" s="2058"/>
      <c r="AM47" s="2058"/>
      <c r="AN47" s="2058"/>
      <c r="AO47" s="2058"/>
      <c r="AP47" s="2059"/>
      <c r="AQ47" s="911"/>
      <c r="AR47" s="859"/>
      <c r="AS47" s="859"/>
      <c r="AT47" s="859"/>
      <c r="AU47" s="859"/>
      <c r="AV47" s="859"/>
      <c r="AW47" s="859"/>
      <c r="AX47" s="859"/>
      <c r="AY47" s="859"/>
      <c r="AZ47" s="859"/>
      <c r="BA47" s="859"/>
      <c r="BB47" s="859"/>
      <c r="BC47" s="859"/>
      <c r="BD47" s="859"/>
      <c r="BE47" s="859"/>
      <c r="BF47" s="859"/>
      <c r="BG47" s="859"/>
      <c r="BH47" s="859"/>
      <c r="BI47" s="859"/>
      <c r="BJ47" s="859"/>
      <c r="BK47" s="859"/>
      <c r="BL47" s="859"/>
      <c r="BM47" s="917"/>
      <c r="BN47" s="918"/>
      <c r="BO47" s="2060"/>
      <c r="BP47" s="2061"/>
      <c r="BQ47" s="2061"/>
      <c r="BR47" s="2061"/>
      <c r="BS47" s="2061"/>
      <c r="BT47" s="2061"/>
      <c r="BU47" s="2062"/>
      <c r="BV47" s="2060"/>
      <c r="BW47" s="2061"/>
      <c r="BX47" s="2061"/>
      <c r="BY47" s="2061"/>
      <c r="BZ47" s="2061"/>
      <c r="CA47" s="2061"/>
      <c r="CB47" s="2061"/>
      <c r="CC47" s="2061"/>
      <c r="CD47" s="2061"/>
      <c r="CE47" s="2061"/>
      <c r="CF47" s="2062"/>
    </row>
    <row r="48" spans="1:84" ht="13.5" customHeight="1">
      <c r="A48" s="858"/>
      <c r="B48" s="2242"/>
      <c r="C48" s="2243"/>
      <c r="D48" s="2243"/>
      <c r="E48" s="2243"/>
      <c r="F48" s="2243"/>
      <c r="G48" s="2243"/>
      <c r="H48" s="2243"/>
      <c r="I48" s="2243"/>
      <c r="J48" s="2244"/>
      <c r="K48" s="2069"/>
      <c r="L48" s="2070"/>
      <c r="M48" s="2070"/>
      <c r="N48" s="2070"/>
      <c r="O48" s="2070"/>
      <c r="P48" s="2070"/>
      <c r="Q48" s="2070"/>
      <c r="R48" s="2070"/>
      <c r="S48" s="2070"/>
      <c r="T48" s="2070"/>
      <c r="U48" s="2071"/>
      <c r="V48" s="859"/>
      <c r="W48" s="2242"/>
      <c r="X48" s="2243"/>
      <c r="Y48" s="2243"/>
      <c r="Z48" s="2243"/>
      <c r="AA48" s="2243"/>
      <c r="AB48" s="2243"/>
      <c r="AC48" s="2243"/>
      <c r="AD48" s="2243"/>
      <c r="AE48" s="2244"/>
      <c r="AF48" s="2069"/>
      <c r="AG48" s="2070"/>
      <c r="AH48" s="2070"/>
      <c r="AI48" s="2070"/>
      <c r="AJ48" s="2070"/>
      <c r="AK48" s="2070"/>
      <c r="AL48" s="2070"/>
      <c r="AM48" s="2070"/>
      <c r="AN48" s="2070"/>
      <c r="AO48" s="2070"/>
      <c r="AP48" s="2071"/>
      <c r="AQ48" s="911"/>
      <c r="AR48" s="859"/>
      <c r="AS48" s="859"/>
      <c r="AT48" s="859"/>
      <c r="AU48" s="859"/>
      <c r="AV48" s="859"/>
      <c r="AW48" s="859"/>
      <c r="AX48" s="859"/>
      <c r="AY48" s="859"/>
      <c r="AZ48" s="859"/>
      <c r="BA48" s="859"/>
      <c r="BB48" s="859"/>
      <c r="BC48" s="859"/>
      <c r="BD48" s="859"/>
      <c r="BE48" s="859"/>
      <c r="BF48" s="859"/>
      <c r="BG48" s="859"/>
      <c r="BH48" s="859"/>
      <c r="BI48" s="859"/>
      <c r="BJ48" s="859"/>
      <c r="BK48" s="859"/>
      <c r="BL48" s="859"/>
      <c r="BM48" s="859"/>
      <c r="BN48" s="859"/>
      <c r="BO48" s="859"/>
      <c r="BP48" s="859"/>
      <c r="BQ48" s="859"/>
      <c r="BR48" s="859"/>
      <c r="BS48" s="859"/>
      <c r="BT48" s="859"/>
      <c r="BU48" s="859"/>
      <c r="BV48" s="859"/>
      <c r="BW48" s="859"/>
      <c r="BX48" s="859"/>
      <c r="BY48" s="859"/>
      <c r="BZ48" s="859"/>
      <c r="CA48" s="859"/>
      <c r="CB48" s="859"/>
      <c r="CC48" s="859"/>
      <c r="CD48" s="859"/>
      <c r="CE48" s="859"/>
      <c r="CF48" s="859"/>
    </row>
    <row r="49" spans="1:84" ht="13.5" customHeight="1">
      <c r="A49" s="858"/>
      <c r="B49" s="916"/>
      <c r="C49" s="862"/>
      <c r="D49" s="2105" t="s">
        <v>1490</v>
      </c>
      <c r="E49" s="2109"/>
      <c r="F49" s="2109"/>
      <c r="G49" s="2109"/>
      <c r="H49" s="2109"/>
      <c r="I49" s="2109"/>
      <c r="J49" s="2112"/>
      <c r="K49" s="2057"/>
      <c r="L49" s="2058"/>
      <c r="M49" s="2058"/>
      <c r="N49" s="2058"/>
      <c r="O49" s="2058"/>
      <c r="P49" s="2058"/>
      <c r="Q49" s="2058"/>
      <c r="R49" s="2058"/>
      <c r="S49" s="2058"/>
      <c r="T49" s="2058"/>
      <c r="U49" s="2059"/>
      <c r="V49" s="859"/>
      <c r="W49" s="2234" t="s">
        <v>1491</v>
      </c>
      <c r="X49" s="2235"/>
      <c r="Y49" s="2235"/>
      <c r="Z49" s="2235"/>
      <c r="AA49" s="2235"/>
      <c r="AB49" s="2235"/>
      <c r="AC49" s="2235"/>
      <c r="AD49" s="2235"/>
      <c r="AE49" s="2236"/>
      <c r="AF49" s="2057"/>
      <c r="AG49" s="2058"/>
      <c r="AH49" s="2058"/>
      <c r="AI49" s="2058"/>
      <c r="AJ49" s="2058"/>
      <c r="AK49" s="2058"/>
      <c r="AL49" s="2058"/>
      <c r="AM49" s="2058"/>
      <c r="AN49" s="2058"/>
      <c r="AO49" s="2058"/>
      <c r="AP49" s="2059"/>
      <c r="AQ49" s="911"/>
      <c r="AR49" s="1969" t="s">
        <v>1500</v>
      </c>
      <c r="AS49" s="1969"/>
      <c r="AT49" s="1969"/>
      <c r="AU49" s="1969"/>
      <c r="AV49" s="1969"/>
      <c r="AW49" s="1969"/>
      <c r="AX49" s="1969"/>
      <c r="AY49" s="1969"/>
      <c r="AZ49" s="1972" t="s">
        <v>1501</v>
      </c>
      <c r="BA49" s="1972"/>
      <c r="BB49" s="1972"/>
      <c r="BC49" s="1972"/>
      <c r="BD49" s="1972"/>
      <c r="BE49" s="1972"/>
      <c r="BF49" s="1975" t="s">
        <v>1502</v>
      </c>
      <c r="BG49" s="1976"/>
      <c r="BH49" s="1976"/>
      <c r="BI49" s="1976"/>
      <c r="BJ49" s="1976"/>
      <c r="BK49" s="1976"/>
      <c r="BL49" s="1976"/>
      <c r="BM49" s="1977"/>
      <c r="BN49" s="1982" t="s">
        <v>1501</v>
      </c>
      <c r="BO49" s="1983"/>
      <c r="BP49" s="1983"/>
      <c r="BQ49" s="1983"/>
      <c r="BR49" s="1983"/>
      <c r="BS49" s="1984"/>
      <c r="BT49" s="1991" t="s">
        <v>1536</v>
      </c>
      <c r="BU49" s="1976"/>
      <c r="BV49" s="1976"/>
      <c r="BW49" s="1976"/>
      <c r="BX49" s="1976"/>
      <c r="BY49" s="1976"/>
      <c r="BZ49" s="1977"/>
      <c r="CA49" s="1982" t="s">
        <v>1501</v>
      </c>
      <c r="CB49" s="1983"/>
      <c r="CC49" s="1983"/>
      <c r="CD49" s="1983"/>
      <c r="CE49" s="1983"/>
      <c r="CF49" s="1984"/>
    </row>
    <row r="50" spans="1:84" ht="13.5" customHeight="1">
      <c r="A50" s="858"/>
      <c r="B50" s="916"/>
      <c r="C50" s="862"/>
      <c r="D50" s="2240"/>
      <c r="E50" s="2110"/>
      <c r="F50" s="2110"/>
      <c r="G50" s="2110"/>
      <c r="H50" s="2110"/>
      <c r="I50" s="2110"/>
      <c r="J50" s="2241"/>
      <c r="K50" s="2069"/>
      <c r="L50" s="2070"/>
      <c r="M50" s="2070"/>
      <c r="N50" s="2070"/>
      <c r="O50" s="2070"/>
      <c r="P50" s="2070"/>
      <c r="Q50" s="2070"/>
      <c r="R50" s="2070"/>
      <c r="S50" s="2070"/>
      <c r="T50" s="2070"/>
      <c r="U50" s="2071"/>
      <c r="V50" s="859"/>
      <c r="W50" s="2242"/>
      <c r="X50" s="2243"/>
      <c r="Y50" s="2243"/>
      <c r="Z50" s="2243"/>
      <c r="AA50" s="2243"/>
      <c r="AB50" s="2243"/>
      <c r="AC50" s="2243"/>
      <c r="AD50" s="2243"/>
      <c r="AE50" s="2244"/>
      <c r="AF50" s="2069"/>
      <c r="AG50" s="2070"/>
      <c r="AH50" s="2070"/>
      <c r="AI50" s="2070"/>
      <c r="AJ50" s="2070"/>
      <c r="AK50" s="2070"/>
      <c r="AL50" s="2070"/>
      <c r="AM50" s="2070"/>
      <c r="AN50" s="2070"/>
      <c r="AO50" s="2070"/>
      <c r="AP50" s="2071"/>
      <c r="AQ50" s="911"/>
      <c r="AR50" s="1970"/>
      <c r="AS50" s="1970"/>
      <c r="AT50" s="1970"/>
      <c r="AU50" s="1970"/>
      <c r="AV50" s="1970"/>
      <c r="AW50" s="1970"/>
      <c r="AX50" s="1970"/>
      <c r="AY50" s="1970"/>
      <c r="AZ50" s="1973"/>
      <c r="BA50" s="1973"/>
      <c r="BB50" s="1973"/>
      <c r="BC50" s="1973"/>
      <c r="BD50" s="1973"/>
      <c r="BE50" s="1973"/>
      <c r="BF50" s="1978"/>
      <c r="BG50" s="1978"/>
      <c r="BH50" s="1978"/>
      <c r="BI50" s="1978"/>
      <c r="BJ50" s="1978"/>
      <c r="BK50" s="1978"/>
      <c r="BL50" s="1978"/>
      <c r="BM50" s="1979"/>
      <c r="BN50" s="1985"/>
      <c r="BO50" s="1986"/>
      <c r="BP50" s="1986"/>
      <c r="BQ50" s="1986"/>
      <c r="BR50" s="1986"/>
      <c r="BS50" s="1987"/>
      <c r="BT50" s="1992"/>
      <c r="BU50" s="1978"/>
      <c r="BV50" s="1978"/>
      <c r="BW50" s="1978"/>
      <c r="BX50" s="1978"/>
      <c r="BY50" s="1978"/>
      <c r="BZ50" s="1979"/>
      <c r="CA50" s="1985"/>
      <c r="CB50" s="1986"/>
      <c r="CC50" s="1986"/>
      <c r="CD50" s="1986"/>
      <c r="CE50" s="1986"/>
      <c r="CF50" s="1987"/>
    </row>
    <row r="51" spans="1:84" ht="13.5" customHeight="1">
      <c r="A51" s="858"/>
      <c r="B51" s="2234" t="s">
        <v>1488</v>
      </c>
      <c r="C51" s="2235"/>
      <c r="D51" s="2235"/>
      <c r="E51" s="2235"/>
      <c r="F51" s="2235"/>
      <c r="G51" s="2235"/>
      <c r="H51" s="2235"/>
      <c r="I51" s="2235"/>
      <c r="J51" s="2236"/>
      <c r="K51" s="2057"/>
      <c r="L51" s="2058"/>
      <c r="M51" s="2058"/>
      <c r="N51" s="2058"/>
      <c r="O51" s="2058"/>
      <c r="P51" s="2058"/>
      <c r="Q51" s="2058"/>
      <c r="R51" s="2058"/>
      <c r="S51" s="2058"/>
      <c r="T51" s="2058"/>
      <c r="U51" s="2059"/>
      <c r="V51" s="859"/>
      <c r="W51" s="2234" t="s">
        <v>1494</v>
      </c>
      <c r="X51" s="2235"/>
      <c r="Y51" s="2235"/>
      <c r="Z51" s="2235"/>
      <c r="AA51" s="2235"/>
      <c r="AB51" s="2235"/>
      <c r="AC51" s="2235"/>
      <c r="AD51" s="2235"/>
      <c r="AE51" s="2236"/>
      <c r="AF51" s="2057"/>
      <c r="AG51" s="2058"/>
      <c r="AH51" s="2058"/>
      <c r="AI51" s="2058"/>
      <c r="AJ51" s="2058"/>
      <c r="AK51" s="2058"/>
      <c r="AL51" s="2058"/>
      <c r="AM51" s="2058"/>
      <c r="AN51" s="2058"/>
      <c r="AO51" s="2058"/>
      <c r="AP51" s="2059"/>
      <c r="AQ51" s="911"/>
      <c r="AR51" s="1971"/>
      <c r="AS51" s="1971"/>
      <c r="AT51" s="1971"/>
      <c r="AU51" s="1971"/>
      <c r="AV51" s="1971"/>
      <c r="AW51" s="1971"/>
      <c r="AX51" s="1971"/>
      <c r="AY51" s="1971"/>
      <c r="AZ51" s="1974"/>
      <c r="BA51" s="1974"/>
      <c r="BB51" s="1974"/>
      <c r="BC51" s="1974"/>
      <c r="BD51" s="1974"/>
      <c r="BE51" s="1974"/>
      <c r="BF51" s="1980"/>
      <c r="BG51" s="1980"/>
      <c r="BH51" s="1980"/>
      <c r="BI51" s="1980"/>
      <c r="BJ51" s="1980"/>
      <c r="BK51" s="1980"/>
      <c r="BL51" s="1980"/>
      <c r="BM51" s="1981"/>
      <c r="BN51" s="1988"/>
      <c r="BO51" s="1989"/>
      <c r="BP51" s="1989"/>
      <c r="BQ51" s="1989"/>
      <c r="BR51" s="1989"/>
      <c r="BS51" s="1990"/>
      <c r="BT51" s="1993"/>
      <c r="BU51" s="1980"/>
      <c r="BV51" s="1980"/>
      <c r="BW51" s="1980"/>
      <c r="BX51" s="1980"/>
      <c r="BY51" s="1980"/>
      <c r="BZ51" s="1981"/>
      <c r="CA51" s="1988"/>
      <c r="CB51" s="1989"/>
      <c r="CC51" s="1989"/>
      <c r="CD51" s="1989"/>
      <c r="CE51" s="1989"/>
      <c r="CF51" s="1990"/>
    </row>
    <row r="52" spans="1:84" ht="13.5" customHeight="1">
      <c r="A52" s="858"/>
      <c r="B52" s="2242"/>
      <c r="C52" s="2243"/>
      <c r="D52" s="2243"/>
      <c r="E52" s="2243"/>
      <c r="F52" s="2243"/>
      <c r="G52" s="2243"/>
      <c r="H52" s="2243"/>
      <c r="I52" s="2243"/>
      <c r="J52" s="2244"/>
      <c r="K52" s="2069"/>
      <c r="L52" s="2070"/>
      <c r="M52" s="2070"/>
      <c r="N52" s="2070"/>
      <c r="O52" s="2070"/>
      <c r="P52" s="2070"/>
      <c r="Q52" s="2070"/>
      <c r="R52" s="2070"/>
      <c r="S52" s="2070"/>
      <c r="T52" s="2070"/>
      <c r="U52" s="2071"/>
      <c r="V52" s="859"/>
      <c r="W52" s="2242"/>
      <c r="X52" s="2243"/>
      <c r="Y52" s="2243"/>
      <c r="Z52" s="2243"/>
      <c r="AA52" s="2243"/>
      <c r="AB52" s="2243"/>
      <c r="AC52" s="2243"/>
      <c r="AD52" s="2243"/>
      <c r="AE52" s="2244"/>
      <c r="AF52" s="2069"/>
      <c r="AG52" s="2070"/>
      <c r="AH52" s="2070"/>
      <c r="AI52" s="2070"/>
      <c r="AJ52" s="2070"/>
      <c r="AK52" s="2070"/>
      <c r="AL52" s="2070"/>
      <c r="AM52" s="2070"/>
      <c r="AN52" s="2070"/>
      <c r="AO52" s="2070"/>
      <c r="AP52" s="2071"/>
      <c r="AQ52" s="91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2"/>
      <c r="BN52" s="952"/>
      <c r="BO52" s="952"/>
      <c r="BP52" s="952"/>
      <c r="BQ52" s="952"/>
      <c r="BR52" s="952"/>
      <c r="BS52" s="952"/>
      <c r="BT52" s="952"/>
      <c r="BU52" s="952"/>
      <c r="BV52" s="952"/>
      <c r="BW52" s="952"/>
      <c r="BX52" s="952"/>
      <c r="BY52" s="952"/>
      <c r="BZ52" s="952"/>
      <c r="CA52" s="952"/>
      <c r="CB52" s="952"/>
      <c r="CC52" s="952"/>
      <c r="CD52" s="952"/>
      <c r="CE52" s="952"/>
      <c r="CF52" s="952"/>
    </row>
    <row r="53" spans="1:84" ht="13.5" customHeight="1">
      <c r="A53" s="858"/>
      <c r="B53" s="916"/>
      <c r="C53" s="862"/>
      <c r="D53" s="2105" t="s">
        <v>1490</v>
      </c>
      <c r="E53" s="2109"/>
      <c r="F53" s="2109"/>
      <c r="G53" s="2109"/>
      <c r="H53" s="2109"/>
      <c r="I53" s="2109"/>
      <c r="J53" s="2112"/>
      <c r="K53" s="2057"/>
      <c r="L53" s="2058"/>
      <c r="M53" s="2058"/>
      <c r="N53" s="2058"/>
      <c r="O53" s="2058"/>
      <c r="P53" s="2058"/>
      <c r="Q53" s="2058"/>
      <c r="R53" s="2058"/>
      <c r="S53" s="2058"/>
      <c r="T53" s="2058"/>
      <c r="U53" s="2059"/>
      <c r="V53" s="859"/>
      <c r="W53" s="2234" t="s">
        <v>1417</v>
      </c>
      <c r="X53" s="2235"/>
      <c r="Y53" s="2235"/>
      <c r="Z53" s="2235"/>
      <c r="AA53" s="2235"/>
      <c r="AB53" s="2235"/>
      <c r="AC53" s="2235"/>
      <c r="AD53" s="2235"/>
      <c r="AE53" s="2236"/>
      <c r="AF53" s="2057"/>
      <c r="AG53" s="2058"/>
      <c r="AH53" s="2058"/>
      <c r="AI53" s="2058"/>
      <c r="AJ53" s="2058"/>
      <c r="AK53" s="2058"/>
      <c r="AL53" s="2058"/>
      <c r="AM53" s="2058"/>
      <c r="AN53" s="2058"/>
      <c r="AO53" s="2058"/>
      <c r="AP53" s="2059"/>
      <c r="AQ53" s="911"/>
      <c r="AR53" s="864" t="s">
        <v>1507</v>
      </c>
      <c r="AS53" s="953"/>
      <c r="AT53" s="953"/>
      <c r="AU53" s="953"/>
      <c r="AV53" s="2245" t="s">
        <v>1512</v>
      </c>
      <c r="AW53" s="2246"/>
      <c r="AX53" s="2246"/>
      <c r="AY53" s="2246"/>
      <c r="AZ53" s="2246"/>
      <c r="BA53" s="2246"/>
      <c r="BB53" s="2246"/>
      <c r="BC53" s="2246"/>
      <c r="BD53" s="2246"/>
      <c r="BE53" s="2246"/>
      <c r="BF53" s="2246"/>
      <c r="BG53" s="2246"/>
      <c r="BH53" s="2246"/>
      <c r="BI53" s="2246"/>
      <c r="BJ53" s="2246"/>
      <c r="BK53" s="2246"/>
      <c r="BL53" s="2246"/>
      <c r="BM53" s="2246"/>
      <c r="BN53" s="2246"/>
      <c r="BO53" s="2246"/>
      <c r="BP53" s="2246"/>
      <c r="BQ53" s="2246"/>
      <c r="BR53" s="2246"/>
      <c r="BS53" s="2246"/>
      <c r="BT53" s="2246"/>
      <c r="BU53" s="2246"/>
      <c r="BV53" s="2246"/>
      <c r="BW53" s="2246"/>
      <c r="BX53" s="2246"/>
      <c r="BY53" s="2246"/>
      <c r="BZ53" s="2246"/>
      <c r="CA53" s="2246"/>
      <c r="CB53" s="2246"/>
      <c r="CC53" s="2246"/>
      <c r="CD53" s="2246"/>
      <c r="CE53" s="2246"/>
      <c r="CF53" s="2246"/>
    </row>
    <row r="54" spans="1:84" ht="13.5" customHeight="1">
      <c r="A54" s="858"/>
      <c r="B54" s="916"/>
      <c r="C54" s="862"/>
      <c r="D54" s="2240"/>
      <c r="E54" s="2110"/>
      <c r="F54" s="2110"/>
      <c r="G54" s="2110"/>
      <c r="H54" s="2110"/>
      <c r="I54" s="2110"/>
      <c r="J54" s="2241"/>
      <c r="K54" s="2069"/>
      <c r="L54" s="2070"/>
      <c r="M54" s="2070"/>
      <c r="N54" s="2070"/>
      <c r="O54" s="2070"/>
      <c r="P54" s="2070"/>
      <c r="Q54" s="2070"/>
      <c r="R54" s="2070"/>
      <c r="S54" s="2070"/>
      <c r="T54" s="2070"/>
      <c r="U54" s="2071"/>
      <c r="V54" s="859"/>
      <c r="W54" s="2242"/>
      <c r="X54" s="2243"/>
      <c r="Y54" s="2243"/>
      <c r="Z54" s="2243"/>
      <c r="AA54" s="2243"/>
      <c r="AB54" s="2243"/>
      <c r="AC54" s="2243"/>
      <c r="AD54" s="2243"/>
      <c r="AE54" s="2244"/>
      <c r="AF54" s="2069"/>
      <c r="AG54" s="2070"/>
      <c r="AH54" s="2070"/>
      <c r="AI54" s="2070"/>
      <c r="AJ54" s="2070"/>
      <c r="AK54" s="2070"/>
      <c r="AL54" s="2070"/>
      <c r="AM54" s="2070"/>
      <c r="AN54" s="2070"/>
      <c r="AO54" s="2070"/>
      <c r="AP54" s="2071"/>
      <c r="AQ54" s="911"/>
      <c r="AR54" s="952"/>
      <c r="AS54" s="953"/>
      <c r="AT54" s="953"/>
      <c r="AU54" s="953"/>
      <c r="AV54" s="2246"/>
      <c r="AW54" s="2246"/>
      <c r="AX54" s="2246"/>
      <c r="AY54" s="2246"/>
      <c r="AZ54" s="2246"/>
      <c r="BA54" s="2246"/>
      <c r="BB54" s="2246"/>
      <c r="BC54" s="2246"/>
      <c r="BD54" s="2246"/>
      <c r="BE54" s="2246"/>
      <c r="BF54" s="2246"/>
      <c r="BG54" s="2246"/>
      <c r="BH54" s="2246"/>
      <c r="BI54" s="2246"/>
      <c r="BJ54" s="2246"/>
      <c r="BK54" s="2246"/>
      <c r="BL54" s="2246"/>
      <c r="BM54" s="2246"/>
      <c r="BN54" s="2246"/>
      <c r="BO54" s="2246"/>
      <c r="BP54" s="2246"/>
      <c r="BQ54" s="2246"/>
      <c r="BR54" s="2246"/>
      <c r="BS54" s="2246"/>
      <c r="BT54" s="2246"/>
      <c r="BU54" s="2246"/>
      <c r="BV54" s="2246"/>
      <c r="BW54" s="2246"/>
      <c r="BX54" s="2246"/>
      <c r="BY54" s="2246"/>
      <c r="BZ54" s="2246"/>
      <c r="CA54" s="2246"/>
      <c r="CB54" s="2246"/>
      <c r="CC54" s="2246"/>
      <c r="CD54" s="2246"/>
      <c r="CE54" s="2246"/>
      <c r="CF54" s="2246"/>
    </row>
    <row r="55" spans="1:84" ht="13.5" customHeight="1">
      <c r="A55" s="858"/>
      <c r="B55" s="2247" t="s">
        <v>1492</v>
      </c>
      <c r="C55" s="2248"/>
      <c r="D55" s="2248"/>
      <c r="E55" s="2248"/>
      <c r="F55" s="2248"/>
      <c r="G55" s="2248"/>
      <c r="H55" s="2248"/>
      <c r="I55" s="2248"/>
      <c r="J55" s="2249"/>
      <c r="K55" s="2099" t="s">
        <v>1493</v>
      </c>
      <c r="L55" s="2100"/>
      <c r="M55" s="2100"/>
      <c r="N55" s="2100"/>
      <c r="O55" s="2100"/>
      <c r="P55" s="2100"/>
      <c r="Q55" s="2100"/>
      <c r="R55" s="2100"/>
      <c r="S55" s="2100"/>
      <c r="T55" s="2100"/>
      <c r="U55" s="2101"/>
      <c r="V55" s="859"/>
      <c r="W55" s="916"/>
      <c r="X55" s="862"/>
      <c r="Y55" s="2234" t="s">
        <v>1495</v>
      </c>
      <c r="Z55" s="2235"/>
      <c r="AA55" s="2235"/>
      <c r="AB55" s="2235"/>
      <c r="AC55" s="2235"/>
      <c r="AD55" s="2235"/>
      <c r="AE55" s="2236"/>
      <c r="AF55" s="2057"/>
      <c r="AG55" s="2058"/>
      <c r="AH55" s="2058"/>
      <c r="AI55" s="2058"/>
      <c r="AJ55" s="2058"/>
      <c r="AK55" s="2058"/>
      <c r="AL55" s="2058"/>
      <c r="AM55" s="2058"/>
      <c r="AN55" s="2058"/>
      <c r="AO55" s="2058"/>
      <c r="AP55" s="2059"/>
      <c r="AQ55" s="911"/>
      <c r="AS55" s="928"/>
      <c r="AT55" s="928"/>
      <c r="AU55" s="928"/>
      <c r="AV55" s="928"/>
      <c r="AW55" s="928"/>
      <c r="AX55" s="928"/>
      <c r="AY55" s="928"/>
      <c r="AZ55" s="928"/>
      <c r="BA55" s="928"/>
      <c r="BB55" s="928"/>
      <c r="BC55" s="928"/>
      <c r="BD55" s="928"/>
      <c r="BE55" s="928"/>
      <c r="BF55" s="928"/>
      <c r="BG55" s="928"/>
      <c r="BH55" s="928"/>
      <c r="BI55" s="928"/>
      <c r="BJ55" s="928"/>
      <c r="BK55" s="928"/>
      <c r="BL55" s="928"/>
      <c r="BM55" s="929"/>
      <c r="BN55" s="929"/>
      <c r="BO55" s="929"/>
      <c r="BP55" s="929"/>
      <c r="BQ55" s="929"/>
      <c r="BR55" s="929"/>
      <c r="BS55" s="929"/>
      <c r="BT55" s="929"/>
      <c r="BU55" s="929"/>
      <c r="BV55" s="929"/>
      <c r="BW55" s="929"/>
      <c r="BX55" s="929"/>
      <c r="BY55" s="929"/>
      <c r="BZ55" s="929"/>
      <c r="CA55" s="929"/>
      <c r="CB55" s="929"/>
      <c r="CC55" s="929"/>
      <c r="CD55" s="929"/>
      <c r="CE55" s="929"/>
      <c r="CF55" s="929"/>
    </row>
    <row r="56" spans="1:84" ht="13.5" customHeight="1">
      <c r="A56" s="858"/>
      <c r="B56" s="2250"/>
      <c r="C56" s="2251"/>
      <c r="D56" s="2251"/>
      <c r="E56" s="2251"/>
      <c r="F56" s="2251"/>
      <c r="G56" s="2251"/>
      <c r="H56" s="2251"/>
      <c r="I56" s="2251"/>
      <c r="J56" s="2252"/>
      <c r="K56" s="2102"/>
      <c r="L56" s="2103"/>
      <c r="M56" s="2103"/>
      <c r="N56" s="2103"/>
      <c r="O56" s="2103"/>
      <c r="P56" s="2103"/>
      <c r="Q56" s="2103"/>
      <c r="R56" s="2103"/>
      <c r="S56" s="2103"/>
      <c r="T56" s="2103"/>
      <c r="U56" s="2104"/>
      <c r="V56" s="859"/>
      <c r="W56" s="916"/>
      <c r="X56" s="862"/>
      <c r="Y56" s="2242"/>
      <c r="Z56" s="2243"/>
      <c r="AA56" s="2243"/>
      <c r="AB56" s="2243"/>
      <c r="AC56" s="2243"/>
      <c r="AD56" s="2243"/>
      <c r="AE56" s="2244"/>
      <c r="AF56" s="2069"/>
      <c r="AG56" s="2070"/>
      <c r="AH56" s="2070"/>
      <c r="AI56" s="2070"/>
      <c r="AJ56" s="2070"/>
      <c r="AK56" s="2070"/>
      <c r="AL56" s="2070"/>
      <c r="AM56" s="2070"/>
      <c r="AN56" s="2070"/>
      <c r="AO56" s="2070"/>
      <c r="AP56" s="2071"/>
      <c r="AQ56" s="911"/>
      <c r="AR56" s="954"/>
      <c r="AS56" s="928"/>
      <c r="AT56" s="928"/>
      <c r="AU56" s="928"/>
      <c r="AV56" s="928"/>
      <c r="AW56" s="928"/>
      <c r="AX56" s="928"/>
      <c r="AY56" s="928"/>
      <c r="AZ56" s="928"/>
      <c r="BA56" s="928"/>
      <c r="BB56" s="928"/>
      <c r="BC56" s="928"/>
      <c r="BD56" s="928"/>
      <c r="BE56" s="928"/>
      <c r="BF56" s="928"/>
      <c r="BG56" s="928"/>
      <c r="BH56" s="928"/>
      <c r="BI56" s="928"/>
      <c r="BJ56" s="928"/>
      <c r="BK56" s="928"/>
      <c r="BL56" s="928"/>
      <c r="BM56" s="928"/>
      <c r="BN56" s="928"/>
      <c r="BO56" s="928"/>
      <c r="BP56" s="928"/>
      <c r="BQ56" s="928"/>
      <c r="BR56" s="928"/>
      <c r="BS56" s="928"/>
      <c r="BT56" s="928"/>
      <c r="BU56" s="928"/>
      <c r="BV56" s="928"/>
      <c r="BW56" s="928"/>
      <c r="BX56" s="928"/>
      <c r="BY56" s="928"/>
      <c r="BZ56" s="928"/>
      <c r="CA56" s="928"/>
      <c r="CB56" s="928"/>
      <c r="CC56" s="928"/>
      <c r="CD56" s="928"/>
      <c r="CE56" s="928"/>
      <c r="CF56" s="928"/>
    </row>
    <row r="57" spans="1:84" ht="13.5" customHeight="1">
      <c r="A57" s="858"/>
      <c r="B57" s="916"/>
      <c r="C57" s="862"/>
      <c r="D57" s="2234" t="s">
        <v>1495</v>
      </c>
      <c r="E57" s="2235"/>
      <c r="F57" s="2235"/>
      <c r="G57" s="2235"/>
      <c r="H57" s="2235"/>
      <c r="I57" s="2235"/>
      <c r="J57" s="2236"/>
      <c r="K57" s="2075"/>
      <c r="L57" s="2076"/>
      <c r="M57" s="2076"/>
      <c r="N57" s="2076"/>
      <c r="O57" s="2076"/>
      <c r="P57" s="2076"/>
      <c r="Q57" s="2076"/>
      <c r="R57" s="2076"/>
      <c r="S57" s="2076"/>
      <c r="T57" s="2076"/>
      <c r="U57" s="2077"/>
      <c r="V57" s="859"/>
      <c r="W57" s="916"/>
      <c r="X57" s="862"/>
      <c r="Y57" s="2234" t="s">
        <v>1419</v>
      </c>
      <c r="Z57" s="2235"/>
      <c r="AA57" s="2235"/>
      <c r="AB57" s="2235"/>
      <c r="AC57" s="2235"/>
      <c r="AD57" s="2235"/>
      <c r="AE57" s="2236"/>
      <c r="AF57" s="2057"/>
      <c r="AG57" s="2058"/>
      <c r="AH57" s="2058"/>
      <c r="AI57" s="2058"/>
      <c r="AJ57" s="2058"/>
      <c r="AK57" s="2058"/>
      <c r="AL57" s="2058"/>
      <c r="AM57" s="2058"/>
      <c r="AN57" s="2058"/>
      <c r="AO57" s="2058"/>
      <c r="AP57" s="2059"/>
      <c r="AQ57" s="911"/>
      <c r="AR57" s="954" t="s">
        <v>1520</v>
      </c>
      <c r="AS57" s="955"/>
      <c r="AT57" s="955"/>
      <c r="AU57" s="955"/>
      <c r="AV57" s="955"/>
      <c r="AW57" s="955"/>
      <c r="AX57" s="955"/>
      <c r="AY57" s="955"/>
      <c r="AZ57" s="955"/>
      <c r="BA57" s="955"/>
      <c r="BB57" s="955"/>
      <c r="BC57" s="955"/>
      <c r="BD57" s="955"/>
      <c r="BE57" s="955"/>
      <c r="BF57" s="955"/>
      <c r="BG57" s="955"/>
      <c r="BH57" s="955"/>
      <c r="BI57" s="955"/>
      <c r="BJ57" s="955"/>
      <c r="BK57" s="955"/>
      <c r="BL57" s="955"/>
      <c r="BM57" s="955"/>
      <c r="BN57" s="955"/>
      <c r="BO57" s="955"/>
      <c r="BP57" s="955"/>
      <c r="BQ57" s="955"/>
      <c r="BR57" s="955"/>
      <c r="BS57" s="955"/>
      <c r="BT57" s="955"/>
      <c r="BU57" s="955"/>
      <c r="BV57" s="955"/>
      <c r="BW57" s="955"/>
      <c r="BX57" s="955"/>
      <c r="BY57" s="955"/>
      <c r="BZ57" s="955"/>
      <c r="CA57" s="955"/>
      <c r="CB57" s="955"/>
      <c r="CC57" s="955"/>
      <c r="CD57" s="955"/>
      <c r="CE57" s="955"/>
      <c r="CF57" s="955"/>
    </row>
    <row r="58" spans="1:84" ht="13.5" customHeight="1">
      <c r="A58" s="858"/>
      <c r="B58" s="917"/>
      <c r="C58" s="918"/>
      <c r="D58" s="2237"/>
      <c r="E58" s="2238"/>
      <c r="F58" s="2238"/>
      <c r="G58" s="2238"/>
      <c r="H58" s="2238"/>
      <c r="I58" s="2238"/>
      <c r="J58" s="2239"/>
      <c r="K58" s="2078"/>
      <c r="L58" s="2079"/>
      <c r="M58" s="2079"/>
      <c r="N58" s="2079"/>
      <c r="O58" s="2079"/>
      <c r="P58" s="2079"/>
      <c r="Q58" s="2079"/>
      <c r="R58" s="2079"/>
      <c r="S58" s="2079"/>
      <c r="T58" s="2079"/>
      <c r="U58" s="2080"/>
      <c r="V58" s="859"/>
      <c r="W58" s="917"/>
      <c r="X58" s="918"/>
      <c r="Y58" s="2237"/>
      <c r="Z58" s="2238"/>
      <c r="AA58" s="2238"/>
      <c r="AB58" s="2238"/>
      <c r="AC58" s="2238"/>
      <c r="AD58" s="2238"/>
      <c r="AE58" s="2239"/>
      <c r="AF58" s="2060"/>
      <c r="AG58" s="2061"/>
      <c r="AH58" s="2061"/>
      <c r="AI58" s="2061"/>
      <c r="AJ58" s="2061"/>
      <c r="AK58" s="2061"/>
      <c r="AL58" s="2061"/>
      <c r="AM58" s="2061"/>
      <c r="AN58" s="2061"/>
      <c r="AO58" s="2061"/>
      <c r="AP58" s="2062"/>
      <c r="AQ58" s="911"/>
      <c r="AR58" s="952"/>
      <c r="AS58" s="956"/>
      <c r="AT58" s="956"/>
      <c r="AU58" s="956"/>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row>
    <row r="59" spans="1:84" ht="13.5" customHeight="1">
      <c r="A59" s="858"/>
      <c r="B59" s="862"/>
      <c r="C59" s="862"/>
      <c r="D59" s="930"/>
      <c r="E59" s="930"/>
      <c r="F59" s="930"/>
      <c r="G59" s="930"/>
      <c r="H59" s="930"/>
      <c r="I59" s="862"/>
      <c r="J59" s="862"/>
      <c r="K59" s="862"/>
      <c r="L59" s="862"/>
      <c r="M59" s="862"/>
      <c r="N59" s="862"/>
      <c r="O59" s="862"/>
      <c r="P59" s="862"/>
      <c r="Q59" s="862"/>
      <c r="R59" s="862"/>
      <c r="S59" s="862"/>
      <c r="T59" s="862"/>
      <c r="U59" s="862"/>
      <c r="V59" s="862"/>
      <c r="W59" s="862"/>
      <c r="X59" s="862"/>
      <c r="Y59" s="930"/>
      <c r="Z59" s="930"/>
      <c r="AA59" s="930"/>
      <c r="AB59" s="930"/>
      <c r="AC59" s="930"/>
      <c r="AD59" s="862"/>
      <c r="AE59" s="862"/>
      <c r="AF59" s="862"/>
      <c r="AG59" s="862"/>
      <c r="AH59" s="862"/>
      <c r="AI59" s="862"/>
      <c r="AJ59" s="862"/>
      <c r="AK59" s="862"/>
      <c r="AL59" s="862"/>
      <c r="AM59" s="862"/>
      <c r="AN59" s="862"/>
      <c r="AO59" s="862"/>
      <c r="AP59" s="862"/>
      <c r="AQ59" s="911"/>
      <c r="AR59" s="954"/>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row>
    <row r="60" spans="1:84" ht="13.5" customHeight="1">
      <c r="A60" s="858"/>
      <c r="B60" s="1969" t="s">
        <v>1500</v>
      </c>
      <c r="C60" s="1969"/>
      <c r="D60" s="1969"/>
      <c r="E60" s="1969"/>
      <c r="F60" s="1969"/>
      <c r="G60" s="1969"/>
      <c r="H60" s="1969"/>
      <c r="I60" s="1969"/>
      <c r="J60" s="1972" t="s">
        <v>1501</v>
      </c>
      <c r="K60" s="1972"/>
      <c r="L60" s="1972"/>
      <c r="M60" s="1972"/>
      <c r="N60" s="1972"/>
      <c r="O60" s="1972"/>
      <c r="P60" s="1975" t="s">
        <v>1502</v>
      </c>
      <c r="Q60" s="1976"/>
      <c r="R60" s="1976"/>
      <c r="S60" s="1976"/>
      <c r="T60" s="1976"/>
      <c r="U60" s="1976"/>
      <c r="V60" s="1976"/>
      <c r="W60" s="1977"/>
      <c r="X60" s="1982" t="s">
        <v>1501</v>
      </c>
      <c r="Y60" s="1983"/>
      <c r="Z60" s="1983"/>
      <c r="AA60" s="1983"/>
      <c r="AB60" s="1983"/>
      <c r="AC60" s="1984"/>
      <c r="AD60" s="1991" t="s">
        <v>1519</v>
      </c>
      <c r="AE60" s="1976"/>
      <c r="AF60" s="1976"/>
      <c r="AG60" s="1976"/>
      <c r="AH60" s="1976"/>
      <c r="AI60" s="1976"/>
      <c r="AJ60" s="1977"/>
      <c r="AK60" s="1982" t="s">
        <v>1501</v>
      </c>
      <c r="AL60" s="1983"/>
      <c r="AM60" s="1983"/>
      <c r="AN60" s="1983"/>
      <c r="AO60" s="1983"/>
      <c r="AP60" s="1984"/>
      <c r="AQ60" s="911"/>
      <c r="AR60" s="954"/>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row>
    <row r="61" spans="1:84" ht="13.5" customHeight="1">
      <c r="A61" s="858"/>
      <c r="B61" s="1970"/>
      <c r="C61" s="1970"/>
      <c r="D61" s="1970"/>
      <c r="E61" s="1970"/>
      <c r="F61" s="1970"/>
      <c r="G61" s="1970"/>
      <c r="H61" s="1970"/>
      <c r="I61" s="1970"/>
      <c r="J61" s="1973"/>
      <c r="K61" s="1973"/>
      <c r="L61" s="1973"/>
      <c r="M61" s="1973"/>
      <c r="N61" s="1973"/>
      <c r="O61" s="1973"/>
      <c r="P61" s="1978"/>
      <c r="Q61" s="1978"/>
      <c r="R61" s="1978"/>
      <c r="S61" s="1978"/>
      <c r="T61" s="1978"/>
      <c r="U61" s="1978"/>
      <c r="V61" s="1978"/>
      <c r="W61" s="1979"/>
      <c r="X61" s="1985"/>
      <c r="Y61" s="1986"/>
      <c r="Z61" s="1986"/>
      <c r="AA61" s="1986"/>
      <c r="AB61" s="1986"/>
      <c r="AC61" s="1987"/>
      <c r="AD61" s="1992"/>
      <c r="AE61" s="1978"/>
      <c r="AF61" s="1978"/>
      <c r="AG61" s="1978"/>
      <c r="AH61" s="1978"/>
      <c r="AI61" s="1978"/>
      <c r="AJ61" s="1979"/>
      <c r="AK61" s="1985"/>
      <c r="AL61" s="1986"/>
      <c r="AM61" s="1986"/>
      <c r="AN61" s="1986"/>
      <c r="AO61" s="1986"/>
      <c r="AP61" s="1987"/>
      <c r="AQ61" s="911"/>
      <c r="AS61" s="858"/>
      <c r="AT61" s="858"/>
      <c r="AU61" s="858"/>
      <c r="AV61" s="858"/>
      <c r="AW61" s="858"/>
      <c r="AX61" s="858"/>
      <c r="AY61" s="858"/>
      <c r="AZ61" s="858"/>
      <c r="BA61" s="858"/>
      <c r="BB61" s="858"/>
      <c r="BC61" s="858"/>
      <c r="BD61" s="858"/>
      <c r="BE61" s="858"/>
      <c r="BF61" s="858"/>
      <c r="BG61" s="858"/>
      <c r="BH61" s="858"/>
      <c r="BI61" s="858"/>
      <c r="BJ61" s="858"/>
      <c r="BK61" s="858"/>
      <c r="BL61" s="858"/>
      <c r="BM61" s="858"/>
      <c r="BN61" s="858"/>
      <c r="BO61" s="858"/>
      <c r="BP61" s="858"/>
      <c r="BQ61" s="858"/>
      <c r="BR61" s="858"/>
      <c r="BS61" s="858"/>
      <c r="BT61" s="858"/>
      <c r="BU61" s="858"/>
      <c r="BV61" s="858"/>
      <c r="BW61" s="858"/>
      <c r="BX61" s="858"/>
      <c r="BY61" s="858"/>
      <c r="BZ61" s="858"/>
      <c r="CA61" s="858"/>
      <c r="CB61" s="858"/>
      <c r="CC61" s="858"/>
      <c r="CD61" s="858"/>
      <c r="CE61" s="858"/>
      <c r="CF61" s="858"/>
    </row>
    <row r="62" spans="1:84" ht="13.5" customHeight="1">
      <c r="A62" s="858"/>
      <c r="B62" s="1971"/>
      <c r="C62" s="1971"/>
      <c r="D62" s="1971"/>
      <c r="E62" s="1971"/>
      <c r="F62" s="1971"/>
      <c r="G62" s="1971"/>
      <c r="H62" s="1971"/>
      <c r="I62" s="1971"/>
      <c r="J62" s="1974"/>
      <c r="K62" s="1974"/>
      <c r="L62" s="1974"/>
      <c r="M62" s="1974"/>
      <c r="N62" s="1974"/>
      <c r="O62" s="1974"/>
      <c r="P62" s="1980"/>
      <c r="Q62" s="1980"/>
      <c r="R62" s="1980"/>
      <c r="S62" s="1980"/>
      <c r="T62" s="1980"/>
      <c r="U62" s="1980"/>
      <c r="V62" s="1980"/>
      <c r="W62" s="1981"/>
      <c r="X62" s="1988"/>
      <c r="Y62" s="1989"/>
      <c r="Z62" s="1989"/>
      <c r="AA62" s="1989"/>
      <c r="AB62" s="1989"/>
      <c r="AC62" s="1990"/>
      <c r="AD62" s="1993"/>
      <c r="AE62" s="1980"/>
      <c r="AF62" s="1980"/>
      <c r="AG62" s="1980"/>
      <c r="AH62" s="1980"/>
      <c r="AI62" s="1980"/>
      <c r="AJ62" s="1981"/>
      <c r="AK62" s="1988"/>
      <c r="AL62" s="1989"/>
      <c r="AM62" s="1989"/>
      <c r="AN62" s="1989"/>
      <c r="AO62" s="1989"/>
      <c r="AP62" s="1990"/>
      <c r="AQ62" s="911"/>
      <c r="AS62" s="858"/>
      <c r="AT62" s="858"/>
      <c r="AU62" s="858"/>
      <c r="AV62" s="858"/>
      <c r="AW62" s="858"/>
      <c r="AX62" s="858"/>
      <c r="AY62" s="858"/>
      <c r="AZ62" s="858"/>
      <c r="BA62" s="858"/>
      <c r="BB62" s="858"/>
      <c r="BC62" s="858"/>
      <c r="BD62" s="858"/>
      <c r="BE62" s="858"/>
      <c r="BF62" s="858"/>
      <c r="BG62" s="858"/>
      <c r="BH62" s="858"/>
      <c r="BI62" s="858"/>
      <c r="BJ62" s="858"/>
      <c r="BK62" s="858"/>
      <c r="BL62" s="858"/>
      <c r="BM62" s="858"/>
      <c r="BN62" s="858"/>
      <c r="BO62" s="858"/>
      <c r="BP62" s="858"/>
      <c r="BQ62" s="858"/>
      <c r="BR62" s="858"/>
      <c r="BS62" s="858"/>
      <c r="BT62" s="858"/>
      <c r="BU62" s="858"/>
      <c r="BV62" s="858"/>
      <c r="BW62" s="858"/>
      <c r="BX62" s="858"/>
      <c r="BY62" s="858"/>
      <c r="BZ62" s="858"/>
      <c r="CA62" s="858"/>
      <c r="CB62" s="858"/>
      <c r="CC62" s="858"/>
      <c r="CD62" s="858"/>
      <c r="CE62" s="858"/>
      <c r="CF62" s="858"/>
    </row>
    <row r="63" spans="1:84" ht="13.5" customHeight="1">
      <c r="A63" s="858"/>
      <c r="B63" s="858"/>
      <c r="C63" s="858"/>
      <c r="D63" s="858"/>
      <c r="E63" s="858"/>
      <c r="F63" s="858"/>
      <c r="G63" s="858"/>
      <c r="H63" s="858"/>
      <c r="I63" s="858"/>
      <c r="J63" s="858"/>
      <c r="K63" s="858"/>
      <c r="L63" s="858"/>
      <c r="M63" s="858"/>
      <c r="N63" s="858"/>
      <c r="O63" s="858"/>
      <c r="P63" s="858"/>
      <c r="Q63" s="858"/>
      <c r="R63" s="858"/>
      <c r="S63" s="858"/>
      <c r="T63" s="858"/>
      <c r="U63" s="858"/>
      <c r="V63" s="858"/>
      <c r="W63" s="858"/>
      <c r="X63" s="858"/>
      <c r="Y63" s="858"/>
      <c r="Z63" s="858"/>
      <c r="AA63" s="858"/>
      <c r="AB63" s="858"/>
      <c r="AC63" s="858"/>
      <c r="AD63" s="858"/>
      <c r="AE63" s="858"/>
      <c r="AF63" s="858"/>
      <c r="AG63" s="858"/>
      <c r="AH63" s="858"/>
      <c r="AI63" s="858"/>
      <c r="AJ63" s="858"/>
      <c r="AK63" s="858"/>
      <c r="AL63" s="858"/>
      <c r="AM63" s="858"/>
      <c r="AN63" s="858"/>
      <c r="AO63" s="858"/>
      <c r="AP63" s="858"/>
      <c r="AQ63" s="957"/>
      <c r="AS63" s="858"/>
      <c r="AT63" s="858"/>
      <c r="AU63" s="858"/>
      <c r="AV63" s="858"/>
      <c r="AW63" s="858"/>
      <c r="AX63" s="858"/>
      <c r="AY63" s="858"/>
      <c r="AZ63" s="858"/>
      <c r="BA63" s="858"/>
      <c r="BB63" s="858"/>
      <c r="BC63" s="858"/>
      <c r="BD63" s="858"/>
      <c r="BE63" s="858"/>
      <c r="BF63" s="858"/>
      <c r="BG63" s="858"/>
      <c r="BH63" s="858"/>
      <c r="BI63" s="858"/>
      <c r="BJ63" s="858"/>
      <c r="BK63" s="858"/>
      <c r="BL63" s="858"/>
      <c r="BM63" s="858"/>
      <c r="BN63" s="858"/>
      <c r="BO63" s="858"/>
      <c r="BP63" s="858"/>
      <c r="BQ63" s="858"/>
      <c r="BR63" s="858"/>
      <c r="BS63" s="858"/>
      <c r="BT63" s="858"/>
      <c r="BU63" s="858"/>
      <c r="BV63" s="858"/>
      <c r="BW63" s="858"/>
      <c r="BX63" s="858"/>
      <c r="BY63" s="858"/>
      <c r="BZ63" s="858"/>
      <c r="CA63" s="858"/>
      <c r="CB63" s="858"/>
      <c r="CC63" s="858"/>
      <c r="CD63" s="858"/>
      <c r="CE63" s="858"/>
      <c r="CF63" s="858"/>
    </row>
    <row r="64" spans="1:84" ht="13.5" customHeight="1">
      <c r="A64" s="858"/>
      <c r="B64" s="858"/>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858"/>
      <c r="AM64" s="858"/>
      <c r="AN64" s="858"/>
      <c r="AO64" s="858"/>
      <c r="AP64" s="858"/>
      <c r="AQ64" s="957"/>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8"/>
      <c r="BZ64" s="858"/>
      <c r="CA64" s="858"/>
      <c r="CB64" s="858"/>
      <c r="CC64" s="858"/>
      <c r="CD64" s="858"/>
      <c r="CE64" s="858"/>
      <c r="CF64" s="858"/>
    </row>
    <row r="65" spans="1:84" ht="13.5" customHeight="1">
      <c r="A65" s="858"/>
      <c r="B65" s="858"/>
      <c r="C65" s="858"/>
      <c r="D65" s="858"/>
      <c r="E65" s="858"/>
      <c r="F65" s="858"/>
      <c r="G65" s="858"/>
      <c r="H65" s="858"/>
      <c r="I65" s="858"/>
      <c r="J65" s="858"/>
      <c r="K65" s="858"/>
      <c r="L65" s="858"/>
      <c r="M65" s="858"/>
      <c r="N65" s="858"/>
      <c r="O65" s="858"/>
      <c r="P65" s="858"/>
      <c r="Q65" s="858"/>
      <c r="R65" s="858"/>
      <c r="S65" s="858"/>
      <c r="T65" s="858"/>
      <c r="U65" s="858"/>
      <c r="V65" s="858"/>
      <c r="W65" s="858"/>
      <c r="X65" s="858"/>
      <c r="Y65" s="858"/>
      <c r="Z65" s="858"/>
      <c r="AA65" s="858"/>
      <c r="AB65" s="858"/>
      <c r="AC65" s="858"/>
      <c r="AD65" s="858"/>
      <c r="AE65" s="858"/>
      <c r="AF65" s="858"/>
      <c r="AG65" s="858"/>
      <c r="AH65" s="858"/>
      <c r="AI65" s="858"/>
      <c r="AJ65" s="858"/>
      <c r="AK65" s="858"/>
      <c r="AL65" s="858"/>
      <c r="AM65" s="858"/>
      <c r="AN65" s="858"/>
      <c r="AO65" s="858"/>
      <c r="AP65" s="858"/>
      <c r="AQ65" s="957"/>
      <c r="AS65" s="858"/>
      <c r="AT65" s="858"/>
      <c r="AU65" s="858"/>
      <c r="AV65" s="858"/>
      <c r="AW65" s="858"/>
      <c r="AX65" s="858"/>
      <c r="AY65" s="858"/>
      <c r="AZ65" s="858"/>
      <c r="BA65" s="858"/>
      <c r="BB65" s="858"/>
      <c r="BC65" s="858"/>
      <c r="BD65" s="858"/>
      <c r="BE65" s="858"/>
      <c r="BF65" s="858"/>
      <c r="BG65" s="858"/>
      <c r="BH65" s="858"/>
      <c r="BI65" s="858"/>
      <c r="BJ65" s="858"/>
      <c r="BK65" s="858"/>
      <c r="BL65" s="858"/>
      <c r="BM65" s="858"/>
      <c r="BN65" s="858"/>
      <c r="BO65" s="858"/>
      <c r="BP65" s="858"/>
      <c r="BQ65" s="858"/>
      <c r="BR65" s="858"/>
      <c r="BS65" s="858"/>
      <c r="BT65" s="858"/>
      <c r="BU65" s="858"/>
      <c r="BV65" s="858"/>
      <c r="BW65" s="858"/>
      <c r="BX65" s="858"/>
      <c r="BY65" s="858"/>
      <c r="BZ65" s="858"/>
      <c r="CA65" s="858"/>
      <c r="CB65" s="858"/>
      <c r="CC65" s="858"/>
      <c r="CD65" s="858"/>
      <c r="CE65" s="858"/>
      <c r="CF65" s="858"/>
    </row>
    <row r="66" spans="1:84" ht="13.5" customHeight="1">
      <c r="A66" s="858"/>
      <c r="B66" s="858"/>
      <c r="C66" s="858"/>
      <c r="D66" s="858"/>
      <c r="E66" s="858"/>
      <c r="F66" s="858"/>
      <c r="G66" s="858"/>
      <c r="H66" s="858"/>
      <c r="I66" s="858"/>
      <c r="J66" s="858"/>
      <c r="K66" s="858"/>
      <c r="L66" s="858"/>
      <c r="M66" s="858"/>
      <c r="N66" s="858"/>
      <c r="O66" s="858"/>
      <c r="P66" s="858"/>
      <c r="Q66" s="858"/>
      <c r="R66" s="858"/>
      <c r="S66" s="858"/>
      <c r="T66" s="858"/>
      <c r="U66" s="858"/>
      <c r="V66" s="858"/>
      <c r="W66" s="858"/>
      <c r="X66" s="858"/>
      <c r="Y66" s="858"/>
      <c r="Z66" s="858"/>
      <c r="AA66" s="858"/>
      <c r="AB66" s="858"/>
      <c r="AC66" s="858"/>
      <c r="AD66" s="858"/>
      <c r="AE66" s="858"/>
      <c r="AF66" s="858"/>
      <c r="AG66" s="858"/>
      <c r="AH66" s="858"/>
      <c r="AI66" s="858"/>
      <c r="AJ66" s="858"/>
      <c r="AK66" s="858"/>
      <c r="AL66" s="858"/>
      <c r="AM66" s="858"/>
      <c r="AN66" s="858"/>
      <c r="AO66" s="858"/>
      <c r="AP66" s="858"/>
      <c r="AQ66" s="957"/>
      <c r="AS66" s="858"/>
      <c r="AT66" s="858"/>
      <c r="AU66" s="858"/>
      <c r="AV66" s="858"/>
      <c r="AW66" s="858"/>
      <c r="AX66" s="858"/>
      <c r="AY66" s="858"/>
      <c r="AZ66" s="858"/>
      <c r="BA66" s="858"/>
      <c r="BB66" s="858"/>
      <c r="BC66" s="858"/>
      <c r="BD66" s="858"/>
      <c r="BE66" s="858"/>
      <c r="BF66" s="858"/>
      <c r="BG66" s="858"/>
      <c r="BH66" s="858"/>
      <c r="BI66" s="858"/>
      <c r="BJ66" s="858"/>
      <c r="BK66" s="858"/>
      <c r="BL66" s="858"/>
      <c r="BM66" s="858"/>
      <c r="BN66" s="858"/>
      <c r="BO66" s="858"/>
      <c r="BP66" s="858"/>
      <c r="BQ66" s="858"/>
      <c r="BR66" s="858"/>
      <c r="BS66" s="858"/>
      <c r="BT66" s="858"/>
      <c r="BU66" s="858"/>
      <c r="BV66" s="858"/>
      <c r="BW66" s="858"/>
      <c r="BX66" s="858"/>
      <c r="BY66" s="858"/>
      <c r="BZ66" s="858"/>
      <c r="CA66" s="858"/>
      <c r="CB66" s="858"/>
      <c r="CC66" s="858"/>
      <c r="CD66" s="858"/>
      <c r="CE66" s="858"/>
      <c r="CF66" s="858"/>
    </row>
    <row r="67" spans="1:84" ht="13.5" customHeight="1">
      <c r="A67" s="858"/>
      <c r="B67" s="858"/>
      <c r="C67" s="858"/>
      <c r="D67" s="858"/>
      <c r="E67" s="858"/>
      <c r="F67" s="858"/>
      <c r="G67" s="858"/>
      <c r="H67" s="858"/>
      <c r="I67" s="858"/>
      <c r="J67" s="858"/>
      <c r="K67" s="858"/>
      <c r="L67" s="858"/>
      <c r="M67" s="858"/>
      <c r="N67" s="858"/>
      <c r="O67" s="858"/>
      <c r="P67" s="858"/>
      <c r="Q67" s="858"/>
      <c r="R67" s="858"/>
      <c r="S67" s="858"/>
      <c r="T67" s="858"/>
      <c r="U67" s="858"/>
      <c r="V67" s="858"/>
      <c r="W67" s="858"/>
      <c r="X67" s="858"/>
      <c r="Y67" s="858"/>
      <c r="Z67" s="858"/>
      <c r="AA67" s="858"/>
      <c r="AB67" s="858"/>
      <c r="AC67" s="858"/>
      <c r="AD67" s="858"/>
      <c r="AE67" s="858"/>
      <c r="AF67" s="858"/>
      <c r="AG67" s="858"/>
      <c r="AH67" s="858"/>
      <c r="AI67" s="858"/>
      <c r="AJ67" s="858"/>
      <c r="AK67" s="858"/>
      <c r="AL67" s="858"/>
      <c r="AM67" s="858"/>
      <c r="AN67" s="858"/>
      <c r="AO67" s="858"/>
      <c r="AP67" s="858"/>
      <c r="AQ67" s="957"/>
      <c r="AS67" s="858"/>
      <c r="AT67" s="858"/>
      <c r="AU67" s="858"/>
      <c r="AV67" s="858"/>
      <c r="AW67" s="858"/>
      <c r="AX67" s="858"/>
      <c r="AY67" s="858"/>
      <c r="AZ67" s="858"/>
      <c r="BA67" s="858"/>
      <c r="BB67" s="858"/>
      <c r="BC67" s="858"/>
      <c r="BD67" s="858"/>
      <c r="BE67" s="858"/>
      <c r="BF67" s="858"/>
      <c r="BG67" s="858"/>
      <c r="BH67" s="858"/>
      <c r="BI67" s="858"/>
      <c r="BJ67" s="858"/>
      <c r="BK67" s="858"/>
      <c r="BL67" s="858"/>
      <c r="BM67" s="858"/>
      <c r="BN67" s="858"/>
      <c r="BO67" s="858"/>
      <c r="BP67" s="858"/>
      <c r="BQ67" s="858"/>
      <c r="BR67" s="858"/>
      <c r="BS67" s="858"/>
      <c r="BT67" s="858"/>
      <c r="BU67" s="858"/>
      <c r="BV67" s="858"/>
      <c r="BW67" s="858"/>
      <c r="BX67" s="858"/>
      <c r="BY67" s="858"/>
      <c r="BZ67" s="858"/>
      <c r="CA67" s="858"/>
      <c r="CB67" s="858"/>
      <c r="CC67" s="858"/>
      <c r="CD67" s="858"/>
      <c r="CE67" s="858"/>
      <c r="CF67" s="858"/>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2"/>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zoomScale="80" zoomScaleNormal="100" zoomScaleSheetLayoutView="80" workbookViewId="0">
      <selection activeCell="B10" sqref="B10:E11"/>
    </sheetView>
  </sheetViews>
  <sheetFormatPr defaultRowHeight="13.5"/>
  <cols>
    <col min="1" max="1" width="4.625" style="984" customWidth="1"/>
    <col min="2" max="5" width="5.625" style="984" customWidth="1"/>
    <col min="6" max="8" width="2.625" style="984" customWidth="1"/>
    <col min="9" max="9" width="4.625" style="984" customWidth="1"/>
    <col min="10" max="12" width="6.625" style="984" customWidth="1"/>
    <col min="13" max="13" width="13.5" style="984" customWidth="1"/>
    <col min="14" max="15" width="13.75" style="984" customWidth="1"/>
    <col min="16" max="18" width="20.375" style="984" customWidth="1"/>
    <col min="19" max="19" width="12.625" style="984" customWidth="1"/>
    <col min="20" max="20" width="10.625" style="984" customWidth="1"/>
    <col min="21" max="21" width="4" style="961" customWidth="1"/>
    <col min="22" max="252" width="9" style="961"/>
    <col min="253" max="253" width="4.625" style="961" customWidth="1"/>
    <col min="254" max="257" width="5.625" style="961" customWidth="1"/>
    <col min="258" max="260" width="2.625" style="961" customWidth="1"/>
    <col min="261" max="261" width="4.625" style="961" customWidth="1"/>
    <col min="262" max="264" width="6.625" style="961" customWidth="1"/>
    <col min="265" max="265" width="13.5" style="961" customWidth="1"/>
    <col min="266" max="267" width="13.75" style="961" customWidth="1"/>
    <col min="268" max="268" width="17.625" style="961" customWidth="1"/>
    <col min="269" max="269" width="3.875" style="961" customWidth="1"/>
    <col min="270" max="270" width="2.375" style="961" customWidth="1"/>
    <col min="271" max="271" width="2.5" style="961" customWidth="1"/>
    <col min="272" max="272" width="5.625" style="961" customWidth="1"/>
    <col min="273" max="273" width="4.25" style="961" customWidth="1"/>
    <col min="274" max="274" width="17.625" style="961" customWidth="1"/>
    <col min="275" max="275" width="12.625" style="961" customWidth="1"/>
    <col min="276" max="276" width="10.625" style="961" customWidth="1"/>
    <col min="277" max="277" width="12.125" style="961" customWidth="1"/>
    <col min="278" max="508" width="9" style="961"/>
    <col min="509" max="509" width="4.625" style="961" customWidth="1"/>
    <col min="510" max="513" width="5.625" style="961" customWidth="1"/>
    <col min="514" max="516" width="2.625" style="961" customWidth="1"/>
    <col min="517" max="517" width="4.625" style="961" customWidth="1"/>
    <col min="518" max="520" width="6.625" style="961" customWidth="1"/>
    <col min="521" max="521" width="13.5" style="961" customWidth="1"/>
    <col min="522" max="523" width="13.75" style="961" customWidth="1"/>
    <col min="524" max="524" width="17.625" style="961" customWidth="1"/>
    <col min="525" max="525" width="3.875" style="961" customWidth="1"/>
    <col min="526" max="526" width="2.375" style="961" customWidth="1"/>
    <col min="527" max="527" width="2.5" style="961" customWidth="1"/>
    <col min="528" max="528" width="5.625" style="961" customWidth="1"/>
    <col min="529" max="529" width="4.25" style="961" customWidth="1"/>
    <col min="530" max="530" width="17.625" style="961" customWidth="1"/>
    <col min="531" max="531" width="12.625" style="961" customWidth="1"/>
    <col min="532" max="532" width="10.625" style="961" customWidth="1"/>
    <col min="533" max="533" width="12.125" style="961" customWidth="1"/>
    <col min="534" max="764" width="9" style="961"/>
    <col min="765" max="765" width="4.625" style="961" customWidth="1"/>
    <col min="766" max="769" width="5.625" style="961" customWidth="1"/>
    <col min="770" max="772" width="2.625" style="961" customWidth="1"/>
    <col min="773" max="773" width="4.625" style="961" customWidth="1"/>
    <col min="774" max="776" width="6.625" style="961" customWidth="1"/>
    <col min="777" max="777" width="13.5" style="961" customWidth="1"/>
    <col min="778" max="779" width="13.75" style="961" customWidth="1"/>
    <col min="780" max="780" width="17.625" style="961" customWidth="1"/>
    <col min="781" max="781" width="3.875" style="961" customWidth="1"/>
    <col min="782" max="782" width="2.375" style="961" customWidth="1"/>
    <col min="783" max="783" width="2.5" style="961" customWidth="1"/>
    <col min="784" max="784" width="5.625" style="961" customWidth="1"/>
    <col min="785" max="785" width="4.25" style="961" customWidth="1"/>
    <col min="786" max="786" width="17.625" style="961" customWidth="1"/>
    <col min="787" max="787" width="12.625" style="961" customWidth="1"/>
    <col min="788" max="788" width="10.625" style="961" customWidth="1"/>
    <col min="789" max="789" width="12.125" style="961" customWidth="1"/>
    <col min="790" max="1020" width="9" style="961"/>
    <col min="1021" max="1021" width="4.625" style="961" customWidth="1"/>
    <col min="1022" max="1025" width="5.625" style="961" customWidth="1"/>
    <col min="1026" max="1028" width="2.625" style="961" customWidth="1"/>
    <col min="1029" max="1029" width="4.625" style="961" customWidth="1"/>
    <col min="1030" max="1032" width="6.625" style="961" customWidth="1"/>
    <col min="1033" max="1033" width="13.5" style="961" customWidth="1"/>
    <col min="1034" max="1035" width="13.75" style="961" customWidth="1"/>
    <col min="1036" max="1036" width="17.625" style="961" customWidth="1"/>
    <col min="1037" max="1037" width="3.875" style="961" customWidth="1"/>
    <col min="1038" max="1038" width="2.375" style="961" customWidth="1"/>
    <col min="1039" max="1039" width="2.5" style="961" customWidth="1"/>
    <col min="1040" max="1040" width="5.625" style="961" customWidth="1"/>
    <col min="1041" max="1041" width="4.25" style="961" customWidth="1"/>
    <col min="1042" max="1042" width="17.625" style="961" customWidth="1"/>
    <col min="1043" max="1043" width="12.625" style="961" customWidth="1"/>
    <col min="1044" max="1044" width="10.625" style="961" customWidth="1"/>
    <col min="1045" max="1045" width="12.125" style="961" customWidth="1"/>
    <col min="1046" max="1276" width="9" style="961"/>
    <col min="1277" max="1277" width="4.625" style="961" customWidth="1"/>
    <col min="1278" max="1281" width="5.625" style="961" customWidth="1"/>
    <col min="1282" max="1284" width="2.625" style="961" customWidth="1"/>
    <col min="1285" max="1285" width="4.625" style="961" customWidth="1"/>
    <col min="1286" max="1288" width="6.625" style="961" customWidth="1"/>
    <col min="1289" max="1289" width="13.5" style="961" customWidth="1"/>
    <col min="1290" max="1291" width="13.75" style="961" customWidth="1"/>
    <col min="1292" max="1292" width="17.625" style="961" customWidth="1"/>
    <col min="1293" max="1293" width="3.875" style="961" customWidth="1"/>
    <col min="1294" max="1294" width="2.375" style="961" customWidth="1"/>
    <col min="1295" max="1295" width="2.5" style="961" customWidth="1"/>
    <col min="1296" max="1296" width="5.625" style="961" customWidth="1"/>
    <col min="1297" max="1297" width="4.25" style="961" customWidth="1"/>
    <col min="1298" max="1298" width="17.625" style="961" customWidth="1"/>
    <col min="1299" max="1299" width="12.625" style="961" customWidth="1"/>
    <col min="1300" max="1300" width="10.625" style="961" customWidth="1"/>
    <col min="1301" max="1301" width="12.125" style="961" customWidth="1"/>
    <col min="1302" max="1532" width="9" style="961"/>
    <col min="1533" max="1533" width="4.625" style="961" customWidth="1"/>
    <col min="1534" max="1537" width="5.625" style="961" customWidth="1"/>
    <col min="1538" max="1540" width="2.625" style="961" customWidth="1"/>
    <col min="1541" max="1541" width="4.625" style="961" customWidth="1"/>
    <col min="1542" max="1544" width="6.625" style="961" customWidth="1"/>
    <col min="1545" max="1545" width="13.5" style="961" customWidth="1"/>
    <col min="1546" max="1547" width="13.75" style="961" customWidth="1"/>
    <col min="1548" max="1548" width="17.625" style="961" customWidth="1"/>
    <col min="1549" max="1549" width="3.875" style="961" customWidth="1"/>
    <col min="1550" max="1550" width="2.375" style="961" customWidth="1"/>
    <col min="1551" max="1551" width="2.5" style="961" customWidth="1"/>
    <col min="1552" max="1552" width="5.625" style="961" customWidth="1"/>
    <col min="1553" max="1553" width="4.25" style="961" customWidth="1"/>
    <col min="1554" max="1554" width="17.625" style="961" customWidth="1"/>
    <col min="1555" max="1555" width="12.625" style="961" customWidth="1"/>
    <col min="1556" max="1556" width="10.625" style="961" customWidth="1"/>
    <col min="1557" max="1557" width="12.125" style="961" customWidth="1"/>
    <col min="1558" max="1788" width="9" style="961"/>
    <col min="1789" max="1789" width="4.625" style="961" customWidth="1"/>
    <col min="1790" max="1793" width="5.625" style="961" customWidth="1"/>
    <col min="1794" max="1796" width="2.625" style="961" customWidth="1"/>
    <col min="1797" max="1797" width="4.625" style="961" customWidth="1"/>
    <col min="1798" max="1800" width="6.625" style="961" customWidth="1"/>
    <col min="1801" max="1801" width="13.5" style="961" customWidth="1"/>
    <col min="1802" max="1803" width="13.75" style="961" customWidth="1"/>
    <col min="1804" max="1804" width="17.625" style="961" customWidth="1"/>
    <col min="1805" max="1805" width="3.875" style="961" customWidth="1"/>
    <col min="1806" max="1806" width="2.375" style="961" customWidth="1"/>
    <col min="1807" max="1807" width="2.5" style="961" customWidth="1"/>
    <col min="1808" max="1808" width="5.625" style="961" customWidth="1"/>
    <col min="1809" max="1809" width="4.25" style="961" customWidth="1"/>
    <col min="1810" max="1810" width="17.625" style="961" customWidth="1"/>
    <col min="1811" max="1811" width="12.625" style="961" customWidth="1"/>
    <col min="1812" max="1812" width="10.625" style="961" customWidth="1"/>
    <col min="1813" max="1813" width="12.125" style="961" customWidth="1"/>
    <col min="1814" max="2044" width="9" style="961"/>
    <col min="2045" max="2045" width="4.625" style="961" customWidth="1"/>
    <col min="2046" max="2049" width="5.625" style="961" customWidth="1"/>
    <col min="2050" max="2052" width="2.625" style="961" customWidth="1"/>
    <col min="2053" max="2053" width="4.625" style="961" customWidth="1"/>
    <col min="2054" max="2056" width="6.625" style="961" customWidth="1"/>
    <col min="2057" max="2057" width="13.5" style="961" customWidth="1"/>
    <col min="2058" max="2059" width="13.75" style="961" customWidth="1"/>
    <col min="2060" max="2060" width="17.625" style="961" customWidth="1"/>
    <col min="2061" max="2061" width="3.875" style="961" customWidth="1"/>
    <col min="2062" max="2062" width="2.375" style="961" customWidth="1"/>
    <col min="2063" max="2063" width="2.5" style="961" customWidth="1"/>
    <col min="2064" max="2064" width="5.625" style="961" customWidth="1"/>
    <col min="2065" max="2065" width="4.25" style="961" customWidth="1"/>
    <col min="2066" max="2066" width="17.625" style="961" customWidth="1"/>
    <col min="2067" max="2067" width="12.625" style="961" customWidth="1"/>
    <col min="2068" max="2068" width="10.625" style="961" customWidth="1"/>
    <col min="2069" max="2069" width="12.125" style="961" customWidth="1"/>
    <col min="2070" max="2300" width="9" style="961"/>
    <col min="2301" max="2301" width="4.625" style="961" customWidth="1"/>
    <col min="2302" max="2305" width="5.625" style="961" customWidth="1"/>
    <col min="2306" max="2308" width="2.625" style="961" customWidth="1"/>
    <col min="2309" max="2309" width="4.625" style="961" customWidth="1"/>
    <col min="2310" max="2312" width="6.625" style="961" customWidth="1"/>
    <col min="2313" max="2313" width="13.5" style="961" customWidth="1"/>
    <col min="2314" max="2315" width="13.75" style="961" customWidth="1"/>
    <col min="2316" max="2316" width="17.625" style="961" customWidth="1"/>
    <col min="2317" max="2317" width="3.875" style="961" customWidth="1"/>
    <col min="2318" max="2318" width="2.375" style="961" customWidth="1"/>
    <col min="2319" max="2319" width="2.5" style="961" customWidth="1"/>
    <col min="2320" max="2320" width="5.625" style="961" customWidth="1"/>
    <col min="2321" max="2321" width="4.25" style="961" customWidth="1"/>
    <col min="2322" max="2322" width="17.625" style="961" customWidth="1"/>
    <col min="2323" max="2323" width="12.625" style="961" customWidth="1"/>
    <col min="2324" max="2324" width="10.625" style="961" customWidth="1"/>
    <col min="2325" max="2325" width="12.125" style="961" customWidth="1"/>
    <col min="2326" max="2556" width="9" style="961"/>
    <col min="2557" max="2557" width="4.625" style="961" customWidth="1"/>
    <col min="2558" max="2561" width="5.625" style="961" customWidth="1"/>
    <col min="2562" max="2564" width="2.625" style="961" customWidth="1"/>
    <col min="2565" max="2565" width="4.625" style="961" customWidth="1"/>
    <col min="2566" max="2568" width="6.625" style="961" customWidth="1"/>
    <col min="2569" max="2569" width="13.5" style="961" customWidth="1"/>
    <col min="2570" max="2571" width="13.75" style="961" customWidth="1"/>
    <col min="2572" max="2572" width="17.625" style="961" customWidth="1"/>
    <col min="2573" max="2573" width="3.875" style="961" customWidth="1"/>
    <col min="2574" max="2574" width="2.375" style="961" customWidth="1"/>
    <col min="2575" max="2575" width="2.5" style="961" customWidth="1"/>
    <col min="2576" max="2576" width="5.625" style="961" customWidth="1"/>
    <col min="2577" max="2577" width="4.25" style="961" customWidth="1"/>
    <col min="2578" max="2578" width="17.625" style="961" customWidth="1"/>
    <col min="2579" max="2579" width="12.625" style="961" customWidth="1"/>
    <col min="2580" max="2580" width="10.625" style="961" customWidth="1"/>
    <col min="2581" max="2581" width="12.125" style="961" customWidth="1"/>
    <col min="2582" max="2812" width="9" style="961"/>
    <col min="2813" max="2813" width="4.625" style="961" customWidth="1"/>
    <col min="2814" max="2817" width="5.625" style="961" customWidth="1"/>
    <col min="2818" max="2820" width="2.625" style="961" customWidth="1"/>
    <col min="2821" max="2821" width="4.625" style="961" customWidth="1"/>
    <col min="2822" max="2824" width="6.625" style="961" customWidth="1"/>
    <col min="2825" max="2825" width="13.5" style="961" customWidth="1"/>
    <col min="2826" max="2827" width="13.75" style="961" customWidth="1"/>
    <col min="2828" max="2828" width="17.625" style="961" customWidth="1"/>
    <col min="2829" max="2829" width="3.875" style="961" customWidth="1"/>
    <col min="2830" max="2830" width="2.375" style="961" customWidth="1"/>
    <col min="2831" max="2831" width="2.5" style="961" customWidth="1"/>
    <col min="2832" max="2832" width="5.625" style="961" customWidth="1"/>
    <col min="2833" max="2833" width="4.25" style="961" customWidth="1"/>
    <col min="2834" max="2834" width="17.625" style="961" customWidth="1"/>
    <col min="2835" max="2835" width="12.625" style="961" customWidth="1"/>
    <col min="2836" max="2836" width="10.625" style="961" customWidth="1"/>
    <col min="2837" max="2837" width="12.125" style="961" customWidth="1"/>
    <col min="2838" max="3068" width="9" style="961"/>
    <col min="3069" max="3069" width="4.625" style="961" customWidth="1"/>
    <col min="3070" max="3073" width="5.625" style="961" customWidth="1"/>
    <col min="3074" max="3076" width="2.625" style="961" customWidth="1"/>
    <col min="3077" max="3077" width="4.625" style="961" customWidth="1"/>
    <col min="3078" max="3080" width="6.625" style="961" customWidth="1"/>
    <col min="3081" max="3081" width="13.5" style="961" customWidth="1"/>
    <col min="3082" max="3083" width="13.75" style="961" customWidth="1"/>
    <col min="3084" max="3084" width="17.625" style="961" customWidth="1"/>
    <col min="3085" max="3085" width="3.875" style="961" customWidth="1"/>
    <col min="3086" max="3086" width="2.375" style="961" customWidth="1"/>
    <col min="3087" max="3087" width="2.5" style="961" customWidth="1"/>
    <col min="3088" max="3088" width="5.625" style="961" customWidth="1"/>
    <col min="3089" max="3089" width="4.25" style="961" customWidth="1"/>
    <col min="3090" max="3090" width="17.625" style="961" customWidth="1"/>
    <col min="3091" max="3091" width="12.625" style="961" customWidth="1"/>
    <col min="3092" max="3092" width="10.625" style="961" customWidth="1"/>
    <col min="3093" max="3093" width="12.125" style="961" customWidth="1"/>
    <col min="3094" max="3324" width="9" style="961"/>
    <col min="3325" max="3325" width="4.625" style="961" customWidth="1"/>
    <col min="3326" max="3329" width="5.625" style="961" customWidth="1"/>
    <col min="3330" max="3332" width="2.625" style="961" customWidth="1"/>
    <col min="3333" max="3333" width="4.625" style="961" customWidth="1"/>
    <col min="3334" max="3336" width="6.625" style="961" customWidth="1"/>
    <col min="3337" max="3337" width="13.5" style="961" customWidth="1"/>
    <col min="3338" max="3339" width="13.75" style="961" customWidth="1"/>
    <col min="3340" max="3340" width="17.625" style="961" customWidth="1"/>
    <col min="3341" max="3341" width="3.875" style="961" customWidth="1"/>
    <col min="3342" max="3342" width="2.375" style="961" customWidth="1"/>
    <col min="3343" max="3343" width="2.5" style="961" customWidth="1"/>
    <col min="3344" max="3344" width="5.625" style="961" customWidth="1"/>
    <col min="3345" max="3345" width="4.25" style="961" customWidth="1"/>
    <col min="3346" max="3346" width="17.625" style="961" customWidth="1"/>
    <col min="3347" max="3347" width="12.625" style="961" customWidth="1"/>
    <col min="3348" max="3348" width="10.625" style="961" customWidth="1"/>
    <col min="3349" max="3349" width="12.125" style="961" customWidth="1"/>
    <col min="3350" max="3580" width="9" style="961"/>
    <col min="3581" max="3581" width="4.625" style="961" customWidth="1"/>
    <col min="3582" max="3585" width="5.625" style="961" customWidth="1"/>
    <col min="3586" max="3588" width="2.625" style="961" customWidth="1"/>
    <col min="3589" max="3589" width="4.625" style="961" customWidth="1"/>
    <col min="3590" max="3592" width="6.625" style="961" customWidth="1"/>
    <col min="3593" max="3593" width="13.5" style="961" customWidth="1"/>
    <col min="3594" max="3595" width="13.75" style="961" customWidth="1"/>
    <col min="3596" max="3596" width="17.625" style="961" customWidth="1"/>
    <col min="3597" max="3597" width="3.875" style="961" customWidth="1"/>
    <col min="3598" max="3598" width="2.375" style="961" customWidth="1"/>
    <col min="3599" max="3599" width="2.5" style="961" customWidth="1"/>
    <col min="3600" max="3600" width="5.625" style="961" customWidth="1"/>
    <col min="3601" max="3601" width="4.25" style="961" customWidth="1"/>
    <col min="3602" max="3602" width="17.625" style="961" customWidth="1"/>
    <col min="3603" max="3603" width="12.625" style="961" customWidth="1"/>
    <col min="3604" max="3604" width="10.625" style="961" customWidth="1"/>
    <col min="3605" max="3605" width="12.125" style="961" customWidth="1"/>
    <col min="3606" max="3836" width="9" style="961"/>
    <col min="3837" max="3837" width="4.625" style="961" customWidth="1"/>
    <col min="3838" max="3841" width="5.625" style="961" customWidth="1"/>
    <col min="3842" max="3844" width="2.625" style="961" customWidth="1"/>
    <col min="3845" max="3845" width="4.625" style="961" customWidth="1"/>
    <col min="3846" max="3848" width="6.625" style="961" customWidth="1"/>
    <col min="3849" max="3849" width="13.5" style="961" customWidth="1"/>
    <col min="3850" max="3851" width="13.75" style="961" customWidth="1"/>
    <col min="3852" max="3852" width="17.625" style="961" customWidth="1"/>
    <col min="3853" max="3853" width="3.875" style="961" customWidth="1"/>
    <col min="3854" max="3854" width="2.375" style="961" customWidth="1"/>
    <col min="3855" max="3855" width="2.5" style="961" customWidth="1"/>
    <col min="3856" max="3856" width="5.625" style="961" customWidth="1"/>
    <col min="3857" max="3857" width="4.25" style="961" customWidth="1"/>
    <col min="3858" max="3858" width="17.625" style="961" customWidth="1"/>
    <col min="3859" max="3859" width="12.625" style="961" customWidth="1"/>
    <col min="3860" max="3860" width="10.625" style="961" customWidth="1"/>
    <col min="3861" max="3861" width="12.125" style="961" customWidth="1"/>
    <col min="3862" max="4092" width="9" style="961"/>
    <col min="4093" max="4093" width="4.625" style="961" customWidth="1"/>
    <col min="4094" max="4097" width="5.625" style="961" customWidth="1"/>
    <col min="4098" max="4100" width="2.625" style="961" customWidth="1"/>
    <col min="4101" max="4101" width="4.625" style="961" customWidth="1"/>
    <col min="4102" max="4104" width="6.625" style="961" customWidth="1"/>
    <col min="4105" max="4105" width="13.5" style="961" customWidth="1"/>
    <col min="4106" max="4107" width="13.75" style="961" customWidth="1"/>
    <col min="4108" max="4108" width="17.625" style="961" customWidth="1"/>
    <col min="4109" max="4109" width="3.875" style="961" customWidth="1"/>
    <col min="4110" max="4110" width="2.375" style="961" customWidth="1"/>
    <col min="4111" max="4111" width="2.5" style="961" customWidth="1"/>
    <col min="4112" max="4112" width="5.625" style="961" customWidth="1"/>
    <col min="4113" max="4113" width="4.25" style="961" customWidth="1"/>
    <col min="4114" max="4114" width="17.625" style="961" customWidth="1"/>
    <col min="4115" max="4115" width="12.625" style="961" customWidth="1"/>
    <col min="4116" max="4116" width="10.625" style="961" customWidth="1"/>
    <col min="4117" max="4117" width="12.125" style="961" customWidth="1"/>
    <col min="4118" max="4348" width="9" style="961"/>
    <col min="4349" max="4349" width="4.625" style="961" customWidth="1"/>
    <col min="4350" max="4353" width="5.625" style="961" customWidth="1"/>
    <col min="4354" max="4356" width="2.625" style="961" customWidth="1"/>
    <col min="4357" max="4357" width="4.625" style="961" customWidth="1"/>
    <col min="4358" max="4360" width="6.625" style="961" customWidth="1"/>
    <col min="4361" max="4361" width="13.5" style="961" customWidth="1"/>
    <col min="4362" max="4363" width="13.75" style="961" customWidth="1"/>
    <col min="4364" max="4364" width="17.625" style="961" customWidth="1"/>
    <col min="4365" max="4365" width="3.875" style="961" customWidth="1"/>
    <col min="4366" max="4366" width="2.375" style="961" customWidth="1"/>
    <col min="4367" max="4367" width="2.5" style="961" customWidth="1"/>
    <col min="4368" max="4368" width="5.625" style="961" customWidth="1"/>
    <col min="4369" max="4369" width="4.25" style="961" customWidth="1"/>
    <col min="4370" max="4370" width="17.625" style="961" customWidth="1"/>
    <col min="4371" max="4371" width="12.625" style="961" customWidth="1"/>
    <col min="4372" max="4372" width="10.625" style="961" customWidth="1"/>
    <col min="4373" max="4373" width="12.125" style="961" customWidth="1"/>
    <col min="4374" max="4604" width="9" style="961"/>
    <col min="4605" max="4605" width="4.625" style="961" customWidth="1"/>
    <col min="4606" max="4609" width="5.625" style="961" customWidth="1"/>
    <col min="4610" max="4612" width="2.625" style="961" customWidth="1"/>
    <col min="4613" max="4613" width="4.625" style="961" customWidth="1"/>
    <col min="4614" max="4616" width="6.625" style="961" customWidth="1"/>
    <col min="4617" max="4617" width="13.5" style="961" customWidth="1"/>
    <col min="4618" max="4619" width="13.75" style="961" customWidth="1"/>
    <col min="4620" max="4620" width="17.625" style="961" customWidth="1"/>
    <col min="4621" max="4621" width="3.875" style="961" customWidth="1"/>
    <col min="4622" max="4622" width="2.375" style="961" customWidth="1"/>
    <col min="4623" max="4623" width="2.5" style="961" customWidth="1"/>
    <col min="4624" max="4624" width="5.625" style="961" customWidth="1"/>
    <col min="4625" max="4625" width="4.25" style="961" customWidth="1"/>
    <col min="4626" max="4626" width="17.625" style="961" customWidth="1"/>
    <col min="4627" max="4627" width="12.625" style="961" customWidth="1"/>
    <col min="4628" max="4628" width="10.625" style="961" customWidth="1"/>
    <col min="4629" max="4629" width="12.125" style="961" customWidth="1"/>
    <col min="4630" max="4860" width="9" style="961"/>
    <col min="4861" max="4861" width="4.625" style="961" customWidth="1"/>
    <col min="4862" max="4865" width="5.625" style="961" customWidth="1"/>
    <col min="4866" max="4868" width="2.625" style="961" customWidth="1"/>
    <col min="4869" max="4869" width="4.625" style="961" customWidth="1"/>
    <col min="4870" max="4872" width="6.625" style="961" customWidth="1"/>
    <col min="4873" max="4873" width="13.5" style="961" customWidth="1"/>
    <col min="4874" max="4875" width="13.75" style="961" customWidth="1"/>
    <col min="4876" max="4876" width="17.625" style="961" customWidth="1"/>
    <col min="4877" max="4877" width="3.875" style="961" customWidth="1"/>
    <col min="4878" max="4878" width="2.375" style="961" customWidth="1"/>
    <col min="4879" max="4879" width="2.5" style="961" customWidth="1"/>
    <col min="4880" max="4880" width="5.625" style="961" customWidth="1"/>
    <col min="4881" max="4881" width="4.25" style="961" customWidth="1"/>
    <col min="4882" max="4882" width="17.625" style="961" customWidth="1"/>
    <col min="4883" max="4883" width="12.625" style="961" customWidth="1"/>
    <col min="4884" max="4884" width="10.625" style="961" customWidth="1"/>
    <col min="4885" max="4885" width="12.125" style="961" customWidth="1"/>
    <col min="4886" max="5116" width="9" style="961"/>
    <col min="5117" max="5117" width="4.625" style="961" customWidth="1"/>
    <col min="5118" max="5121" width="5.625" style="961" customWidth="1"/>
    <col min="5122" max="5124" width="2.625" style="961" customWidth="1"/>
    <col min="5125" max="5125" width="4.625" style="961" customWidth="1"/>
    <col min="5126" max="5128" width="6.625" style="961" customWidth="1"/>
    <col min="5129" max="5129" width="13.5" style="961" customWidth="1"/>
    <col min="5130" max="5131" width="13.75" style="961" customWidth="1"/>
    <col min="5132" max="5132" width="17.625" style="961" customWidth="1"/>
    <col min="5133" max="5133" width="3.875" style="961" customWidth="1"/>
    <col min="5134" max="5134" width="2.375" style="961" customWidth="1"/>
    <col min="5135" max="5135" width="2.5" style="961" customWidth="1"/>
    <col min="5136" max="5136" width="5.625" style="961" customWidth="1"/>
    <col min="5137" max="5137" width="4.25" style="961" customWidth="1"/>
    <col min="5138" max="5138" width="17.625" style="961" customWidth="1"/>
    <col min="5139" max="5139" width="12.625" style="961" customWidth="1"/>
    <col min="5140" max="5140" width="10.625" style="961" customWidth="1"/>
    <col min="5141" max="5141" width="12.125" style="961" customWidth="1"/>
    <col min="5142" max="5372" width="9" style="961"/>
    <col min="5373" max="5373" width="4.625" style="961" customWidth="1"/>
    <col min="5374" max="5377" width="5.625" style="961" customWidth="1"/>
    <col min="5378" max="5380" width="2.625" style="961" customWidth="1"/>
    <col min="5381" max="5381" width="4.625" style="961" customWidth="1"/>
    <col min="5382" max="5384" width="6.625" style="961" customWidth="1"/>
    <col min="5385" max="5385" width="13.5" style="961" customWidth="1"/>
    <col min="5386" max="5387" width="13.75" style="961" customWidth="1"/>
    <col min="5388" max="5388" width="17.625" style="961" customWidth="1"/>
    <col min="5389" max="5389" width="3.875" style="961" customWidth="1"/>
    <col min="5390" max="5390" width="2.375" style="961" customWidth="1"/>
    <col min="5391" max="5391" width="2.5" style="961" customWidth="1"/>
    <col min="5392" max="5392" width="5.625" style="961" customWidth="1"/>
    <col min="5393" max="5393" width="4.25" style="961" customWidth="1"/>
    <col min="5394" max="5394" width="17.625" style="961" customWidth="1"/>
    <col min="5395" max="5395" width="12.625" style="961" customWidth="1"/>
    <col min="5396" max="5396" width="10.625" style="961" customWidth="1"/>
    <col min="5397" max="5397" width="12.125" style="961" customWidth="1"/>
    <col min="5398" max="5628" width="9" style="961"/>
    <col min="5629" max="5629" width="4.625" style="961" customWidth="1"/>
    <col min="5630" max="5633" width="5.625" style="961" customWidth="1"/>
    <col min="5634" max="5636" width="2.625" style="961" customWidth="1"/>
    <col min="5637" max="5637" width="4.625" style="961" customWidth="1"/>
    <col min="5638" max="5640" width="6.625" style="961" customWidth="1"/>
    <col min="5641" max="5641" width="13.5" style="961" customWidth="1"/>
    <col min="5642" max="5643" width="13.75" style="961" customWidth="1"/>
    <col min="5644" max="5644" width="17.625" style="961" customWidth="1"/>
    <col min="5645" max="5645" width="3.875" style="961" customWidth="1"/>
    <col min="5646" max="5646" width="2.375" style="961" customWidth="1"/>
    <col min="5647" max="5647" width="2.5" style="961" customWidth="1"/>
    <col min="5648" max="5648" width="5.625" style="961" customWidth="1"/>
    <col min="5649" max="5649" width="4.25" style="961" customWidth="1"/>
    <col min="5650" max="5650" width="17.625" style="961" customWidth="1"/>
    <col min="5651" max="5651" width="12.625" style="961" customWidth="1"/>
    <col min="5652" max="5652" width="10.625" style="961" customWidth="1"/>
    <col min="5653" max="5653" width="12.125" style="961" customWidth="1"/>
    <col min="5654" max="5884" width="9" style="961"/>
    <col min="5885" max="5885" width="4.625" style="961" customWidth="1"/>
    <col min="5886" max="5889" width="5.625" style="961" customWidth="1"/>
    <col min="5890" max="5892" width="2.625" style="961" customWidth="1"/>
    <col min="5893" max="5893" width="4.625" style="961" customWidth="1"/>
    <col min="5894" max="5896" width="6.625" style="961" customWidth="1"/>
    <col min="5897" max="5897" width="13.5" style="961" customWidth="1"/>
    <col min="5898" max="5899" width="13.75" style="961" customWidth="1"/>
    <col min="5900" max="5900" width="17.625" style="961" customWidth="1"/>
    <col min="5901" max="5901" width="3.875" style="961" customWidth="1"/>
    <col min="5902" max="5902" width="2.375" style="961" customWidth="1"/>
    <col min="5903" max="5903" width="2.5" style="961" customWidth="1"/>
    <col min="5904" max="5904" width="5.625" style="961" customWidth="1"/>
    <col min="5905" max="5905" width="4.25" style="961" customWidth="1"/>
    <col min="5906" max="5906" width="17.625" style="961" customWidth="1"/>
    <col min="5907" max="5907" width="12.625" style="961" customWidth="1"/>
    <col min="5908" max="5908" width="10.625" style="961" customWidth="1"/>
    <col min="5909" max="5909" width="12.125" style="961" customWidth="1"/>
    <col min="5910" max="6140" width="9" style="961"/>
    <col min="6141" max="6141" width="4.625" style="961" customWidth="1"/>
    <col min="6142" max="6145" width="5.625" style="961" customWidth="1"/>
    <col min="6146" max="6148" width="2.625" style="961" customWidth="1"/>
    <col min="6149" max="6149" width="4.625" style="961" customWidth="1"/>
    <col min="6150" max="6152" width="6.625" style="961" customWidth="1"/>
    <col min="6153" max="6153" width="13.5" style="961" customWidth="1"/>
    <col min="6154" max="6155" width="13.75" style="961" customWidth="1"/>
    <col min="6156" max="6156" width="17.625" style="961" customWidth="1"/>
    <col min="6157" max="6157" width="3.875" style="961" customWidth="1"/>
    <col min="6158" max="6158" width="2.375" style="961" customWidth="1"/>
    <col min="6159" max="6159" width="2.5" style="961" customWidth="1"/>
    <col min="6160" max="6160" width="5.625" style="961" customWidth="1"/>
    <col min="6161" max="6161" width="4.25" style="961" customWidth="1"/>
    <col min="6162" max="6162" width="17.625" style="961" customWidth="1"/>
    <col min="6163" max="6163" width="12.625" style="961" customWidth="1"/>
    <col min="6164" max="6164" width="10.625" style="961" customWidth="1"/>
    <col min="6165" max="6165" width="12.125" style="961" customWidth="1"/>
    <col min="6166" max="6396" width="9" style="961"/>
    <col min="6397" max="6397" width="4.625" style="961" customWidth="1"/>
    <col min="6398" max="6401" width="5.625" style="961" customWidth="1"/>
    <col min="6402" max="6404" width="2.625" style="961" customWidth="1"/>
    <col min="6405" max="6405" width="4.625" style="961" customWidth="1"/>
    <col min="6406" max="6408" width="6.625" style="961" customWidth="1"/>
    <col min="6409" max="6409" width="13.5" style="961" customWidth="1"/>
    <col min="6410" max="6411" width="13.75" style="961" customWidth="1"/>
    <col min="6412" max="6412" width="17.625" style="961" customWidth="1"/>
    <col min="6413" max="6413" width="3.875" style="961" customWidth="1"/>
    <col min="6414" max="6414" width="2.375" style="961" customWidth="1"/>
    <col min="6415" max="6415" width="2.5" style="961" customWidth="1"/>
    <col min="6416" max="6416" width="5.625" style="961" customWidth="1"/>
    <col min="6417" max="6417" width="4.25" style="961" customWidth="1"/>
    <col min="6418" max="6418" width="17.625" style="961" customWidth="1"/>
    <col min="6419" max="6419" width="12.625" style="961" customWidth="1"/>
    <col min="6420" max="6420" width="10.625" style="961" customWidth="1"/>
    <col min="6421" max="6421" width="12.125" style="961" customWidth="1"/>
    <col min="6422" max="6652" width="9" style="961"/>
    <col min="6653" max="6653" width="4.625" style="961" customWidth="1"/>
    <col min="6654" max="6657" width="5.625" style="961" customWidth="1"/>
    <col min="6658" max="6660" width="2.625" style="961" customWidth="1"/>
    <col min="6661" max="6661" width="4.625" style="961" customWidth="1"/>
    <col min="6662" max="6664" width="6.625" style="961" customWidth="1"/>
    <col min="6665" max="6665" width="13.5" style="961" customWidth="1"/>
    <col min="6666" max="6667" width="13.75" style="961" customWidth="1"/>
    <col min="6668" max="6668" width="17.625" style="961" customWidth="1"/>
    <col min="6669" max="6669" width="3.875" style="961" customWidth="1"/>
    <col min="6670" max="6670" width="2.375" style="961" customWidth="1"/>
    <col min="6671" max="6671" width="2.5" style="961" customWidth="1"/>
    <col min="6672" max="6672" width="5.625" style="961" customWidth="1"/>
    <col min="6673" max="6673" width="4.25" style="961" customWidth="1"/>
    <col min="6674" max="6674" width="17.625" style="961" customWidth="1"/>
    <col min="6675" max="6675" width="12.625" style="961" customWidth="1"/>
    <col min="6676" max="6676" width="10.625" style="961" customWidth="1"/>
    <col min="6677" max="6677" width="12.125" style="961" customWidth="1"/>
    <col min="6678" max="6908" width="9" style="961"/>
    <col min="6909" max="6909" width="4.625" style="961" customWidth="1"/>
    <col min="6910" max="6913" width="5.625" style="961" customWidth="1"/>
    <col min="6914" max="6916" width="2.625" style="961" customWidth="1"/>
    <col min="6917" max="6917" width="4.625" style="961" customWidth="1"/>
    <col min="6918" max="6920" width="6.625" style="961" customWidth="1"/>
    <col min="6921" max="6921" width="13.5" style="961" customWidth="1"/>
    <col min="6922" max="6923" width="13.75" style="961" customWidth="1"/>
    <col min="6924" max="6924" width="17.625" style="961" customWidth="1"/>
    <col min="6925" max="6925" width="3.875" style="961" customWidth="1"/>
    <col min="6926" max="6926" width="2.375" style="961" customWidth="1"/>
    <col min="6927" max="6927" width="2.5" style="961" customWidth="1"/>
    <col min="6928" max="6928" width="5.625" style="961" customWidth="1"/>
    <col min="6929" max="6929" width="4.25" style="961" customWidth="1"/>
    <col min="6930" max="6930" width="17.625" style="961" customWidth="1"/>
    <col min="6931" max="6931" width="12.625" style="961" customWidth="1"/>
    <col min="6932" max="6932" width="10.625" style="961" customWidth="1"/>
    <col min="6933" max="6933" width="12.125" style="961" customWidth="1"/>
    <col min="6934" max="7164" width="9" style="961"/>
    <col min="7165" max="7165" width="4.625" style="961" customWidth="1"/>
    <col min="7166" max="7169" width="5.625" style="961" customWidth="1"/>
    <col min="7170" max="7172" width="2.625" style="961" customWidth="1"/>
    <col min="7173" max="7173" width="4.625" style="961" customWidth="1"/>
    <col min="7174" max="7176" width="6.625" style="961" customWidth="1"/>
    <col min="7177" max="7177" width="13.5" style="961" customWidth="1"/>
    <col min="7178" max="7179" width="13.75" style="961" customWidth="1"/>
    <col min="7180" max="7180" width="17.625" style="961" customWidth="1"/>
    <col min="7181" max="7181" width="3.875" style="961" customWidth="1"/>
    <col min="7182" max="7182" width="2.375" style="961" customWidth="1"/>
    <col min="7183" max="7183" width="2.5" style="961" customWidth="1"/>
    <col min="7184" max="7184" width="5.625" style="961" customWidth="1"/>
    <col min="7185" max="7185" width="4.25" style="961" customWidth="1"/>
    <col min="7186" max="7186" width="17.625" style="961" customWidth="1"/>
    <col min="7187" max="7187" width="12.625" style="961" customWidth="1"/>
    <col min="7188" max="7188" width="10.625" style="961" customWidth="1"/>
    <col min="7189" max="7189" width="12.125" style="961" customWidth="1"/>
    <col min="7190" max="7420" width="9" style="961"/>
    <col min="7421" max="7421" width="4.625" style="961" customWidth="1"/>
    <col min="7422" max="7425" width="5.625" style="961" customWidth="1"/>
    <col min="7426" max="7428" width="2.625" style="961" customWidth="1"/>
    <col min="7429" max="7429" width="4.625" style="961" customWidth="1"/>
    <col min="7430" max="7432" width="6.625" style="961" customWidth="1"/>
    <col min="7433" max="7433" width="13.5" style="961" customWidth="1"/>
    <col min="7434" max="7435" width="13.75" style="961" customWidth="1"/>
    <col min="7436" max="7436" width="17.625" style="961" customWidth="1"/>
    <col min="7437" max="7437" width="3.875" style="961" customWidth="1"/>
    <col min="7438" max="7438" width="2.375" style="961" customWidth="1"/>
    <col min="7439" max="7439" width="2.5" style="961" customWidth="1"/>
    <col min="7440" max="7440" width="5.625" style="961" customWidth="1"/>
    <col min="7441" max="7441" width="4.25" style="961" customWidth="1"/>
    <col min="7442" max="7442" width="17.625" style="961" customWidth="1"/>
    <col min="7443" max="7443" width="12.625" style="961" customWidth="1"/>
    <col min="7444" max="7444" width="10.625" style="961" customWidth="1"/>
    <col min="7445" max="7445" width="12.125" style="961" customWidth="1"/>
    <col min="7446" max="7676" width="9" style="961"/>
    <col min="7677" max="7677" width="4.625" style="961" customWidth="1"/>
    <col min="7678" max="7681" width="5.625" style="961" customWidth="1"/>
    <col min="7682" max="7684" width="2.625" style="961" customWidth="1"/>
    <col min="7685" max="7685" width="4.625" style="961" customWidth="1"/>
    <col min="7686" max="7688" width="6.625" style="961" customWidth="1"/>
    <col min="7689" max="7689" width="13.5" style="961" customWidth="1"/>
    <col min="7690" max="7691" width="13.75" style="961" customWidth="1"/>
    <col min="7692" max="7692" width="17.625" style="961" customWidth="1"/>
    <col min="7693" max="7693" width="3.875" style="961" customWidth="1"/>
    <col min="7694" max="7694" width="2.375" style="961" customWidth="1"/>
    <col min="7695" max="7695" width="2.5" style="961" customWidth="1"/>
    <col min="7696" max="7696" width="5.625" style="961" customWidth="1"/>
    <col min="7697" max="7697" width="4.25" style="961" customWidth="1"/>
    <col min="7698" max="7698" width="17.625" style="961" customWidth="1"/>
    <col min="7699" max="7699" width="12.625" style="961" customWidth="1"/>
    <col min="7700" max="7700" width="10.625" style="961" customWidth="1"/>
    <col min="7701" max="7701" width="12.125" style="961" customWidth="1"/>
    <col min="7702" max="7932" width="9" style="961"/>
    <col min="7933" max="7933" width="4.625" style="961" customWidth="1"/>
    <col min="7934" max="7937" width="5.625" style="961" customWidth="1"/>
    <col min="7938" max="7940" width="2.625" style="961" customWidth="1"/>
    <col min="7941" max="7941" width="4.625" style="961" customWidth="1"/>
    <col min="7942" max="7944" width="6.625" style="961" customWidth="1"/>
    <col min="7945" max="7945" width="13.5" style="961" customWidth="1"/>
    <col min="7946" max="7947" width="13.75" style="961" customWidth="1"/>
    <col min="7948" max="7948" width="17.625" style="961" customWidth="1"/>
    <col min="7949" max="7949" width="3.875" style="961" customWidth="1"/>
    <col min="7950" max="7950" width="2.375" style="961" customWidth="1"/>
    <col min="7951" max="7951" width="2.5" style="961" customWidth="1"/>
    <col min="7952" max="7952" width="5.625" style="961" customWidth="1"/>
    <col min="7953" max="7953" width="4.25" style="961" customWidth="1"/>
    <col min="7954" max="7954" width="17.625" style="961" customWidth="1"/>
    <col min="7955" max="7955" width="12.625" style="961" customWidth="1"/>
    <col min="7956" max="7956" width="10.625" style="961" customWidth="1"/>
    <col min="7957" max="7957" width="12.125" style="961" customWidth="1"/>
    <col min="7958" max="8188" width="9" style="961"/>
    <col min="8189" max="8189" width="4.625" style="961" customWidth="1"/>
    <col min="8190" max="8193" width="5.625" style="961" customWidth="1"/>
    <col min="8194" max="8196" width="2.625" style="961" customWidth="1"/>
    <col min="8197" max="8197" width="4.625" style="961" customWidth="1"/>
    <col min="8198" max="8200" width="6.625" style="961" customWidth="1"/>
    <col min="8201" max="8201" width="13.5" style="961" customWidth="1"/>
    <col min="8202" max="8203" width="13.75" style="961" customWidth="1"/>
    <col min="8204" max="8204" width="17.625" style="961" customWidth="1"/>
    <col min="8205" max="8205" width="3.875" style="961" customWidth="1"/>
    <col min="8206" max="8206" width="2.375" style="961" customWidth="1"/>
    <col min="8207" max="8207" width="2.5" style="961" customWidth="1"/>
    <col min="8208" max="8208" width="5.625" style="961" customWidth="1"/>
    <col min="8209" max="8209" width="4.25" style="961" customWidth="1"/>
    <col min="8210" max="8210" width="17.625" style="961" customWidth="1"/>
    <col min="8211" max="8211" width="12.625" style="961" customWidth="1"/>
    <col min="8212" max="8212" width="10.625" style="961" customWidth="1"/>
    <col min="8213" max="8213" width="12.125" style="961" customWidth="1"/>
    <col min="8214" max="8444" width="9" style="961"/>
    <col min="8445" max="8445" width="4.625" style="961" customWidth="1"/>
    <col min="8446" max="8449" width="5.625" style="961" customWidth="1"/>
    <col min="8450" max="8452" width="2.625" style="961" customWidth="1"/>
    <col min="8453" max="8453" width="4.625" style="961" customWidth="1"/>
    <col min="8454" max="8456" width="6.625" style="961" customWidth="1"/>
    <col min="8457" max="8457" width="13.5" style="961" customWidth="1"/>
    <col min="8458" max="8459" width="13.75" style="961" customWidth="1"/>
    <col min="8460" max="8460" width="17.625" style="961" customWidth="1"/>
    <col min="8461" max="8461" width="3.875" style="961" customWidth="1"/>
    <col min="8462" max="8462" width="2.375" style="961" customWidth="1"/>
    <col min="8463" max="8463" width="2.5" style="961" customWidth="1"/>
    <col min="8464" max="8464" width="5.625" style="961" customWidth="1"/>
    <col min="8465" max="8465" width="4.25" style="961" customWidth="1"/>
    <col min="8466" max="8466" width="17.625" style="961" customWidth="1"/>
    <col min="8467" max="8467" width="12.625" style="961" customWidth="1"/>
    <col min="8468" max="8468" width="10.625" style="961" customWidth="1"/>
    <col min="8469" max="8469" width="12.125" style="961" customWidth="1"/>
    <col min="8470" max="8700" width="9" style="961"/>
    <col min="8701" max="8701" width="4.625" style="961" customWidth="1"/>
    <col min="8702" max="8705" width="5.625" style="961" customWidth="1"/>
    <col min="8706" max="8708" width="2.625" style="961" customWidth="1"/>
    <col min="8709" max="8709" width="4.625" style="961" customWidth="1"/>
    <col min="8710" max="8712" width="6.625" style="961" customWidth="1"/>
    <col min="8713" max="8713" width="13.5" style="961" customWidth="1"/>
    <col min="8714" max="8715" width="13.75" style="961" customWidth="1"/>
    <col min="8716" max="8716" width="17.625" style="961" customWidth="1"/>
    <col min="8717" max="8717" width="3.875" style="961" customWidth="1"/>
    <col min="8718" max="8718" width="2.375" style="961" customWidth="1"/>
    <col min="8719" max="8719" width="2.5" style="961" customWidth="1"/>
    <col min="8720" max="8720" width="5.625" style="961" customWidth="1"/>
    <col min="8721" max="8721" width="4.25" style="961" customWidth="1"/>
    <col min="8722" max="8722" width="17.625" style="961" customWidth="1"/>
    <col min="8723" max="8723" width="12.625" style="961" customWidth="1"/>
    <col min="8724" max="8724" width="10.625" style="961" customWidth="1"/>
    <col min="8725" max="8725" width="12.125" style="961" customWidth="1"/>
    <col min="8726" max="8956" width="9" style="961"/>
    <col min="8957" max="8957" width="4.625" style="961" customWidth="1"/>
    <col min="8958" max="8961" width="5.625" style="961" customWidth="1"/>
    <col min="8962" max="8964" width="2.625" style="961" customWidth="1"/>
    <col min="8965" max="8965" width="4.625" style="961" customWidth="1"/>
    <col min="8966" max="8968" width="6.625" style="961" customWidth="1"/>
    <col min="8969" max="8969" width="13.5" style="961" customWidth="1"/>
    <col min="8970" max="8971" width="13.75" style="961" customWidth="1"/>
    <col min="8972" max="8972" width="17.625" style="961" customWidth="1"/>
    <col min="8973" max="8973" width="3.875" style="961" customWidth="1"/>
    <col min="8974" max="8974" width="2.375" style="961" customWidth="1"/>
    <col min="8975" max="8975" width="2.5" style="961" customWidth="1"/>
    <col min="8976" max="8976" width="5.625" style="961" customWidth="1"/>
    <col min="8977" max="8977" width="4.25" style="961" customWidth="1"/>
    <col min="8978" max="8978" width="17.625" style="961" customWidth="1"/>
    <col min="8979" max="8979" width="12.625" style="961" customWidth="1"/>
    <col min="8980" max="8980" width="10.625" style="961" customWidth="1"/>
    <col min="8981" max="8981" width="12.125" style="961" customWidth="1"/>
    <col min="8982" max="9212" width="9" style="961"/>
    <col min="9213" max="9213" width="4.625" style="961" customWidth="1"/>
    <col min="9214" max="9217" width="5.625" style="961" customWidth="1"/>
    <col min="9218" max="9220" width="2.625" style="961" customWidth="1"/>
    <col min="9221" max="9221" width="4.625" style="961" customWidth="1"/>
    <col min="9222" max="9224" width="6.625" style="961" customWidth="1"/>
    <col min="9225" max="9225" width="13.5" style="961" customWidth="1"/>
    <col min="9226" max="9227" width="13.75" style="961" customWidth="1"/>
    <col min="9228" max="9228" width="17.625" style="961" customWidth="1"/>
    <col min="9229" max="9229" width="3.875" style="961" customWidth="1"/>
    <col min="9230" max="9230" width="2.375" style="961" customWidth="1"/>
    <col min="9231" max="9231" width="2.5" style="961" customWidth="1"/>
    <col min="9232" max="9232" width="5.625" style="961" customWidth="1"/>
    <col min="9233" max="9233" width="4.25" style="961" customWidth="1"/>
    <col min="9234" max="9234" width="17.625" style="961" customWidth="1"/>
    <col min="9235" max="9235" width="12.625" style="961" customWidth="1"/>
    <col min="9236" max="9236" width="10.625" style="961" customWidth="1"/>
    <col min="9237" max="9237" width="12.125" style="961" customWidth="1"/>
    <col min="9238" max="9468" width="9" style="961"/>
    <col min="9469" max="9469" width="4.625" style="961" customWidth="1"/>
    <col min="9470" max="9473" width="5.625" style="961" customWidth="1"/>
    <col min="9474" max="9476" width="2.625" style="961" customWidth="1"/>
    <col min="9477" max="9477" width="4.625" style="961" customWidth="1"/>
    <col min="9478" max="9480" width="6.625" style="961" customWidth="1"/>
    <col min="9481" max="9481" width="13.5" style="961" customWidth="1"/>
    <col min="9482" max="9483" width="13.75" style="961" customWidth="1"/>
    <col min="9484" max="9484" width="17.625" style="961" customWidth="1"/>
    <col min="9485" max="9485" width="3.875" style="961" customWidth="1"/>
    <col min="9486" max="9486" width="2.375" style="961" customWidth="1"/>
    <col min="9487" max="9487" width="2.5" style="961" customWidth="1"/>
    <col min="9488" max="9488" width="5.625" style="961" customWidth="1"/>
    <col min="9489" max="9489" width="4.25" style="961" customWidth="1"/>
    <col min="9490" max="9490" width="17.625" style="961" customWidth="1"/>
    <col min="9491" max="9491" width="12.625" style="961" customWidth="1"/>
    <col min="9492" max="9492" width="10.625" style="961" customWidth="1"/>
    <col min="9493" max="9493" width="12.125" style="961" customWidth="1"/>
    <col min="9494" max="9724" width="9" style="961"/>
    <col min="9725" max="9725" width="4.625" style="961" customWidth="1"/>
    <col min="9726" max="9729" width="5.625" style="961" customWidth="1"/>
    <col min="9730" max="9732" width="2.625" style="961" customWidth="1"/>
    <col min="9733" max="9733" width="4.625" style="961" customWidth="1"/>
    <col min="9734" max="9736" width="6.625" style="961" customWidth="1"/>
    <col min="9737" max="9737" width="13.5" style="961" customWidth="1"/>
    <col min="9738" max="9739" width="13.75" style="961" customWidth="1"/>
    <col min="9740" max="9740" width="17.625" style="961" customWidth="1"/>
    <col min="9741" max="9741" width="3.875" style="961" customWidth="1"/>
    <col min="9742" max="9742" width="2.375" style="961" customWidth="1"/>
    <col min="9743" max="9743" width="2.5" style="961" customWidth="1"/>
    <col min="9744" max="9744" width="5.625" style="961" customWidth="1"/>
    <col min="9745" max="9745" width="4.25" style="961" customWidth="1"/>
    <col min="9746" max="9746" width="17.625" style="961" customWidth="1"/>
    <col min="9747" max="9747" width="12.625" style="961" customWidth="1"/>
    <col min="9748" max="9748" width="10.625" style="961" customWidth="1"/>
    <col min="9749" max="9749" width="12.125" style="961" customWidth="1"/>
    <col min="9750" max="9980" width="9" style="961"/>
    <col min="9981" max="9981" width="4.625" style="961" customWidth="1"/>
    <col min="9982" max="9985" width="5.625" style="961" customWidth="1"/>
    <col min="9986" max="9988" width="2.625" style="961" customWidth="1"/>
    <col min="9989" max="9989" width="4.625" style="961" customWidth="1"/>
    <col min="9990" max="9992" width="6.625" style="961" customWidth="1"/>
    <col min="9993" max="9993" width="13.5" style="961" customWidth="1"/>
    <col min="9994" max="9995" width="13.75" style="961" customWidth="1"/>
    <col min="9996" max="9996" width="17.625" style="961" customWidth="1"/>
    <col min="9997" max="9997" width="3.875" style="961" customWidth="1"/>
    <col min="9998" max="9998" width="2.375" style="961" customWidth="1"/>
    <col min="9999" max="9999" width="2.5" style="961" customWidth="1"/>
    <col min="10000" max="10000" width="5.625" style="961" customWidth="1"/>
    <col min="10001" max="10001" width="4.25" style="961" customWidth="1"/>
    <col min="10002" max="10002" width="17.625" style="961" customWidth="1"/>
    <col min="10003" max="10003" width="12.625" style="961" customWidth="1"/>
    <col min="10004" max="10004" width="10.625" style="961" customWidth="1"/>
    <col min="10005" max="10005" width="12.125" style="961" customWidth="1"/>
    <col min="10006" max="10236" width="9" style="961"/>
    <col min="10237" max="10237" width="4.625" style="961" customWidth="1"/>
    <col min="10238" max="10241" width="5.625" style="961" customWidth="1"/>
    <col min="10242" max="10244" width="2.625" style="961" customWidth="1"/>
    <col min="10245" max="10245" width="4.625" style="961" customWidth="1"/>
    <col min="10246" max="10248" width="6.625" style="961" customWidth="1"/>
    <col min="10249" max="10249" width="13.5" style="961" customWidth="1"/>
    <col min="10250" max="10251" width="13.75" style="961" customWidth="1"/>
    <col min="10252" max="10252" width="17.625" style="961" customWidth="1"/>
    <col min="10253" max="10253" width="3.875" style="961" customWidth="1"/>
    <col min="10254" max="10254" width="2.375" style="961" customWidth="1"/>
    <col min="10255" max="10255" width="2.5" style="961" customWidth="1"/>
    <col min="10256" max="10256" width="5.625" style="961" customWidth="1"/>
    <col min="10257" max="10257" width="4.25" style="961" customWidth="1"/>
    <col min="10258" max="10258" width="17.625" style="961" customWidth="1"/>
    <col min="10259" max="10259" width="12.625" style="961" customWidth="1"/>
    <col min="10260" max="10260" width="10.625" style="961" customWidth="1"/>
    <col min="10261" max="10261" width="12.125" style="961" customWidth="1"/>
    <col min="10262" max="10492" width="9" style="961"/>
    <col min="10493" max="10493" width="4.625" style="961" customWidth="1"/>
    <col min="10494" max="10497" width="5.625" style="961" customWidth="1"/>
    <col min="10498" max="10500" width="2.625" style="961" customWidth="1"/>
    <col min="10501" max="10501" width="4.625" style="961" customWidth="1"/>
    <col min="10502" max="10504" width="6.625" style="961" customWidth="1"/>
    <col min="10505" max="10505" width="13.5" style="961" customWidth="1"/>
    <col min="10506" max="10507" width="13.75" style="961" customWidth="1"/>
    <col min="10508" max="10508" width="17.625" style="961" customWidth="1"/>
    <col min="10509" max="10509" width="3.875" style="961" customWidth="1"/>
    <col min="10510" max="10510" width="2.375" style="961" customWidth="1"/>
    <col min="10511" max="10511" width="2.5" style="961" customWidth="1"/>
    <col min="10512" max="10512" width="5.625" style="961" customWidth="1"/>
    <col min="10513" max="10513" width="4.25" style="961" customWidth="1"/>
    <col min="10514" max="10514" width="17.625" style="961" customWidth="1"/>
    <col min="10515" max="10515" width="12.625" style="961" customWidth="1"/>
    <col min="10516" max="10516" width="10.625" style="961" customWidth="1"/>
    <col min="10517" max="10517" width="12.125" style="961" customWidth="1"/>
    <col min="10518" max="10748" width="9" style="961"/>
    <col min="10749" max="10749" width="4.625" style="961" customWidth="1"/>
    <col min="10750" max="10753" width="5.625" style="961" customWidth="1"/>
    <col min="10754" max="10756" width="2.625" style="961" customWidth="1"/>
    <col min="10757" max="10757" width="4.625" style="961" customWidth="1"/>
    <col min="10758" max="10760" width="6.625" style="961" customWidth="1"/>
    <col min="10761" max="10761" width="13.5" style="961" customWidth="1"/>
    <col min="10762" max="10763" width="13.75" style="961" customWidth="1"/>
    <col min="10764" max="10764" width="17.625" style="961" customWidth="1"/>
    <col min="10765" max="10765" width="3.875" style="961" customWidth="1"/>
    <col min="10766" max="10766" width="2.375" style="961" customWidth="1"/>
    <col min="10767" max="10767" width="2.5" style="961" customWidth="1"/>
    <col min="10768" max="10768" width="5.625" style="961" customWidth="1"/>
    <col min="10769" max="10769" width="4.25" style="961" customWidth="1"/>
    <col min="10770" max="10770" width="17.625" style="961" customWidth="1"/>
    <col min="10771" max="10771" width="12.625" style="961" customWidth="1"/>
    <col min="10772" max="10772" width="10.625" style="961" customWidth="1"/>
    <col min="10773" max="10773" width="12.125" style="961" customWidth="1"/>
    <col min="10774" max="11004" width="9" style="961"/>
    <col min="11005" max="11005" width="4.625" style="961" customWidth="1"/>
    <col min="11006" max="11009" width="5.625" style="961" customWidth="1"/>
    <col min="11010" max="11012" width="2.625" style="961" customWidth="1"/>
    <col min="11013" max="11013" width="4.625" style="961" customWidth="1"/>
    <col min="11014" max="11016" width="6.625" style="961" customWidth="1"/>
    <col min="11017" max="11017" width="13.5" style="961" customWidth="1"/>
    <col min="11018" max="11019" width="13.75" style="961" customWidth="1"/>
    <col min="11020" max="11020" width="17.625" style="961" customWidth="1"/>
    <col min="11021" max="11021" width="3.875" style="961" customWidth="1"/>
    <col min="11022" max="11022" width="2.375" style="961" customWidth="1"/>
    <col min="11023" max="11023" width="2.5" style="961" customWidth="1"/>
    <col min="11024" max="11024" width="5.625" style="961" customWidth="1"/>
    <col min="11025" max="11025" width="4.25" style="961" customWidth="1"/>
    <col min="11026" max="11026" width="17.625" style="961" customWidth="1"/>
    <col min="11027" max="11027" width="12.625" style="961" customWidth="1"/>
    <col min="11028" max="11028" width="10.625" style="961" customWidth="1"/>
    <col min="11029" max="11029" width="12.125" style="961" customWidth="1"/>
    <col min="11030" max="11260" width="9" style="961"/>
    <col min="11261" max="11261" width="4.625" style="961" customWidth="1"/>
    <col min="11262" max="11265" width="5.625" style="961" customWidth="1"/>
    <col min="11266" max="11268" width="2.625" style="961" customWidth="1"/>
    <col min="11269" max="11269" width="4.625" style="961" customWidth="1"/>
    <col min="11270" max="11272" width="6.625" style="961" customWidth="1"/>
    <col min="11273" max="11273" width="13.5" style="961" customWidth="1"/>
    <col min="11274" max="11275" width="13.75" style="961" customWidth="1"/>
    <col min="11276" max="11276" width="17.625" style="961" customWidth="1"/>
    <col min="11277" max="11277" width="3.875" style="961" customWidth="1"/>
    <col min="11278" max="11278" width="2.375" style="961" customWidth="1"/>
    <col min="11279" max="11279" width="2.5" style="961" customWidth="1"/>
    <col min="11280" max="11280" width="5.625" style="961" customWidth="1"/>
    <col min="11281" max="11281" width="4.25" style="961" customWidth="1"/>
    <col min="11282" max="11282" width="17.625" style="961" customWidth="1"/>
    <col min="11283" max="11283" width="12.625" style="961" customWidth="1"/>
    <col min="11284" max="11284" width="10.625" style="961" customWidth="1"/>
    <col min="11285" max="11285" width="12.125" style="961" customWidth="1"/>
    <col min="11286" max="11516" width="9" style="961"/>
    <col min="11517" max="11517" width="4.625" style="961" customWidth="1"/>
    <col min="11518" max="11521" width="5.625" style="961" customWidth="1"/>
    <col min="11522" max="11524" width="2.625" style="961" customWidth="1"/>
    <col min="11525" max="11525" width="4.625" style="961" customWidth="1"/>
    <col min="11526" max="11528" width="6.625" style="961" customWidth="1"/>
    <col min="11529" max="11529" width="13.5" style="961" customWidth="1"/>
    <col min="11530" max="11531" width="13.75" style="961" customWidth="1"/>
    <col min="11532" max="11532" width="17.625" style="961" customWidth="1"/>
    <col min="11533" max="11533" width="3.875" style="961" customWidth="1"/>
    <col min="11534" max="11534" width="2.375" style="961" customWidth="1"/>
    <col min="11535" max="11535" width="2.5" style="961" customWidth="1"/>
    <col min="11536" max="11536" width="5.625" style="961" customWidth="1"/>
    <col min="11537" max="11537" width="4.25" style="961" customWidth="1"/>
    <col min="11538" max="11538" width="17.625" style="961" customWidth="1"/>
    <col min="11539" max="11539" width="12.625" style="961" customWidth="1"/>
    <col min="11540" max="11540" width="10.625" style="961" customWidth="1"/>
    <col min="11541" max="11541" width="12.125" style="961" customWidth="1"/>
    <col min="11542" max="11772" width="9" style="961"/>
    <col min="11773" max="11773" width="4.625" style="961" customWidth="1"/>
    <col min="11774" max="11777" width="5.625" style="961" customWidth="1"/>
    <col min="11778" max="11780" width="2.625" style="961" customWidth="1"/>
    <col min="11781" max="11781" width="4.625" style="961" customWidth="1"/>
    <col min="11782" max="11784" width="6.625" style="961" customWidth="1"/>
    <col min="11785" max="11785" width="13.5" style="961" customWidth="1"/>
    <col min="11786" max="11787" width="13.75" style="961" customWidth="1"/>
    <col min="11788" max="11788" width="17.625" style="961" customWidth="1"/>
    <col min="11789" max="11789" width="3.875" style="961" customWidth="1"/>
    <col min="11790" max="11790" width="2.375" style="961" customWidth="1"/>
    <col min="11791" max="11791" width="2.5" style="961" customWidth="1"/>
    <col min="11792" max="11792" width="5.625" style="961" customWidth="1"/>
    <col min="11793" max="11793" width="4.25" style="961" customWidth="1"/>
    <col min="11794" max="11794" width="17.625" style="961" customWidth="1"/>
    <col min="11795" max="11795" width="12.625" style="961" customWidth="1"/>
    <col min="11796" max="11796" width="10.625" style="961" customWidth="1"/>
    <col min="11797" max="11797" width="12.125" style="961" customWidth="1"/>
    <col min="11798" max="12028" width="9" style="961"/>
    <col min="12029" max="12029" width="4.625" style="961" customWidth="1"/>
    <col min="12030" max="12033" width="5.625" style="961" customWidth="1"/>
    <col min="12034" max="12036" width="2.625" style="961" customWidth="1"/>
    <col min="12037" max="12037" width="4.625" style="961" customWidth="1"/>
    <col min="12038" max="12040" width="6.625" style="961" customWidth="1"/>
    <col min="12041" max="12041" width="13.5" style="961" customWidth="1"/>
    <col min="12042" max="12043" width="13.75" style="961" customWidth="1"/>
    <col min="12044" max="12044" width="17.625" style="961" customWidth="1"/>
    <col min="12045" max="12045" width="3.875" style="961" customWidth="1"/>
    <col min="12046" max="12046" width="2.375" style="961" customWidth="1"/>
    <col min="12047" max="12047" width="2.5" style="961" customWidth="1"/>
    <col min="12048" max="12048" width="5.625" style="961" customWidth="1"/>
    <col min="12049" max="12049" width="4.25" style="961" customWidth="1"/>
    <col min="12050" max="12050" width="17.625" style="961" customWidth="1"/>
    <col min="12051" max="12051" width="12.625" style="961" customWidth="1"/>
    <col min="12052" max="12052" width="10.625" style="961" customWidth="1"/>
    <col min="12053" max="12053" width="12.125" style="961" customWidth="1"/>
    <col min="12054" max="12284" width="9" style="961"/>
    <col min="12285" max="12285" width="4.625" style="961" customWidth="1"/>
    <col min="12286" max="12289" width="5.625" style="961" customWidth="1"/>
    <col min="12290" max="12292" width="2.625" style="961" customWidth="1"/>
    <col min="12293" max="12293" width="4.625" style="961" customWidth="1"/>
    <col min="12294" max="12296" width="6.625" style="961" customWidth="1"/>
    <col min="12297" max="12297" width="13.5" style="961" customWidth="1"/>
    <col min="12298" max="12299" width="13.75" style="961" customWidth="1"/>
    <col min="12300" max="12300" width="17.625" style="961" customWidth="1"/>
    <col min="12301" max="12301" width="3.875" style="961" customWidth="1"/>
    <col min="12302" max="12302" width="2.375" style="961" customWidth="1"/>
    <col min="12303" max="12303" width="2.5" style="961" customWidth="1"/>
    <col min="12304" max="12304" width="5.625" style="961" customWidth="1"/>
    <col min="12305" max="12305" width="4.25" style="961" customWidth="1"/>
    <col min="12306" max="12306" width="17.625" style="961" customWidth="1"/>
    <col min="12307" max="12307" width="12.625" style="961" customWidth="1"/>
    <col min="12308" max="12308" width="10.625" style="961" customWidth="1"/>
    <col min="12309" max="12309" width="12.125" style="961" customWidth="1"/>
    <col min="12310" max="12540" width="9" style="961"/>
    <col min="12541" max="12541" width="4.625" style="961" customWidth="1"/>
    <col min="12542" max="12545" width="5.625" style="961" customWidth="1"/>
    <col min="12546" max="12548" width="2.625" style="961" customWidth="1"/>
    <col min="12549" max="12549" width="4.625" style="961" customWidth="1"/>
    <col min="12550" max="12552" width="6.625" style="961" customWidth="1"/>
    <col min="12553" max="12553" width="13.5" style="961" customWidth="1"/>
    <col min="12554" max="12555" width="13.75" style="961" customWidth="1"/>
    <col min="12556" max="12556" width="17.625" style="961" customWidth="1"/>
    <col min="12557" max="12557" width="3.875" style="961" customWidth="1"/>
    <col min="12558" max="12558" width="2.375" style="961" customWidth="1"/>
    <col min="12559" max="12559" width="2.5" style="961" customWidth="1"/>
    <col min="12560" max="12560" width="5.625" style="961" customWidth="1"/>
    <col min="12561" max="12561" width="4.25" style="961" customWidth="1"/>
    <col min="12562" max="12562" width="17.625" style="961" customWidth="1"/>
    <col min="12563" max="12563" width="12.625" style="961" customWidth="1"/>
    <col min="12564" max="12564" width="10.625" style="961" customWidth="1"/>
    <col min="12565" max="12565" width="12.125" style="961" customWidth="1"/>
    <col min="12566" max="12796" width="9" style="961"/>
    <col min="12797" max="12797" width="4.625" style="961" customWidth="1"/>
    <col min="12798" max="12801" width="5.625" style="961" customWidth="1"/>
    <col min="12802" max="12804" width="2.625" style="961" customWidth="1"/>
    <col min="12805" max="12805" width="4.625" style="961" customWidth="1"/>
    <col min="12806" max="12808" width="6.625" style="961" customWidth="1"/>
    <col min="12809" max="12809" width="13.5" style="961" customWidth="1"/>
    <col min="12810" max="12811" width="13.75" style="961" customWidth="1"/>
    <col min="12812" max="12812" width="17.625" style="961" customWidth="1"/>
    <col min="12813" max="12813" width="3.875" style="961" customWidth="1"/>
    <col min="12814" max="12814" width="2.375" style="961" customWidth="1"/>
    <col min="12815" max="12815" width="2.5" style="961" customWidth="1"/>
    <col min="12816" max="12816" width="5.625" style="961" customWidth="1"/>
    <col min="12817" max="12817" width="4.25" style="961" customWidth="1"/>
    <col min="12818" max="12818" width="17.625" style="961" customWidth="1"/>
    <col min="12819" max="12819" width="12.625" style="961" customWidth="1"/>
    <col min="12820" max="12820" width="10.625" style="961" customWidth="1"/>
    <col min="12821" max="12821" width="12.125" style="961" customWidth="1"/>
    <col min="12822" max="13052" width="9" style="961"/>
    <col min="13053" max="13053" width="4.625" style="961" customWidth="1"/>
    <col min="13054" max="13057" width="5.625" style="961" customWidth="1"/>
    <col min="13058" max="13060" width="2.625" style="961" customWidth="1"/>
    <col min="13061" max="13061" width="4.625" style="961" customWidth="1"/>
    <col min="13062" max="13064" width="6.625" style="961" customWidth="1"/>
    <col min="13065" max="13065" width="13.5" style="961" customWidth="1"/>
    <col min="13066" max="13067" width="13.75" style="961" customWidth="1"/>
    <col min="13068" max="13068" width="17.625" style="961" customWidth="1"/>
    <col min="13069" max="13069" width="3.875" style="961" customWidth="1"/>
    <col min="13070" max="13070" width="2.375" style="961" customWidth="1"/>
    <col min="13071" max="13071" width="2.5" style="961" customWidth="1"/>
    <col min="13072" max="13072" width="5.625" style="961" customWidth="1"/>
    <col min="13073" max="13073" width="4.25" style="961" customWidth="1"/>
    <col min="13074" max="13074" width="17.625" style="961" customWidth="1"/>
    <col min="13075" max="13075" width="12.625" style="961" customWidth="1"/>
    <col min="13076" max="13076" width="10.625" style="961" customWidth="1"/>
    <col min="13077" max="13077" width="12.125" style="961" customWidth="1"/>
    <col min="13078" max="13308" width="9" style="961"/>
    <col min="13309" max="13309" width="4.625" style="961" customWidth="1"/>
    <col min="13310" max="13313" width="5.625" style="961" customWidth="1"/>
    <col min="13314" max="13316" width="2.625" style="961" customWidth="1"/>
    <col min="13317" max="13317" width="4.625" style="961" customWidth="1"/>
    <col min="13318" max="13320" width="6.625" style="961" customWidth="1"/>
    <col min="13321" max="13321" width="13.5" style="961" customWidth="1"/>
    <col min="13322" max="13323" width="13.75" style="961" customWidth="1"/>
    <col min="13324" max="13324" width="17.625" style="961" customWidth="1"/>
    <col min="13325" max="13325" width="3.875" style="961" customWidth="1"/>
    <col min="13326" max="13326" width="2.375" style="961" customWidth="1"/>
    <col min="13327" max="13327" width="2.5" style="961" customWidth="1"/>
    <col min="13328" max="13328" width="5.625" style="961" customWidth="1"/>
    <col min="13329" max="13329" width="4.25" style="961" customWidth="1"/>
    <col min="13330" max="13330" width="17.625" style="961" customWidth="1"/>
    <col min="13331" max="13331" width="12.625" style="961" customWidth="1"/>
    <col min="13332" max="13332" width="10.625" style="961" customWidth="1"/>
    <col min="13333" max="13333" width="12.125" style="961" customWidth="1"/>
    <col min="13334" max="13564" width="9" style="961"/>
    <col min="13565" max="13565" width="4.625" style="961" customWidth="1"/>
    <col min="13566" max="13569" width="5.625" style="961" customWidth="1"/>
    <col min="13570" max="13572" width="2.625" style="961" customWidth="1"/>
    <col min="13573" max="13573" width="4.625" style="961" customWidth="1"/>
    <col min="13574" max="13576" width="6.625" style="961" customWidth="1"/>
    <col min="13577" max="13577" width="13.5" style="961" customWidth="1"/>
    <col min="13578" max="13579" width="13.75" style="961" customWidth="1"/>
    <col min="13580" max="13580" width="17.625" style="961" customWidth="1"/>
    <col min="13581" max="13581" width="3.875" style="961" customWidth="1"/>
    <col min="13582" max="13582" width="2.375" style="961" customWidth="1"/>
    <col min="13583" max="13583" width="2.5" style="961" customWidth="1"/>
    <col min="13584" max="13584" width="5.625" style="961" customWidth="1"/>
    <col min="13585" max="13585" width="4.25" style="961" customWidth="1"/>
    <col min="13586" max="13586" width="17.625" style="961" customWidth="1"/>
    <col min="13587" max="13587" width="12.625" style="961" customWidth="1"/>
    <col min="13588" max="13588" width="10.625" style="961" customWidth="1"/>
    <col min="13589" max="13589" width="12.125" style="961" customWidth="1"/>
    <col min="13590" max="13820" width="9" style="961"/>
    <col min="13821" max="13821" width="4.625" style="961" customWidth="1"/>
    <col min="13822" max="13825" width="5.625" style="961" customWidth="1"/>
    <col min="13826" max="13828" width="2.625" style="961" customWidth="1"/>
    <col min="13829" max="13829" width="4.625" style="961" customWidth="1"/>
    <col min="13830" max="13832" width="6.625" style="961" customWidth="1"/>
    <col min="13833" max="13833" width="13.5" style="961" customWidth="1"/>
    <col min="13834" max="13835" width="13.75" style="961" customWidth="1"/>
    <col min="13836" max="13836" width="17.625" style="961" customWidth="1"/>
    <col min="13837" max="13837" width="3.875" style="961" customWidth="1"/>
    <col min="13838" max="13838" width="2.375" style="961" customWidth="1"/>
    <col min="13839" max="13839" width="2.5" style="961" customWidth="1"/>
    <col min="13840" max="13840" width="5.625" style="961" customWidth="1"/>
    <col min="13841" max="13841" width="4.25" style="961" customWidth="1"/>
    <col min="13842" max="13842" width="17.625" style="961" customWidth="1"/>
    <col min="13843" max="13843" width="12.625" style="961" customWidth="1"/>
    <col min="13844" max="13844" width="10.625" style="961" customWidth="1"/>
    <col min="13845" max="13845" width="12.125" style="961" customWidth="1"/>
    <col min="13846" max="14076" width="9" style="961"/>
    <col min="14077" max="14077" width="4.625" style="961" customWidth="1"/>
    <col min="14078" max="14081" width="5.625" style="961" customWidth="1"/>
    <col min="14082" max="14084" width="2.625" style="961" customWidth="1"/>
    <col min="14085" max="14085" width="4.625" style="961" customWidth="1"/>
    <col min="14086" max="14088" width="6.625" style="961" customWidth="1"/>
    <col min="14089" max="14089" width="13.5" style="961" customWidth="1"/>
    <col min="14090" max="14091" width="13.75" style="961" customWidth="1"/>
    <col min="14092" max="14092" width="17.625" style="961" customWidth="1"/>
    <col min="14093" max="14093" width="3.875" style="961" customWidth="1"/>
    <col min="14094" max="14094" width="2.375" style="961" customWidth="1"/>
    <col min="14095" max="14095" width="2.5" style="961" customWidth="1"/>
    <col min="14096" max="14096" width="5.625" style="961" customWidth="1"/>
    <col min="14097" max="14097" width="4.25" style="961" customWidth="1"/>
    <col min="14098" max="14098" width="17.625" style="961" customWidth="1"/>
    <col min="14099" max="14099" width="12.625" style="961" customWidth="1"/>
    <col min="14100" max="14100" width="10.625" style="961" customWidth="1"/>
    <col min="14101" max="14101" width="12.125" style="961" customWidth="1"/>
    <col min="14102" max="14332" width="9" style="961"/>
    <col min="14333" max="14333" width="4.625" style="961" customWidth="1"/>
    <col min="14334" max="14337" width="5.625" style="961" customWidth="1"/>
    <col min="14338" max="14340" width="2.625" style="961" customWidth="1"/>
    <col min="14341" max="14341" width="4.625" style="961" customWidth="1"/>
    <col min="14342" max="14344" width="6.625" style="961" customWidth="1"/>
    <col min="14345" max="14345" width="13.5" style="961" customWidth="1"/>
    <col min="14346" max="14347" width="13.75" style="961" customWidth="1"/>
    <col min="14348" max="14348" width="17.625" style="961" customWidth="1"/>
    <col min="14349" max="14349" width="3.875" style="961" customWidth="1"/>
    <col min="14350" max="14350" width="2.375" style="961" customWidth="1"/>
    <col min="14351" max="14351" width="2.5" style="961" customWidth="1"/>
    <col min="14352" max="14352" width="5.625" style="961" customWidth="1"/>
    <col min="14353" max="14353" width="4.25" style="961" customWidth="1"/>
    <col min="14354" max="14354" width="17.625" style="961" customWidth="1"/>
    <col min="14355" max="14355" width="12.625" style="961" customWidth="1"/>
    <col min="14356" max="14356" width="10.625" style="961" customWidth="1"/>
    <col min="14357" max="14357" width="12.125" style="961" customWidth="1"/>
    <col min="14358" max="14588" width="9" style="961"/>
    <col min="14589" max="14589" width="4.625" style="961" customWidth="1"/>
    <col min="14590" max="14593" width="5.625" style="961" customWidth="1"/>
    <col min="14594" max="14596" width="2.625" style="961" customWidth="1"/>
    <col min="14597" max="14597" width="4.625" style="961" customWidth="1"/>
    <col min="14598" max="14600" width="6.625" style="961" customWidth="1"/>
    <col min="14601" max="14601" width="13.5" style="961" customWidth="1"/>
    <col min="14602" max="14603" width="13.75" style="961" customWidth="1"/>
    <col min="14604" max="14604" width="17.625" style="961" customWidth="1"/>
    <col min="14605" max="14605" width="3.875" style="961" customWidth="1"/>
    <col min="14606" max="14606" width="2.375" style="961" customWidth="1"/>
    <col min="14607" max="14607" width="2.5" style="961" customWidth="1"/>
    <col min="14608" max="14608" width="5.625" style="961" customWidth="1"/>
    <col min="14609" max="14609" width="4.25" style="961" customWidth="1"/>
    <col min="14610" max="14610" width="17.625" style="961" customWidth="1"/>
    <col min="14611" max="14611" width="12.625" style="961" customWidth="1"/>
    <col min="14612" max="14612" width="10.625" style="961" customWidth="1"/>
    <col min="14613" max="14613" width="12.125" style="961" customWidth="1"/>
    <col min="14614" max="14844" width="9" style="961"/>
    <col min="14845" max="14845" width="4.625" style="961" customWidth="1"/>
    <col min="14846" max="14849" width="5.625" style="961" customWidth="1"/>
    <col min="14850" max="14852" width="2.625" style="961" customWidth="1"/>
    <col min="14853" max="14853" width="4.625" style="961" customWidth="1"/>
    <col min="14854" max="14856" width="6.625" style="961" customWidth="1"/>
    <col min="14857" max="14857" width="13.5" style="961" customWidth="1"/>
    <col min="14858" max="14859" width="13.75" style="961" customWidth="1"/>
    <col min="14860" max="14860" width="17.625" style="961" customWidth="1"/>
    <col min="14861" max="14861" width="3.875" style="961" customWidth="1"/>
    <col min="14862" max="14862" width="2.375" style="961" customWidth="1"/>
    <col min="14863" max="14863" width="2.5" style="961" customWidth="1"/>
    <col min="14864" max="14864" width="5.625" style="961" customWidth="1"/>
    <col min="14865" max="14865" width="4.25" style="961" customWidth="1"/>
    <col min="14866" max="14866" width="17.625" style="961" customWidth="1"/>
    <col min="14867" max="14867" width="12.625" style="961" customWidth="1"/>
    <col min="14868" max="14868" width="10.625" style="961" customWidth="1"/>
    <col min="14869" max="14869" width="12.125" style="961" customWidth="1"/>
    <col min="14870" max="15100" width="9" style="961"/>
    <col min="15101" max="15101" width="4.625" style="961" customWidth="1"/>
    <col min="15102" max="15105" width="5.625" style="961" customWidth="1"/>
    <col min="15106" max="15108" width="2.625" style="961" customWidth="1"/>
    <col min="15109" max="15109" width="4.625" style="961" customWidth="1"/>
    <col min="15110" max="15112" width="6.625" style="961" customWidth="1"/>
    <col min="15113" max="15113" width="13.5" style="961" customWidth="1"/>
    <col min="15114" max="15115" width="13.75" style="961" customWidth="1"/>
    <col min="15116" max="15116" width="17.625" style="961" customWidth="1"/>
    <col min="15117" max="15117" width="3.875" style="961" customWidth="1"/>
    <col min="15118" max="15118" width="2.375" style="961" customWidth="1"/>
    <col min="15119" max="15119" width="2.5" style="961" customWidth="1"/>
    <col min="15120" max="15120" width="5.625" style="961" customWidth="1"/>
    <col min="15121" max="15121" width="4.25" style="961" customWidth="1"/>
    <col min="15122" max="15122" width="17.625" style="961" customWidth="1"/>
    <col min="15123" max="15123" width="12.625" style="961" customWidth="1"/>
    <col min="15124" max="15124" width="10.625" style="961" customWidth="1"/>
    <col min="15125" max="15125" width="12.125" style="961" customWidth="1"/>
    <col min="15126" max="15356" width="9" style="961"/>
    <col min="15357" max="15357" width="4.625" style="961" customWidth="1"/>
    <col min="15358" max="15361" width="5.625" style="961" customWidth="1"/>
    <col min="15362" max="15364" width="2.625" style="961" customWidth="1"/>
    <col min="15365" max="15365" width="4.625" style="961" customWidth="1"/>
    <col min="15366" max="15368" width="6.625" style="961" customWidth="1"/>
    <col min="15369" max="15369" width="13.5" style="961" customWidth="1"/>
    <col min="15370" max="15371" width="13.75" style="961" customWidth="1"/>
    <col min="15372" max="15372" width="17.625" style="961" customWidth="1"/>
    <col min="15373" max="15373" width="3.875" style="961" customWidth="1"/>
    <col min="15374" max="15374" width="2.375" style="961" customWidth="1"/>
    <col min="15375" max="15375" width="2.5" style="961" customWidth="1"/>
    <col min="15376" max="15376" width="5.625" style="961" customWidth="1"/>
    <col min="15377" max="15377" width="4.25" style="961" customWidth="1"/>
    <col min="15378" max="15378" width="17.625" style="961" customWidth="1"/>
    <col min="15379" max="15379" width="12.625" style="961" customWidth="1"/>
    <col min="15380" max="15380" width="10.625" style="961" customWidth="1"/>
    <col min="15381" max="15381" width="12.125" style="961" customWidth="1"/>
    <col min="15382" max="15612" width="9" style="961"/>
    <col min="15613" max="15613" width="4.625" style="961" customWidth="1"/>
    <col min="15614" max="15617" width="5.625" style="961" customWidth="1"/>
    <col min="15618" max="15620" width="2.625" style="961" customWidth="1"/>
    <col min="15621" max="15621" width="4.625" style="961" customWidth="1"/>
    <col min="15622" max="15624" width="6.625" style="961" customWidth="1"/>
    <col min="15625" max="15625" width="13.5" style="961" customWidth="1"/>
    <col min="15626" max="15627" width="13.75" style="961" customWidth="1"/>
    <col min="15628" max="15628" width="17.625" style="961" customWidth="1"/>
    <col min="15629" max="15629" width="3.875" style="961" customWidth="1"/>
    <col min="15630" max="15630" width="2.375" style="961" customWidth="1"/>
    <col min="15631" max="15631" width="2.5" style="961" customWidth="1"/>
    <col min="15632" max="15632" width="5.625" style="961" customWidth="1"/>
    <col min="15633" max="15633" width="4.25" style="961" customWidth="1"/>
    <col min="15634" max="15634" width="17.625" style="961" customWidth="1"/>
    <col min="15635" max="15635" width="12.625" style="961" customWidth="1"/>
    <col min="15636" max="15636" width="10.625" style="961" customWidth="1"/>
    <col min="15637" max="15637" width="12.125" style="961" customWidth="1"/>
    <col min="15638" max="15868" width="9" style="961"/>
    <col min="15869" max="15869" width="4.625" style="961" customWidth="1"/>
    <col min="15870" max="15873" width="5.625" style="961" customWidth="1"/>
    <col min="15874" max="15876" width="2.625" style="961" customWidth="1"/>
    <col min="15877" max="15877" width="4.625" style="961" customWidth="1"/>
    <col min="15878" max="15880" width="6.625" style="961" customWidth="1"/>
    <col min="15881" max="15881" width="13.5" style="961" customWidth="1"/>
    <col min="15882" max="15883" width="13.75" style="961" customWidth="1"/>
    <col min="15884" max="15884" width="17.625" style="961" customWidth="1"/>
    <col min="15885" max="15885" width="3.875" style="961" customWidth="1"/>
    <col min="15886" max="15886" width="2.375" style="961" customWidth="1"/>
    <col min="15887" max="15887" width="2.5" style="961" customWidth="1"/>
    <col min="15888" max="15888" width="5.625" style="961" customWidth="1"/>
    <col min="15889" max="15889" width="4.25" style="961" customWidth="1"/>
    <col min="15890" max="15890" width="17.625" style="961" customWidth="1"/>
    <col min="15891" max="15891" width="12.625" style="961" customWidth="1"/>
    <col min="15892" max="15892" width="10.625" style="961" customWidth="1"/>
    <col min="15893" max="15893" width="12.125" style="961" customWidth="1"/>
    <col min="15894" max="16124" width="9" style="961"/>
    <col min="16125" max="16125" width="4.625" style="961" customWidth="1"/>
    <col min="16126" max="16129" width="5.625" style="961" customWidth="1"/>
    <col min="16130" max="16132" width="2.625" style="961" customWidth="1"/>
    <col min="16133" max="16133" width="4.625" style="961" customWidth="1"/>
    <col min="16134" max="16136" width="6.625" style="961" customWidth="1"/>
    <col min="16137" max="16137" width="13.5" style="961" customWidth="1"/>
    <col min="16138" max="16139" width="13.75" style="961" customWidth="1"/>
    <col min="16140" max="16140" width="17.625" style="961" customWidth="1"/>
    <col min="16141" max="16141" width="3.875" style="961" customWidth="1"/>
    <col min="16142" max="16142" width="2.375" style="961" customWidth="1"/>
    <col min="16143" max="16143" width="2.5" style="961" customWidth="1"/>
    <col min="16144" max="16144" width="5.625" style="961" customWidth="1"/>
    <col min="16145" max="16145" width="4.25" style="961" customWidth="1"/>
    <col min="16146" max="16146" width="17.625" style="961" customWidth="1"/>
    <col min="16147" max="16147" width="12.625" style="961" customWidth="1"/>
    <col min="16148" max="16148" width="10.625" style="961" customWidth="1"/>
    <col min="16149" max="16149" width="12.125" style="961" customWidth="1"/>
    <col min="16150" max="16384" width="9" style="961"/>
  </cols>
  <sheetData>
    <row r="1" spans="1:21" ht="24" customHeight="1">
      <c r="A1" s="958"/>
      <c r="B1" s="958"/>
      <c r="C1" s="958"/>
      <c r="D1" s="958"/>
      <c r="E1" s="958"/>
      <c r="F1" s="958"/>
      <c r="G1" s="958"/>
      <c r="H1" s="958"/>
      <c r="I1" s="958"/>
      <c r="J1" s="958"/>
      <c r="K1" s="958"/>
      <c r="L1" s="958"/>
      <c r="M1" s="2446" t="s">
        <v>1537</v>
      </c>
      <c r="N1" s="2446"/>
      <c r="O1" s="2446"/>
      <c r="P1" s="2446"/>
      <c r="Q1" s="2446"/>
      <c r="R1" s="959"/>
      <c r="S1" s="959"/>
      <c r="T1" s="959"/>
      <c r="U1" s="960"/>
    </row>
    <row r="2" spans="1:21" ht="15" customHeight="1">
      <c r="A2" s="959"/>
      <c r="B2" s="959"/>
      <c r="C2" s="959"/>
      <c r="D2" s="959"/>
      <c r="E2" s="959"/>
      <c r="F2" s="959"/>
      <c r="G2" s="959"/>
      <c r="H2" s="959"/>
      <c r="I2" s="959"/>
      <c r="J2" s="959"/>
      <c r="K2" s="959"/>
      <c r="L2" s="962"/>
      <c r="M2" s="2447" t="s">
        <v>1538</v>
      </c>
      <c r="N2" s="2447"/>
      <c r="O2" s="2447"/>
      <c r="P2" s="2447"/>
      <c r="Q2" s="2447"/>
      <c r="R2" s="2448" t="s">
        <v>1539</v>
      </c>
      <c r="S2" s="2450"/>
      <c r="T2" s="2451"/>
    </row>
    <row r="3" spans="1:21" ht="31.5" customHeight="1">
      <c r="A3" s="2447" t="s">
        <v>1540</v>
      </c>
      <c r="B3" s="2447"/>
      <c r="C3" s="2447"/>
      <c r="D3" s="2454"/>
      <c r="E3" s="2454"/>
      <c r="F3" s="2454"/>
      <c r="G3" s="2454"/>
      <c r="H3" s="2454"/>
      <c r="I3" s="2454"/>
      <c r="J3" s="963"/>
      <c r="K3" s="964"/>
      <c r="L3" s="964"/>
      <c r="M3" s="964"/>
      <c r="N3" s="959"/>
      <c r="O3" s="959"/>
      <c r="P3" s="959"/>
      <c r="Q3" s="962"/>
      <c r="R3" s="2449"/>
      <c r="S3" s="2452"/>
      <c r="T3" s="2453"/>
    </row>
    <row r="4" spans="1:21" ht="24" customHeight="1">
      <c r="A4" s="2440" t="s">
        <v>1541</v>
      </c>
      <c r="B4" s="2440"/>
      <c r="C4" s="2440"/>
      <c r="D4" s="2441"/>
      <c r="E4" s="2441"/>
      <c r="F4" s="2441"/>
      <c r="G4" s="2441"/>
      <c r="H4" s="2441"/>
      <c r="I4" s="2441"/>
      <c r="J4" s="965"/>
      <c r="K4" s="964"/>
      <c r="L4" s="964"/>
      <c r="M4" s="964"/>
      <c r="N4" s="959"/>
      <c r="O4" s="959"/>
      <c r="P4" s="959"/>
      <c r="Q4" s="959"/>
      <c r="R4" s="2442" t="s">
        <v>1542</v>
      </c>
      <c r="S4" s="2443"/>
      <c r="T4" s="2443"/>
    </row>
    <row r="5" spans="1:21" ht="7.5" customHeight="1">
      <c r="A5" s="966"/>
      <c r="B5" s="966"/>
      <c r="C5" s="966"/>
      <c r="D5" s="966"/>
      <c r="E5" s="966"/>
      <c r="F5" s="966"/>
      <c r="G5" s="966"/>
      <c r="H5" s="967"/>
      <c r="I5" s="967"/>
      <c r="J5" s="968"/>
      <c r="K5" s="964"/>
      <c r="L5" s="964"/>
      <c r="M5" s="964"/>
      <c r="N5" s="959"/>
      <c r="O5" s="959"/>
      <c r="P5" s="959"/>
      <c r="Q5" s="959"/>
      <c r="R5" s="969"/>
      <c r="S5" s="965"/>
      <c r="T5" s="965"/>
    </row>
    <row r="6" spans="1:21" ht="27" customHeight="1">
      <c r="A6" s="2444" t="s">
        <v>1543</v>
      </c>
      <c r="B6" s="2444"/>
      <c r="C6" s="2444"/>
      <c r="D6" s="2444"/>
      <c r="E6" s="2444"/>
      <c r="F6" s="2444"/>
      <c r="G6" s="2444"/>
      <c r="H6" s="2444"/>
      <c r="I6" s="2444"/>
      <c r="J6" s="2444"/>
      <c r="K6" s="2444"/>
      <c r="L6" s="2444"/>
      <c r="M6" s="2444"/>
      <c r="N6" s="962"/>
      <c r="O6" s="970" t="s">
        <v>1544</v>
      </c>
      <c r="P6" s="2445"/>
      <c r="Q6" s="2445"/>
      <c r="R6" s="970" t="s">
        <v>1545</v>
      </c>
      <c r="S6" s="2445"/>
      <c r="T6" s="2445"/>
    </row>
    <row r="7" spans="1:21" s="976" customFormat="1" ht="7.5" customHeight="1">
      <c r="A7" s="971"/>
      <c r="B7" s="972"/>
      <c r="C7" s="972"/>
      <c r="D7" s="972"/>
      <c r="E7" s="972"/>
      <c r="F7" s="972"/>
      <c r="G7" s="972"/>
      <c r="H7" s="972"/>
      <c r="I7" s="972"/>
      <c r="J7" s="973"/>
      <c r="K7" s="973"/>
      <c r="L7" s="973"/>
      <c r="M7" s="974"/>
      <c r="N7" s="975"/>
      <c r="O7" s="974"/>
      <c r="P7" s="974"/>
      <c r="Q7" s="974"/>
      <c r="R7" s="975"/>
      <c r="S7" s="974"/>
      <c r="T7" s="974"/>
    </row>
    <row r="8" spans="1:21" ht="9.9499999999999993" customHeight="1">
      <c r="A8" s="2380" t="s">
        <v>1546</v>
      </c>
      <c r="B8" s="2415" t="s">
        <v>1547</v>
      </c>
      <c r="C8" s="2386"/>
      <c r="D8" s="2386"/>
      <c r="E8" s="2387"/>
      <c r="F8" s="2417" t="s">
        <v>1548</v>
      </c>
      <c r="G8" s="2418"/>
      <c r="H8" s="2419"/>
      <c r="I8" s="2427" t="s">
        <v>1549</v>
      </c>
      <c r="J8" s="2415" t="s">
        <v>1550</v>
      </c>
      <c r="K8" s="2386"/>
      <c r="L8" s="2387"/>
      <c r="M8" s="2430" t="s">
        <v>1480</v>
      </c>
      <c r="N8" s="2431"/>
      <c r="O8" s="2383" t="s">
        <v>1551</v>
      </c>
      <c r="P8" s="2385" t="s">
        <v>1552</v>
      </c>
      <c r="Q8" s="2386"/>
      <c r="R8" s="2387"/>
      <c r="S8" s="2394" t="s">
        <v>1553</v>
      </c>
      <c r="T8" s="2395"/>
    </row>
    <row r="9" spans="1:21" ht="9.9499999999999993" customHeight="1">
      <c r="A9" s="2381"/>
      <c r="B9" s="2416"/>
      <c r="C9" s="2389"/>
      <c r="D9" s="2389"/>
      <c r="E9" s="2390"/>
      <c r="F9" s="2420"/>
      <c r="G9" s="2421"/>
      <c r="H9" s="2422"/>
      <c r="I9" s="2428"/>
      <c r="J9" s="2416"/>
      <c r="K9" s="2389"/>
      <c r="L9" s="2390"/>
      <c r="M9" s="2391"/>
      <c r="N9" s="2405"/>
      <c r="O9" s="2384"/>
      <c r="P9" s="2388"/>
      <c r="Q9" s="2389"/>
      <c r="R9" s="2390"/>
      <c r="S9" s="2396"/>
      <c r="T9" s="2397"/>
    </row>
    <row r="10" spans="1:21" ht="9.9499999999999993" customHeight="1">
      <c r="A10" s="2381"/>
      <c r="B10" s="2399" t="s">
        <v>1554</v>
      </c>
      <c r="C10" s="2400"/>
      <c r="D10" s="2400"/>
      <c r="E10" s="2401"/>
      <c r="F10" s="2420"/>
      <c r="G10" s="2421"/>
      <c r="H10" s="2422"/>
      <c r="I10" s="2355"/>
      <c r="J10" s="2402"/>
      <c r="K10" s="2392"/>
      <c r="L10" s="2393"/>
      <c r="M10" s="2403" t="s">
        <v>1555</v>
      </c>
      <c r="N10" s="2404"/>
      <c r="O10" s="2384"/>
      <c r="P10" s="2391"/>
      <c r="Q10" s="2392"/>
      <c r="R10" s="2393"/>
      <c r="S10" s="2398"/>
      <c r="T10" s="2397"/>
    </row>
    <row r="11" spans="1:21" ht="9.9499999999999993" customHeight="1">
      <c r="A11" s="2381"/>
      <c r="B11" s="2402"/>
      <c r="C11" s="2392"/>
      <c r="D11" s="2392"/>
      <c r="E11" s="2393"/>
      <c r="F11" s="2423"/>
      <c r="G11" s="2421"/>
      <c r="H11" s="2422"/>
      <c r="I11" s="2355"/>
      <c r="J11" s="2399" t="s">
        <v>1556</v>
      </c>
      <c r="K11" s="2400"/>
      <c r="L11" s="2401"/>
      <c r="M11" s="2391"/>
      <c r="N11" s="2405"/>
      <c r="O11" s="2410" t="s">
        <v>1557</v>
      </c>
      <c r="P11" s="2410" t="s">
        <v>1558</v>
      </c>
      <c r="Q11" s="2399" t="s">
        <v>1559</v>
      </c>
      <c r="R11" s="2414" t="s">
        <v>1560</v>
      </c>
      <c r="S11" s="2432" t="s">
        <v>1561</v>
      </c>
      <c r="T11" s="2433"/>
    </row>
    <row r="12" spans="1:21" ht="9.9499999999999993" customHeight="1">
      <c r="A12" s="2381"/>
      <c r="B12" s="2406" t="s">
        <v>1562</v>
      </c>
      <c r="C12" s="2389"/>
      <c r="D12" s="2389"/>
      <c r="E12" s="2390"/>
      <c r="F12" s="2423"/>
      <c r="G12" s="2421"/>
      <c r="H12" s="2422"/>
      <c r="I12" s="2355"/>
      <c r="J12" s="2406"/>
      <c r="K12" s="2389"/>
      <c r="L12" s="2390"/>
      <c r="M12" s="2438" t="s">
        <v>1482</v>
      </c>
      <c r="N12" s="2410"/>
      <c r="O12" s="2390"/>
      <c r="P12" s="2411"/>
      <c r="Q12" s="2406"/>
      <c r="R12" s="2355"/>
      <c r="S12" s="2434"/>
      <c r="T12" s="2435"/>
    </row>
    <row r="13" spans="1:21" ht="15.75" customHeight="1">
      <c r="A13" s="2382"/>
      <c r="B13" s="2407"/>
      <c r="C13" s="2408"/>
      <c r="D13" s="2408"/>
      <c r="E13" s="2409"/>
      <c r="F13" s="2424"/>
      <c r="G13" s="2425"/>
      <c r="H13" s="2426"/>
      <c r="I13" s="2429"/>
      <c r="J13" s="2407"/>
      <c r="K13" s="2408"/>
      <c r="L13" s="2409"/>
      <c r="M13" s="2439"/>
      <c r="N13" s="2412"/>
      <c r="O13" s="2409"/>
      <c r="P13" s="2412"/>
      <c r="Q13" s="2413"/>
      <c r="R13" s="2356"/>
      <c r="S13" s="2436"/>
      <c r="T13" s="2437"/>
    </row>
    <row r="14" spans="1:21" ht="9.9499999999999993" customHeight="1">
      <c r="A14" s="2342"/>
      <c r="B14" s="2378"/>
      <c r="C14" s="2346"/>
      <c r="D14" s="2346"/>
      <c r="E14" s="2347"/>
      <c r="F14" s="2379"/>
      <c r="G14" s="2352"/>
      <c r="H14" s="2353"/>
      <c r="I14" s="2354"/>
      <c r="J14" s="2351" t="s">
        <v>1563</v>
      </c>
      <c r="K14" s="2352"/>
      <c r="L14" s="2353"/>
      <c r="M14" s="2360"/>
      <c r="N14" s="2369"/>
      <c r="O14" s="2361"/>
      <c r="P14" s="2363"/>
      <c r="Q14" s="2366"/>
      <c r="R14" s="2299"/>
      <c r="S14" s="2302" t="s">
        <v>1563</v>
      </c>
      <c r="T14" s="2303"/>
    </row>
    <row r="15" spans="1:21" ht="9.9499999999999993" customHeight="1">
      <c r="A15" s="2343"/>
      <c r="B15" s="2348"/>
      <c r="C15" s="2349"/>
      <c r="D15" s="2349"/>
      <c r="E15" s="2350"/>
      <c r="F15" s="2333"/>
      <c r="G15" s="2334"/>
      <c r="H15" s="2335"/>
      <c r="I15" s="2355"/>
      <c r="J15" s="2333"/>
      <c r="K15" s="2334"/>
      <c r="L15" s="2335"/>
      <c r="M15" s="2327"/>
      <c r="N15" s="2370"/>
      <c r="O15" s="2362"/>
      <c r="P15" s="2364"/>
      <c r="Q15" s="2367"/>
      <c r="R15" s="2300"/>
      <c r="S15" s="2304"/>
      <c r="T15" s="2305"/>
    </row>
    <row r="16" spans="1:21" ht="9.9499999999999993" customHeight="1">
      <c r="A16" s="2343"/>
      <c r="B16" s="2320"/>
      <c r="C16" s="2374"/>
      <c r="D16" s="2374"/>
      <c r="E16" s="2376"/>
      <c r="F16" s="2333"/>
      <c r="G16" s="2334"/>
      <c r="H16" s="2335"/>
      <c r="I16" s="2355"/>
      <c r="J16" s="2357"/>
      <c r="K16" s="2358"/>
      <c r="L16" s="2359"/>
      <c r="M16" s="2326"/>
      <c r="N16" s="2328"/>
      <c r="O16" s="2362"/>
      <c r="P16" s="2364"/>
      <c r="Q16" s="2367"/>
      <c r="R16" s="2300"/>
      <c r="S16" s="2304"/>
      <c r="T16" s="2305"/>
    </row>
    <row r="17" spans="1:20" ht="9.9499999999999993" customHeight="1">
      <c r="A17" s="2343"/>
      <c r="B17" s="2323"/>
      <c r="C17" s="2324"/>
      <c r="D17" s="2324"/>
      <c r="E17" s="2325"/>
      <c r="F17" s="2333"/>
      <c r="G17" s="2334"/>
      <c r="H17" s="2335"/>
      <c r="I17" s="2355"/>
      <c r="J17" s="2330" t="s">
        <v>1564</v>
      </c>
      <c r="K17" s="2375"/>
      <c r="L17" s="2377"/>
      <c r="M17" s="2327"/>
      <c r="N17" s="2329"/>
      <c r="O17" s="2339"/>
      <c r="P17" s="2364"/>
      <c r="Q17" s="2367"/>
      <c r="R17" s="2300"/>
      <c r="S17" s="2306" t="s">
        <v>1563</v>
      </c>
      <c r="T17" s="2307"/>
    </row>
    <row r="18" spans="1:20" ht="9.9499999999999993" customHeight="1">
      <c r="A18" s="2343"/>
      <c r="B18" s="2310"/>
      <c r="C18" s="2373"/>
      <c r="D18" s="2373"/>
      <c r="E18" s="2312"/>
      <c r="F18" s="2333"/>
      <c r="G18" s="2334"/>
      <c r="H18" s="2335"/>
      <c r="I18" s="2355"/>
      <c r="J18" s="2333"/>
      <c r="K18" s="2334"/>
      <c r="L18" s="2335"/>
      <c r="M18" s="2316"/>
      <c r="N18" s="2318"/>
      <c r="O18" s="2340"/>
      <c r="P18" s="2364"/>
      <c r="Q18" s="2367"/>
      <c r="R18" s="2300"/>
      <c r="S18" s="2304"/>
      <c r="T18" s="2305"/>
    </row>
    <row r="19" spans="1:20" ht="9.9499999999999993" customHeight="1">
      <c r="A19" s="2344"/>
      <c r="B19" s="2313"/>
      <c r="C19" s="2314"/>
      <c r="D19" s="2314"/>
      <c r="E19" s="2315"/>
      <c r="F19" s="2336"/>
      <c r="G19" s="2337"/>
      <c r="H19" s="2338"/>
      <c r="I19" s="2356"/>
      <c r="J19" s="2336"/>
      <c r="K19" s="2337"/>
      <c r="L19" s="2338"/>
      <c r="M19" s="2317"/>
      <c r="N19" s="2319"/>
      <c r="O19" s="2341"/>
      <c r="P19" s="2365"/>
      <c r="Q19" s="2368"/>
      <c r="R19" s="2301"/>
      <c r="S19" s="2308"/>
      <c r="T19" s="2309"/>
    </row>
    <row r="20" spans="1:20" ht="9.9499999999999993" customHeight="1">
      <c r="A20" s="2342"/>
      <c r="B20" s="2345"/>
      <c r="C20" s="2346"/>
      <c r="D20" s="2346"/>
      <c r="E20" s="2347"/>
      <c r="F20" s="2351"/>
      <c r="G20" s="2352"/>
      <c r="H20" s="2353"/>
      <c r="I20" s="2354"/>
      <c r="J20" s="2351" t="s">
        <v>1563</v>
      </c>
      <c r="K20" s="2352"/>
      <c r="L20" s="2353"/>
      <c r="M20" s="2360"/>
      <c r="N20" s="2369"/>
      <c r="O20" s="2361"/>
      <c r="P20" s="2363"/>
      <c r="Q20" s="2366"/>
      <c r="R20" s="2299"/>
      <c r="S20" s="2302" t="s">
        <v>1563</v>
      </c>
      <c r="T20" s="2303"/>
    </row>
    <row r="21" spans="1:20" ht="9.9499999999999993" customHeight="1">
      <c r="A21" s="2343"/>
      <c r="B21" s="2348"/>
      <c r="C21" s="2349"/>
      <c r="D21" s="2349"/>
      <c r="E21" s="2350"/>
      <c r="F21" s="2333"/>
      <c r="G21" s="2334"/>
      <c r="H21" s="2335"/>
      <c r="I21" s="2355"/>
      <c r="J21" s="2333"/>
      <c r="K21" s="2334"/>
      <c r="L21" s="2335"/>
      <c r="M21" s="2327"/>
      <c r="N21" s="2370"/>
      <c r="O21" s="2362"/>
      <c r="P21" s="2364"/>
      <c r="Q21" s="2367"/>
      <c r="R21" s="2300"/>
      <c r="S21" s="2304"/>
      <c r="T21" s="2305"/>
    </row>
    <row r="22" spans="1:20" ht="9.9499999999999993" customHeight="1">
      <c r="A22" s="2343"/>
      <c r="B22" s="2320"/>
      <c r="C22" s="2374"/>
      <c r="D22" s="2374"/>
      <c r="E22" s="2322"/>
      <c r="F22" s="2333"/>
      <c r="G22" s="2334"/>
      <c r="H22" s="2335"/>
      <c r="I22" s="2355"/>
      <c r="J22" s="2357"/>
      <c r="K22" s="2358"/>
      <c r="L22" s="2359"/>
      <c r="M22" s="2326"/>
      <c r="N22" s="2328"/>
      <c r="O22" s="2362"/>
      <c r="P22" s="2364"/>
      <c r="Q22" s="2367"/>
      <c r="R22" s="2300"/>
      <c r="S22" s="2304"/>
      <c r="T22" s="2305"/>
    </row>
    <row r="23" spans="1:20" ht="9.9499999999999993" customHeight="1">
      <c r="A23" s="2343"/>
      <c r="B23" s="2323"/>
      <c r="C23" s="2324"/>
      <c r="D23" s="2324"/>
      <c r="E23" s="2325"/>
      <c r="F23" s="2333"/>
      <c r="G23" s="2334"/>
      <c r="H23" s="2335"/>
      <c r="I23" s="2355"/>
      <c r="J23" s="2330" t="s">
        <v>1564</v>
      </c>
      <c r="K23" s="2375"/>
      <c r="L23" s="2332"/>
      <c r="M23" s="2327"/>
      <c r="N23" s="2329"/>
      <c r="O23" s="2339"/>
      <c r="P23" s="2364"/>
      <c r="Q23" s="2367"/>
      <c r="R23" s="2300"/>
      <c r="S23" s="2306" t="s">
        <v>1563</v>
      </c>
      <c r="T23" s="2307"/>
    </row>
    <row r="24" spans="1:20" ht="9.9499999999999993" customHeight="1">
      <c r="A24" s="2343"/>
      <c r="B24" s="2310"/>
      <c r="C24" s="2311"/>
      <c r="D24" s="2311"/>
      <c r="E24" s="2312"/>
      <c r="F24" s="2333"/>
      <c r="G24" s="2334"/>
      <c r="H24" s="2335"/>
      <c r="I24" s="2355"/>
      <c r="J24" s="2333"/>
      <c r="K24" s="2334"/>
      <c r="L24" s="2335"/>
      <c r="M24" s="2316"/>
      <c r="N24" s="2318"/>
      <c r="O24" s="2340"/>
      <c r="P24" s="2364"/>
      <c r="Q24" s="2367"/>
      <c r="R24" s="2300"/>
      <c r="S24" s="2304"/>
      <c r="T24" s="2305"/>
    </row>
    <row r="25" spans="1:20" ht="9.9499999999999993" customHeight="1">
      <c r="A25" s="2344"/>
      <c r="B25" s="2313"/>
      <c r="C25" s="2314"/>
      <c r="D25" s="2314"/>
      <c r="E25" s="2315"/>
      <c r="F25" s="2336"/>
      <c r="G25" s="2337"/>
      <c r="H25" s="2338"/>
      <c r="I25" s="2356"/>
      <c r="J25" s="2336"/>
      <c r="K25" s="2337"/>
      <c r="L25" s="2338"/>
      <c r="M25" s="2317"/>
      <c r="N25" s="2319"/>
      <c r="O25" s="2341"/>
      <c r="P25" s="2365"/>
      <c r="Q25" s="2368"/>
      <c r="R25" s="2301"/>
      <c r="S25" s="2308"/>
      <c r="T25" s="2309"/>
    </row>
    <row r="26" spans="1:20" ht="9.9499999999999993" customHeight="1">
      <c r="A26" s="2342"/>
      <c r="B26" s="2345"/>
      <c r="C26" s="2346"/>
      <c r="D26" s="2346"/>
      <c r="E26" s="2347"/>
      <c r="F26" s="2351"/>
      <c r="G26" s="2352"/>
      <c r="H26" s="2353"/>
      <c r="I26" s="2354"/>
      <c r="J26" s="2351" t="s">
        <v>1563</v>
      </c>
      <c r="K26" s="2352"/>
      <c r="L26" s="2353"/>
      <c r="M26" s="2360"/>
      <c r="N26" s="2369"/>
      <c r="O26" s="2361"/>
      <c r="P26" s="2363"/>
      <c r="Q26" s="2366"/>
      <c r="R26" s="2299"/>
      <c r="S26" s="2302" t="s">
        <v>1563</v>
      </c>
      <c r="T26" s="2303"/>
    </row>
    <row r="27" spans="1:20" ht="9.9499999999999993" customHeight="1">
      <c r="A27" s="2343"/>
      <c r="B27" s="2348"/>
      <c r="C27" s="2349"/>
      <c r="D27" s="2349"/>
      <c r="E27" s="2350"/>
      <c r="F27" s="2333"/>
      <c r="G27" s="2334"/>
      <c r="H27" s="2335"/>
      <c r="I27" s="2355"/>
      <c r="J27" s="2333"/>
      <c r="K27" s="2334"/>
      <c r="L27" s="2335"/>
      <c r="M27" s="2327"/>
      <c r="N27" s="2370"/>
      <c r="O27" s="2362"/>
      <c r="P27" s="2364"/>
      <c r="Q27" s="2367"/>
      <c r="R27" s="2300"/>
      <c r="S27" s="2304"/>
      <c r="T27" s="2305"/>
    </row>
    <row r="28" spans="1:20" ht="9.9499999999999993" customHeight="1">
      <c r="A28" s="2343"/>
      <c r="B28" s="2320"/>
      <c r="C28" s="2321"/>
      <c r="D28" s="2321"/>
      <c r="E28" s="2322"/>
      <c r="F28" s="2333"/>
      <c r="G28" s="2334"/>
      <c r="H28" s="2335"/>
      <c r="I28" s="2355"/>
      <c r="J28" s="2357"/>
      <c r="K28" s="2358"/>
      <c r="L28" s="2359"/>
      <c r="M28" s="2326"/>
      <c r="N28" s="2328"/>
      <c r="O28" s="2362"/>
      <c r="P28" s="2364"/>
      <c r="Q28" s="2367"/>
      <c r="R28" s="2300"/>
      <c r="S28" s="2371"/>
      <c r="T28" s="2372"/>
    </row>
    <row r="29" spans="1:20" ht="9.9499999999999993" customHeight="1">
      <c r="A29" s="2343"/>
      <c r="B29" s="2323"/>
      <c r="C29" s="2324"/>
      <c r="D29" s="2324"/>
      <c r="E29" s="2325"/>
      <c r="F29" s="2333"/>
      <c r="G29" s="2334"/>
      <c r="H29" s="2335"/>
      <c r="I29" s="2355"/>
      <c r="J29" s="2330" t="s">
        <v>1564</v>
      </c>
      <c r="K29" s="2331"/>
      <c r="L29" s="2332"/>
      <c r="M29" s="2327"/>
      <c r="N29" s="2329"/>
      <c r="O29" s="2339"/>
      <c r="P29" s="2364"/>
      <c r="Q29" s="2367"/>
      <c r="R29" s="2300"/>
      <c r="S29" s="2306" t="s">
        <v>1563</v>
      </c>
      <c r="T29" s="2307"/>
    </row>
    <row r="30" spans="1:20" ht="9.9499999999999993" customHeight="1">
      <c r="A30" s="2343"/>
      <c r="B30" s="2310"/>
      <c r="C30" s="2311"/>
      <c r="D30" s="2311"/>
      <c r="E30" s="2312"/>
      <c r="F30" s="2333"/>
      <c r="G30" s="2334"/>
      <c r="H30" s="2335"/>
      <c r="I30" s="2355"/>
      <c r="J30" s="2333"/>
      <c r="K30" s="2334"/>
      <c r="L30" s="2335"/>
      <c r="M30" s="2316"/>
      <c r="N30" s="2318"/>
      <c r="O30" s="2340"/>
      <c r="P30" s="2364"/>
      <c r="Q30" s="2367"/>
      <c r="R30" s="2300"/>
      <c r="S30" s="2304"/>
      <c r="T30" s="2305"/>
    </row>
    <row r="31" spans="1:20" ht="9.9499999999999993" customHeight="1">
      <c r="A31" s="2344"/>
      <c r="B31" s="2313"/>
      <c r="C31" s="2314"/>
      <c r="D31" s="2314"/>
      <c r="E31" s="2315"/>
      <c r="F31" s="2336"/>
      <c r="G31" s="2337"/>
      <c r="H31" s="2338"/>
      <c r="I31" s="2356"/>
      <c r="J31" s="2336"/>
      <c r="K31" s="2337"/>
      <c r="L31" s="2338"/>
      <c r="M31" s="2317"/>
      <c r="N31" s="2319"/>
      <c r="O31" s="2341"/>
      <c r="P31" s="2365"/>
      <c r="Q31" s="2368"/>
      <c r="R31" s="2301"/>
      <c r="S31" s="2308"/>
      <c r="T31" s="2309"/>
    </row>
    <row r="32" spans="1:20" ht="9.9499999999999993" customHeight="1">
      <c r="A32" s="2342"/>
      <c r="B32" s="2345"/>
      <c r="C32" s="2346"/>
      <c r="D32" s="2346"/>
      <c r="E32" s="2347"/>
      <c r="F32" s="2351"/>
      <c r="G32" s="2352"/>
      <c r="H32" s="2353"/>
      <c r="I32" s="2354"/>
      <c r="J32" s="2351" t="s">
        <v>1563</v>
      </c>
      <c r="K32" s="2352"/>
      <c r="L32" s="2353"/>
      <c r="M32" s="2360"/>
      <c r="N32" s="2369"/>
      <c r="O32" s="2361"/>
      <c r="P32" s="2363"/>
      <c r="Q32" s="2366"/>
      <c r="R32" s="2299"/>
      <c r="S32" s="2302" t="s">
        <v>1563</v>
      </c>
      <c r="T32" s="2303"/>
    </row>
    <row r="33" spans="1:20" ht="9.9499999999999993" customHeight="1">
      <c r="A33" s="2343"/>
      <c r="B33" s="2348"/>
      <c r="C33" s="2349"/>
      <c r="D33" s="2349"/>
      <c r="E33" s="2350"/>
      <c r="F33" s="2333"/>
      <c r="G33" s="2334"/>
      <c r="H33" s="2335"/>
      <c r="I33" s="2355"/>
      <c r="J33" s="2333"/>
      <c r="K33" s="2334"/>
      <c r="L33" s="2335"/>
      <c r="M33" s="2327"/>
      <c r="N33" s="2370"/>
      <c r="O33" s="2362"/>
      <c r="P33" s="2364"/>
      <c r="Q33" s="2367"/>
      <c r="R33" s="2300"/>
      <c r="S33" s="2304"/>
      <c r="T33" s="2305"/>
    </row>
    <row r="34" spans="1:20" ht="9.9499999999999993" customHeight="1">
      <c r="A34" s="2343"/>
      <c r="B34" s="2320"/>
      <c r="C34" s="2321"/>
      <c r="D34" s="2321"/>
      <c r="E34" s="2322"/>
      <c r="F34" s="2333"/>
      <c r="G34" s="2334"/>
      <c r="H34" s="2335"/>
      <c r="I34" s="2355"/>
      <c r="J34" s="2357"/>
      <c r="K34" s="2358"/>
      <c r="L34" s="2359"/>
      <c r="M34" s="2326"/>
      <c r="N34" s="2328"/>
      <c r="O34" s="2362"/>
      <c r="P34" s="2364"/>
      <c r="Q34" s="2367"/>
      <c r="R34" s="2300"/>
      <c r="S34" s="2304"/>
      <c r="T34" s="2305"/>
    </row>
    <row r="35" spans="1:20" ht="9.9499999999999993" customHeight="1">
      <c r="A35" s="2343"/>
      <c r="B35" s="2323"/>
      <c r="C35" s="2324"/>
      <c r="D35" s="2324"/>
      <c r="E35" s="2325"/>
      <c r="F35" s="2333"/>
      <c r="G35" s="2334"/>
      <c r="H35" s="2335"/>
      <c r="I35" s="2355"/>
      <c r="J35" s="2330" t="s">
        <v>1564</v>
      </c>
      <c r="K35" s="2331"/>
      <c r="L35" s="2332"/>
      <c r="M35" s="2327"/>
      <c r="N35" s="2329"/>
      <c r="O35" s="2339"/>
      <c r="P35" s="2364"/>
      <c r="Q35" s="2367"/>
      <c r="R35" s="2300"/>
      <c r="S35" s="2306" t="s">
        <v>1563</v>
      </c>
      <c r="T35" s="2307"/>
    </row>
    <row r="36" spans="1:20" ht="9.9499999999999993" customHeight="1">
      <c r="A36" s="2343"/>
      <c r="B36" s="2310"/>
      <c r="C36" s="2311"/>
      <c r="D36" s="2311"/>
      <c r="E36" s="2312"/>
      <c r="F36" s="2333"/>
      <c r="G36" s="2334"/>
      <c r="H36" s="2335"/>
      <c r="I36" s="2355"/>
      <c r="J36" s="2333"/>
      <c r="K36" s="2334"/>
      <c r="L36" s="2335"/>
      <c r="M36" s="2316"/>
      <c r="N36" s="2318"/>
      <c r="O36" s="2340"/>
      <c r="P36" s="2364"/>
      <c r="Q36" s="2367"/>
      <c r="R36" s="2300"/>
      <c r="S36" s="2304"/>
      <c r="T36" s="2305"/>
    </row>
    <row r="37" spans="1:20" ht="9.9499999999999993" customHeight="1">
      <c r="A37" s="2344"/>
      <c r="B37" s="2313"/>
      <c r="C37" s="2314"/>
      <c r="D37" s="2314"/>
      <c r="E37" s="2315"/>
      <c r="F37" s="2336"/>
      <c r="G37" s="2337"/>
      <c r="H37" s="2338"/>
      <c r="I37" s="2356"/>
      <c r="J37" s="2336"/>
      <c r="K37" s="2337"/>
      <c r="L37" s="2338"/>
      <c r="M37" s="2317"/>
      <c r="N37" s="2319"/>
      <c r="O37" s="2341"/>
      <c r="P37" s="2365"/>
      <c r="Q37" s="2368"/>
      <c r="R37" s="2301"/>
      <c r="S37" s="2308"/>
      <c r="T37" s="2309"/>
    </row>
    <row r="38" spans="1:20" ht="9.9499999999999993" customHeight="1">
      <c r="A38" s="2342"/>
      <c r="B38" s="2345"/>
      <c r="C38" s="2346"/>
      <c r="D38" s="2346"/>
      <c r="E38" s="2347"/>
      <c r="F38" s="2351"/>
      <c r="G38" s="2352"/>
      <c r="H38" s="2353"/>
      <c r="I38" s="2354"/>
      <c r="J38" s="2351" t="s">
        <v>1563</v>
      </c>
      <c r="K38" s="2352"/>
      <c r="L38" s="2353"/>
      <c r="M38" s="2360"/>
      <c r="N38" s="2369"/>
      <c r="O38" s="2361"/>
      <c r="P38" s="2363"/>
      <c r="Q38" s="2366"/>
      <c r="R38" s="2299"/>
      <c r="S38" s="2302" t="s">
        <v>1563</v>
      </c>
      <c r="T38" s="2303"/>
    </row>
    <row r="39" spans="1:20" ht="9.9499999999999993" customHeight="1">
      <c r="A39" s="2343"/>
      <c r="B39" s="2348"/>
      <c r="C39" s="2349"/>
      <c r="D39" s="2349"/>
      <c r="E39" s="2350"/>
      <c r="F39" s="2333"/>
      <c r="G39" s="2334"/>
      <c r="H39" s="2335"/>
      <c r="I39" s="2355"/>
      <c r="J39" s="2333"/>
      <c r="K39" s="2334"/>
      <c r="L39" s="2335"/>
      <c r="M39" s="2327"/>
      <c r="N39" s="2370"/>
      <c r="O39" s="2362"/>
      <c r="P39" s="2364"/>
      <c r="Q39" s="2367"/>
      <c r="R39" s="2300"/>
      <c r="S39" s="2304"/>
      <c r="T39" s="2305"/>
    </row>
    <row r="40" spans="1:20" ht="9.9499999999999993" customHeight="1">
      <c r="A40" s="2343"/>
      <c r="B40" s="2320"/>
      <c r="C40" s="2321"/>
      <c r="D40" s="2321"/>
      <c r="E40" s="2322"/>
      <c r="F40" s="2333"/>
      <c r="G40" s="2334"/>
      <c r="H40" s="2335"/>
      <c r="I40" s="2355"/>
      <c r="J40" s="2357"/>
      <c r="K40" s="2358"/>
      <c r="L40" s="2359"/>
      <c r="M40" s="2326"/>
      <c r="N40" s="2328"/>
      <c r="O40" s="2362"/>
      <c r="P40" s="2364"/>
      <c r="Q40" s="2367"/>
      <c r="R40" s="2300"/>
      <c r="S40" s="2304"/>
      <c r="T40" s="2305"/>
    </row>
    <row r="41" spans="1:20" ht="9.9499999999999993" customHeight="1">
      <c r="A41" s="2343"/>
      <c r="B41" s="2323"/>
      <c r="C41" s="2324"/>
      <c r="D41" s="2324"/>
      <c r="E41" s="2325"/>
      <c r="F41" s="2333"/>
      <c r="G41" s="2334"/>
      <c r="H41" s="2335"/>
      <c r="I41" s="2355"/>
      <c r="J41" s="2330" t="s">
        <v>1564</v>
      </c>
      <c r="K41" s="2331"/>
      <c r="L41" s="2332"/>
      <c r="M41" s="2327"/>
      <c r="N41" s="2329"/>
      <c r="O41" s="2339"/>
      <c r="P41" s="2364"/>
      <c r="Q41" s="2367"/>
      <c r="R41" s="2300"/>
      <c r="S41" s="2306" t="s">
        <v>1563</v>
      </c>
      <c r="T41" s="2307"/>
    </row>
    <row r="42" spans="1:20" ht="9.9499999999999993" customHeight="1">
      <c r="A42" s="2343"/>
      <c r="B42" s="2310"/>
      <c r="C42" s="2311"/>
      <c r="D42" s="2311"/>
      <c r="E42" s="2312"/>
      <c r="F42" s="2333"/>
      <c r="G42" s="2334"/>
      <c r="H42" s="2335"/>
      <c r="I42" s="2355"/>
      <c r="J42" s="2333"/>
      <c r="K42" s="2334"/>
      <c r="L42" s="2335"/>
      <c r="M42" s="2316"/>
      <c r="N42" s="2318"/>
      <c r="O42" s="2340"/>
      <c r="P42" s="2364"/>
      <c r="Q42" s="2367"/>
      <c r="R42" s="2300"/>
      <c r="S42" s="2304"/>
      <c r="T42" s="2305"/>
    </row>
    <row r="43" spans="1:20" ht="9.9499999999999993" customHeight="1">
      <c r="A43" s="2344"/>
      <c r="B43" s="2313"/>
      <c r="C43" s="2314"/>
      <c r="D43" s="2314"/>
      <c r="E43" s="2315"/>
      <c r="F43" s="2336"/>
      <c r="G43" s="2337"/>
      <c r="H43" s="2338"/>
      <c r="I43" s="2356"/>
      <c r="J43" s="2336"/>
      <c r="K43" s="2337"/>
      <c r="L43" s="2338"/>
      <c r="M43" s="2317"/>
      <c r="N43" s="2319"/>
      <c r="O43" s="2341"/>
      <c r="P43" s="2365"/>
      <c r="Q43" s="2368"/>
      <c r="R43" s="2301"/>
      <c r="S43" s="2308"/>
      <c r="T43" s="2309"/>
    </row>
    <row r="44" spans="1:20" ht="9.9499999999999993" customHeight="1">
      <c r="A44" s="2342"/>
      <c r="B44" s="2345"/>
      <c r="C44" s="2346"/>
      <c r="D44" s="2346"/>
      <c r="E44" s="2347"/>
      <c r="F44" s="2351"/>
      <c r="G44" s="2352"/>
      <c r="H44" s="2353"/>
      <c r="I44" s="2354"/>
      <c r="J44" s="2351" t="s">
        <v>1563</v>
      </c>
      <c r="K44" s="2352"/>
      <c r="L44" s="2353"/>
      <c r="M44" s="2360"/>
      <c r="N44" s="2369"/>
      <c r="O44" s="2361"/>
      <c r="P44" s="2363"/>
      <c r="Q44" s="2366"/>
      <c r="R44" s="2299"/>
      <c r="S44" s="2302" t="s">
        <v>1563</v>
      </c>
      <c r="T44" s="2303"/>
    </row>
    <row r="45" spans="1:20" ht="9.9499999999999993" customHeight="1">
      <c r="A45" s="2343"/>
      <c r="B45" s="2348"/>
      <c r="C45" s="2349"/>
      <c r="D45" s="2349"/>
      <c r="E45" s="2350"/>
      <c r="F45" s="2333"/>
      <c r="G45" s="2334"/>
      <c r="H45" s="2335"/>
      <c r="I45" s="2355"/>
      <c r="J45" s="2333"/>
      <c r="K45" s="2334"/>
      <c r="L45" s="2335"/>
      <c r="M45" s="2327"/>
      <c r="N45" s="2370"/>
      <c r="O45" s="2362"/>
      <c r="P45" s="2364"/>
      <c r="Q45" s="2367"/>
      <c r="R45" s="2300"/>
      <c r="S45" s="2304"/>
      <c r="T45" s="2305"/>
    </row>
    <row r="46" spans="1:20" ht="9.9499999999999993" customHeight="1">
      <c r="A46" s="2343"/>
      <c r="B46" s="2320"/>
      <c r="C46" s="2321"/>
      <c r="D46" s="2321"/>
      <c r="E46" s="2322"/>
      <c r="F46" s="2333"/>
      <c r="G46" s="2334"/>
      <c r="H46" s="2335"/>
      <c r="I46" s="2355"/>
      <c r="J46" s="2357"/>
      <c r="K46" s="2358"/>
      <c r="L46" s="2359"/>
      <c r="M46" s="2326"/>
      <c r="N46" s="2328"/>
      <c r="O46" s="2362"/>
      <c r="P46" s="2364"/>
      <c r="Q46" s="2367"/>
      <c r="R46" s="2300"/>
      <c r="S46" s="2304"/>
      <c r="T46" s="2305"/>
    </row>
    <row r="47" spans="1:20" ht="9.9499999999999993" customHeight="1">
      <c r="A47" s="2343"/>
      <c r="B47" s="2323"/>
      <c r="C47" s="2324"/>
      <c r="D47" s="2324"/>
      <c r="E47" s="2325"/>
      <c r="F47" s="2333"/>
      <c r="G47" s="2334"/>
      <c r="H47" s="2335"/>
      <c r="I47" s="2355"/>
      <c r="J47" s="2330" t="s">
        <v>1564</v>
      </c>
      <c r="K47" s="2331"/>
      <c r="L47" s="2332"/>
      <c r="M47" s="2327"/>
      <c r="N47" s="2329"/>
      <c r="O47" s="2339"/>
      <c r="P47" s="2364"/>
      <c r="Q47" s="2367"/>
      <c r="R47" s="2300"/>
      <c r="S47" s="2306" t="s">
        <v>1563</v>
      </c>
      <c r="T47" s="2307"/>
    </row>
    <row r="48" spans="1:20" ht="9.9499999999999993" customHeight="1">
      <c r="A48" s="2343"/>
      <c r="B48" s="2310"/>
      <c r="C48" s="2311"/>
      <c r="D48" s="2311"/>
      <c r="E48" s="2312"/>
      <c r="F48" s="2333"/>
      <c r="G48" s="2334"/>
      <c r="H48" s="2335"/>
      <c r="I48" s="2355"/>
      <c r="J48" s="2333"/>
      <c r="K48" s="2334"/>
      <c r="L48" s="2335"/>
      <c r="M48" s="2316"/>
      <c r="N48" s="2318"/>
      <c r="O48" s="2340"/>
      <c r="P48" s="2364"/>
      <c r="Q48" s="2367"/>
      <c r="R48" s="2300"/>
      <c r="S48" s="2304"/>
      <c r="T48" s="2305"/>
    </row>
    <row r="49" spans="1:21" ht="9.9499999999999993" customHeight="1">
      <c r="A49" s="2344"/>
      <c r="B49" s="2313"/>
      <c r="C49" s="2314"/>
      <c r="D49" s="2314"/>
      <c r="E49" s="2315"/>
      <c r="F49" s="2336"/>
      <c r="G49" s="2337"/>
      <c r="H49" s="2338"/>
      <c r="I49" s="2356"/>
      <c r="J49" s="2336"/>
      <c r="K49" s="2337"/>
      <c r="L49" s="2338"/>
      <c r="M49" s="2317"/>
      <c r="N49" s="2319"/>
      <c r="O49" s="2341"/>
      <c r="P49" s="2365"/>
      <c r="Q49" s="2368"/>
      <c r="R49" s="2301"/>
      <c r="S49" s="2308"/>
      <c r="T49" s="2309"/>
    </row>
    <row r="50" spans="1:21" ht="9.9499999999999993" customHeight="1">
      <c r="A50" s="2342"/>
      <c r="B50" s="2345"/>
      <c r="C50" s="2346"/>
      <c r="D50" s="2346"/>
      <c r="E50" s="2347"/>
      <c r="F50" s="2351"/>
      <c r="G50" s="2352"/>
      <c r="H50" s="2353"/>
      <c r="I50" s="2354"/>
      <c r="J50" s="2351" t="s">
        <v>1563</v>
      </c>
      <c r="K50" s="2352"/>
      <c r="L50" s="2353"/>
      <c r="M50" s="2360"/>
      <c r="N50" s="2369"/>
      <c r="O50" s="2361"/>
      <c r="P50" s="2363"/>
      <c r="Q50" s="2366"/>
      <c r="R50" s="2299"/>
      <c r="S50" s="2302" t="s">
        <v>1563</v>
      </c>
      <c r="T50" s="2303"/>
    </row>
    <row r="51" spans="1:21" ht="9.9499999999999993" customHeight="1">
      <c r="A51" s="2343"/>
      <c r="B51" s="2348"/>
      <c r="C51" s="2349"/>
      <c r="D51" s="2349"/>
      <c r="E51" s="2350"/>
      <c r="F51" s="2333"/>
      <c r="G51" s="2334"/>
      <c r="H51" s="2335"/>
      <c r="I51" s="2355"/>
      <c r="J51" s="2333"/>
      <c r="K51" s="2334"/>
      <c r="L51" s="2335"/>
      <c r="M51" s="2327"/>
      <c r="N51" s="2370"/>
      <c r="O51" s="2362"/>
      <c r="P51" s="2364"/>
      <c r="Q51" s="2367"/>
      <c r="R51" s="2300"/>
      <c r="S51" s="2304"/>
      <c r="T51" s="2305"/>
    </row>
    <row r="52" spans="1:21" ht="9.9499999999999993" customHeight="1">
      <c r="A52" s="2343"/>
      <c r="B52" s="2320"/>
      <c r="C52" s="2321"/>
      <c r="D52" s="2321"/>
      <c r="E52" s="2322"/>
      <c r="F52" s="2333"/>
      <c r="G52" s="2334"/>
      <c r="H52" s="2335"/>
      <c r="I52" s="2355"/>
      <c r="J52" s="2357"/>
      <c r="K52" s="2358"/>
      <c r="L52" s="2359"/>
      <c r="M52" s="2326"/>
      <c r="N52" s="2328"/>
      <c r="O52" s="2362"/>
      <c r="P52" s="2364"/>
      <c r="Q52" s="2367"/>
      <c r="R52" s="2300"/>
      <c r="S52" s="2304"/>
      <c r="T52" s="2305"/>
    </row>
    <row r="53" spans="1:21" ht="9.9499999999999993" customHeight="1">
      <c r="A53" s="2343"/>
      <c r="B53" s="2323"/>
      <c r="C53" s="2324"/>
      <c r="D53" s="2324"/>
      <c r="E53" s="2325"/>
      <c r="F53" s="2333"/>
      <c r="G53" s="2334"/>
      <c r="H53" s="2335"/>
      <c r="I53" s="2355"/>
      <c r="J53" s="2330" t="s">
        <v>1564</v>
      </c>
      <c r="K53" s="2331"/>
      <c r="L53" s="2332"/>
      <c r="M53" s="2327"/>
      <c r="N53" s="2329"/>
      <c r="O53" s="2339"/>
      <c r="P53" s="2364"/>
      <c r="Q53" s="2367"/>
      <c r="R53" s="2300"/>
      <c r="S53" s="2306" t="s">
        <v>1563</v>
      </c>
      <c r="T53" s="2307"/>
    </row>
    <row r="54" spans="1:21" ht="9.9499999999999993" customHeight="1">
      <c r="A54" s="2343"/>
      <c r="B54" s="2310"/>
      <c r="C54" s="2311"/>
      <c r="D54" s="2311"/>
      <c r="E54" s="2312"/>
      <c r="F54" s="2333"/>
      <c r="G54" s="2334"/>
      <c r="H54" s="2335"/>
      <c r="I54" s="2355"/>
      <c r="J54" s="2333"/>
      <c r="K54" s="2334"/>
      <c r="L54" s="2335"/>
      <c r="M54" s="2316"/>
      <c r="N54" s="2318"/>
      <c r="O54" s="2340"/>
      <c r="P54" s="2364"/>
      <c r="Q54" s="2367"/>
      <c r="R54" s="2300"/>
      <c r="S54" s="2304"/>
      <c r="T54" s="2305"/>
    </row>
    <row r="55" spans="1:21" ht="9.9499999999999993" customHeight="1">
      <c r="A55" s="2344"/>
      <c r="B55" s="2313"/>
      <c r="C55" s="2314"/>
      <c r="D55" s="2314"/>
      <c r="E55" s="2315"/>
      <c r="F55" s="2336"/>
      <c r="G55" s="2337"/>
      <c r="H55" s="2338"/>
      <c r="I55" s="2356"/>
      <c r="J55" s="2336"/>
      <c r="K55" s="2337"/>
      <c r="L55" s="2338"/>
      <c r="M55" s="2317"/>
      <c r="N55" s="2319"/>
      <c r="O55" s="2341"/>
      <c r="P55" s="2365"/>
      <c r="Q55" s="2368"/>
      <c r="R55" s="2301"/>
      <c r="S55" s="2308"/>
      <c r="T55" s="2309"/>
    </row>
    <row r="56" spans="1:21" ht="9.9499999999999993" customHeight="1">
      <c r="A56" s="2342"/>
      <c r="B56" s="2345"/>
      <c r="C56" s="2346"/>
      <c r="D56" s="2346"/>
      <c r="E56" s="2347"/>
      <c r="F56" s="2351"/>
      <c r="G56" s="2352"/>
      <c r="H56" s="2353"/>
      <c r="I56" s="2354"/>
      <c r="J56" s="2351" t="s">
        <v>1563</v>
      </c>
      <c r="K56" s="2352"/>
      <c r="L56" s="2353"/>
      <c r="M56" s="2360"/>
      <c r="N56" s="2369"/>
      <c r="O56" s="2361"/>
      <c r="P56" s="2363"/>
      <c r="Q56" s="2366"/>
      <c r="R56" s="2299"/>
      <c r="S56" s="2302" t="s">
        <v>1563</v>
      </c>
      <c r="T56" s="2303"/>
    </row>
    <row r="57" spans="1:21" ht="9.9499999999999993" customHeight="1">
      <c r="A57" s="2343"/>
      <c r="B57" s="2348"/>
      <c r="C57" s="2349"/>
      <c r="D57" s="2349"/>
      <c r="E57" s="2350"/>
      <c r="F57" s="2333"/>
      <c r="G57" s="2334"/>
      <c r="H57" s="2335"/>
      <c r="I57" s="2355"/>
      <c r="J57" s="2333"/>
      <c r="K57" s="2334"/>
      <c r="L57" s="2335"/>
      <c r="M57" s="2327"/>
      <c r="N57" s="2370"/>
      <c r="O57" s="2362"/>
      <c r="P57" s="2364"/>
      <c r="Q57" s="2367"/>
      <c r="R57" s="2300"/>
      <c r="S57" s="2304"/>
      <c r="T57" s="2305"/>
    </row>
    <row r="58" spans="1:21" ht="9.9499999999999993" customHeight="1">
      <c r="A58" s="2343"/>
      <c r="B58" s="2320"/>
      <c r="C58" s="2321"/>
      <c r="D58" s="2321"/>
      <c r="E58" s="2322"/>
      <c r="F58" s="2333"/>
      <c r="G58" s="2334"/>
      <c r="H58" s="2335"/>
      <c r="I58" s="2355"/>
      <c r="J58" s="2357"/>
      <c r="K58" s="2358"/>
      <c r="L58" s="2359"/>
      <c r="M58" s="2326"/>
      <c r="N58" s="2328"/>
      <c r="O58" s="2362"/>
      <c r="P58" s="2364"/>
      <c r="Q58" s="2367"/>
      <c r="R58" s="2300"/>
      <c r="S58" s="2304"/>
      <c r="T58" s="2305"/>
    </row>
    <row r="59" spans="1:21" ht="9.9499999999999993" customHeight="1">
      <c r="A59" s="2343"/>
      <c r="B59" s="2323"/>
      <c r="C59" s="2324"/>
      <c r="D59" s="2324"/>
      <c r="E59" s="2325"/>
      <c r="F59" s="2333"/>
      <c r="G59" s="2334"/>
      <c r="H59" s="2335"/>
      <c r="I59" s="2355"/>
      <c r="J59" s="2330" t="s">
        <v>1564</v>
      </c>
      <c r="K59" s="2331"/>
      <c r="L59" s="2332"/>
      <c r="M59" s="2327"/>
      <c r="N59" s="2329"/>
      <c r="O59" s="2339"/>
      <c r="P59" s="2364"/>
      <c r="Q59" s="2367"/>
      <c r="R59" s="2300"/>
      <c r="S59" s="2306" t="s">
        <v>1563</v>
      </c>
      <c r="T59" s="2307"/>
    </row>
    <row r="60" spans="1:21" ht="9.9499999999999993" customHeight="1">
      <c r="A60" s="2343"/>
      <c r="B60" s="2310"/>
      <c r="C60" s="2311"/>
      <c r="D60" s="2311"/>
      <c r="E60" s="2312"/>
      <c r="F60" s="2333"/>
      <c r="G60" s="2334"/>
      <c r="H60" s="2335"/>
      <c r="I60" s="2355"/>
      <c r="J60" s="2333"/>
      <c r="K60" s="2334"/>
      <c r="L60" s="2335"/>
      <c r="M60" s="2316"/>
      <c r="N60" s="2318"/>
      <c r="O60" s="2340"/>
      <c r="P60" s="2364"/>
      <c r="Q60" s="2367"/>
      <c r="R60" s="2300"/>
      <c r="S60" s="2304"/>
      <c r="T60" s="2305"/>
    </row>
    <row r="61" spans="1:21" ht="9.9499999999999993" customHeight="1">
      <c r="A61" s="2344"/>
      <c r="B61" s="2313"/>
      <c r="C61" s="2314"/>
      <c r="D61" s="2314"/>
      <c r="E61" s="2315"/>
      <c r="F61" s="2336"/>
      <c r="G61" s="2337"/>
      <c r="H61" s="2338"/>
      <c r="I61" s="2356"/>
      <c r="J61" s="2336"/>
      <c r="K61" s="2337"/>
      <c r="L61" s="2338"/>
      <c r="M61" s="2317"/>
      <c r="N61" s="2319"/>
      <c r="O61" s="2341"/>
      <c r="P61" s="2365"/>
      <c r="Q61" s="2368"/>
      <c r="R61" s="2301"/>
      <c r="S61" s="2308"/>
      <c r="T61" s="2309"/>
    </row>
    <row r="62" spans="1:21" s="976" customFormat="1" ht="13.5" customHeight="1">
      <c r="A62" s="977" t="s">
        <v>1565</v>
      </c>
      <c r="B62" s="977"/>
      <c r="C62" s="977"/>
      <c r="D62" s="977"/>
      <c r="H62" s="977"/>
      <c r="I62" s="977"/>
      <c r="J62" s="977"/>
      <c r="K62" s="977"/>
      <c r="L62" s="977"/>
      <c r="M62" s="978"/>
      <c r="N62" s="978"/>
      <c r="O62" s="978"/>
      <c r="P62" s="2297" t="s">
        <v>1566</v>
      </c>
      <c r="Q62" s="2297"/>
      <c r="R62" s="2297"/>
      <c r="S62" s="2297"/>
      <c r="T62" s="2297"/>
      <c r="U62" s="979"/>
    </row>
    <row r="63" spans="1:21" s="976" customFormat="1" ht="13.5" customHeight="1">
      <c r="A63" s="980" t="s">
        <v>1567</v>
      </c>
      <c r="B63" s="980"/>
      <c r="C63" s="980"/>
      <c r="E63" s="980" t="s">
        <v>1568</v>
      </c>
      <c r="F63" s="980"/>
      <c r="G63" s="980"/>
      <c r="H63" s="980"/>
      <c r="I63" s="980"/>
      <c r="K63" s="980" t="s">
        <v>1569</v>
      </c>
      <c r="N63" s="980" t="s">
        <v>1570</v>
      </c>
      <c r="P63" s="2297"/>
      <c r="Q63" s="2297"/>
      <c r="R63" s="2297"/>
      <c r="S63" s="2297"/>
      <c r="T63" s="2297"/>
      <c r="U63" s="979"/>
    </row>
    <row r="64" spans="1:21" s="976" customFormat="1" ht="11.25" customHeight="1">
      <c r="A64" s="980" t="s">
        <v>1571</v>
      </c>
      <c r="B64" s="980"/>
      <c r="C64" s="980"/>
      <c r="E64" s="980" t="s">
        <v>1572</v>
      </c>
      <c r="F64" s="980"/>
      <c r="G64" s="980"/>
      <c r="I64" s="980" t="s">
        <v>1573</v>
      </c>
      <c r="J64" s="980"/>
      <c r="K64" s="980"/>
      <c r="L64" s="980" t="s">
        <v>1574</v>
      </c>
      <c r="M64" s="981"/>
      <c r="N64" s="980" t="s">
        <v>1575</v>
      </c>
      <c r="O64" s="980"/>
      <c r="P64" s="2297" t="s">
        <v>1576</v>
      </c>
      <c r="Q64" s="2297"/>
      <c r="R64" s="2297"/>
      <c r="S64" s="2297"/>
      <c r="T64" s="2297"/>
      <c r="U64" s="979"/>
    </row>
    <row r="65" spans="1:21" s="976" customFormat="1" ht="14.25" customHeight="1">
      <c r="A65" s="980" t="s">
        <v>1577</v>
      </c>
      <c r="B65" s="982"/>
      <c r="C65" s="982"/>
      <c r="D65" s="982"/>
      <c r="E65" s="977"/>
      <c r="F65" s="980" t="s">
        <v>1578</v>
      </c>
      <c r="G65" s="982"/>
      <c r="H65" s="982"/>
      <c r="I65" s="982"/>
      <c r="J65" s="982"/>
      <c r="K65" s="980" t="s">
        <v>1579</v>
      </c>
      <c r="M65" s="980"/>
      <c r="N65" s="977"/>
      <c r="O65" s="977"/>
      <c r="P65" s="2297"/>
      <c r="Q65" s="2297"/>
      <c r="R65" s="2297"/>
      <c r="S65" s="2297"/>
      <c r="T65" s="2297"/>
      <c r="U65" s="979"/>
    </row>
    <row r="66" spans="1:21" s="976" customFormat="1" ht="13.5" customHeight="1">
      <c r="A66" s="2297" t="s">
        <v>1580</v>
      </c>
      <c r="B66" s="2297"/>
      <c r="C66" s="2297"/>
      <c r="D66" s="2297"/>
      <c r="E66" s="2297"/>
      <c r="F66" s="2297"/>
      <c r="G66" s="2297"/>
      <c r="H66" s="2297"/>
      <c r="I66" s="2297"/>
      <c r="J66" s="2297"/>
      <c r="K66" s="2297"/>
      <c r="L66" s="2297"/>
      <c r="M66" s="2297"/>
      <c r="N66" s="2297"/>
      <c r="O66" s="2297"/>
      <c r="P66" s="2297"/>
      <c r="Q66" s="2297"/>
      <c r="R66" s="2297"/>
      <c r="S66" s="2297"/>
      <c r="T66" s="2297"/>
      <c r="U66" s="979"/>
    </row>
    <row r="67" spans="1:21" s="976" customFormat="1" ht="13.5" customHeight="1">
      <c r="A67" s="2297"/>
      <c r="B67" s="2297"/>
      <c r="C67" s="2297"/>
      <c r="D67" s="2297"/>
      <c r="E67" s="2297"/>
      <c r="F67" s="2297"/>
      <c r="G67" s="2297"/>
      <c r="H67" s="2297"/>
      <c r="I67" s="2297"/>
      <c r="J67" s="2297"/>
      <c r="K67" s="2297"/>
      <c r="L67" s="2297"/>
      <c r="M67" s="2297"/>
      <c r="N67" s="2297"/>
      <c r="O67" s="2297"/>
      <c r="P67" s="2295" t="s">
        <v>1581</v>
      </c>
      <c r="Q67" s="2295"/>
      <c r="R67" s="2295"/>
      <c r="S67" s="2295"/>
      <c r="T67" s="2295"/>
      <c r="U67" s="979"/>
    </row>
    <row r="68" spans="1:21" s="976" customFormat="1" ht="13.5" customHeight="1">
      <c r="A68" s="2297"/>
      <c r="B68" s="2297"/>
      <c r="C68" s="2297"/>
      <c r="D68" s="2297"/>
      <c r="E68" s="2297"/>
      <c r="F68" s="2297"/>
      <c r="G68" s="2297"/>
      <c r="H68" s="2297"/>
      <c r="I68" s="2297"/>
      <c r="J68" s="2297"/>
      <c r="K68" s="2297"/>
      <c r="L68" s="2297"/>
      <c r="M68" s="2297"/>
      <c r="N68" s="2297"/>
      <c r="O68" s="2297"/>
      <c r="P68" s="2295"/>
      <c r="Q68" s="2295"/>
      <c r="R68" s="2295"/>
      <c r="S68" s="2295"/>
      <c r="T68" s="2295"/>
      <c r="U68" s="979"/>
    </row>
    <row r="69" spans="1:21" s="976" customFormat="1" ht="13.5" customHeight="1">
      <c r="A69" s="2298" t="s">
        <v>1582</v>
      </c>
      <c r="B69" s="2298"/>
      <c r="C69" s="2298"/>
      <c r="D69" s="2298"/>
      <c r="E69" s="2298"/>
      <c r="F69" s="2298"/>
      <c r="G69" s="2298"/>
      <c r="H69" s="2298"/>
      <c r="I69" s="2298"/>
      <c r="J69" s="2298"/>
      <c r="K69" s="2298"/>
      <c r="L69" s="2298"/>
      <c r="M69" s="2298"/>
      <c r="N69" s="2298"/>
      <c r="O69" s="2298"/>
      <c r="P69" s="2295" t="s">
        <v>1583</v>
      </c>
      <c r="Q69" s="2295"/>
      <c r="R69" s="2295"/>
      <c r="S69" s="2295"/>
      <c r="T69" s="2295"/>
      <c r="U69" s="979"/>
    </row>
    <row r="70" spans="1:21" s="976" customFormat="1" ht="13.5" customHeight="1">
      <c r="A70" s="2298" t="s">
        <v>1584</v>
      </c>
      <c r="B70" s="2298"/>
      <c r="C70" s="2298"/>
      <c r="D70" s="2298"/>
      <c r="E70" s="2298"/>
      <c r="F70" s="2298"/>
      <c r="G70" s="2298"/>
      <c r="H70" s="2298"/>
      <c r="I70" s="2298"/>
      <c r="J70" s="2298"/>
      <c r="K70" s="2298"/>
      <c r="L70" s="2298"/>
      <c r="M70" s="2298"/>
      <c r="N70" s="2298"/>
      <c r="O70" s="2298"/>
      <c r="P70" s="2295"/>
      <c r="Q70" s="2295"/>
      <c r="R70" s="2295"/>
      <c r="S70" s="2295"/>
      <c r="T70" s="2295"/>
      <c r="U70" s="983"/>
    </row>
    <row r="71" spans="1:21" ht="13.5" customHeight="1">
      <c r="A71" s="2294" t="s">
        <v>1585</v>
      </c>
      <c r="B71" s="2294"/>
      <c r="C71" s="2294"/>
      <c r="D71" s="2294"/>
      <c r="E71" s="2294"/>
      <c r="F71" s="2294"/>
      <c r="G71" s="2294"/>
      <c r="H71" s="2294"/>
      <c r="I71" s="2294"/>
      <c r="J71" s="2294"/>
      <c r="K71" s="2294"/>
      <c r="L71" s="2294"/>
      <c r="M71" s="2294"/>
      <c r="N71" s="2294"/>
      <c r="O71" s="2294"/>
      <c r="P71" s="2295" t="s">
        <v>1586</v>
      </c>
      <c r="Q71" s="2295"/>
      <c r="R71" s="2295"/>
      <c r="S71" s="2295"/>
      <c r="T71" s="2295"/>
      <c r="U71" s="983"/>
    </row>
    <row r="72" spans="1:21" ht="13.5" customHeight="1">
      <c r="A72" s="2294"/>
      <c r="B72" s="2294"/>
      <c r="C72" s="2294"/>
      <c r="D72" s="2294"/>
      <c r="E72" s="2294"/>
      <c r="F72" s="2294"/>
      <c r="G72" s="2294"/>
      <c r="H72" s="2294"/>
      <c r="I72" s="2294"/>
      <c r="J72" s="2294"/>
      <c r="K72" s="2294"/>
      <c r="L72" s="2294"/>
      <c r="M72" s="2294"/>
      <c r="N72" s="2294"/>
      <c r="O72" s="2294"/>
      <c r="P72" s="2295"/>
      <c r="Q72" s="2295"/>
      <c r="R72" s="2295"/>
      <c r="S72" s="2295"/>
      <c r="T72" s="2295"/>
      <c r="U72" s="983"/>
    </row>
    <row r="73" spans="1:21" ht="13.5" customHeight="1">
      <c r="A73" s="2294"/>
      <c r="B73" s="2294"/>
      <c r="C73" s="2294"/>
      <c r="D73" s="2294"/>
      <c r="E73" s="2294"/>
      <c r="F73" s="2294"/>
      <c r="G73" s="2294"/>
      <c r="H73" s="2294"/>
      <c r="I73" s="2294"/>
      <c r="J73" s="2294"/>
      <c r="K73" s="2294"/>
      <c r="L73" s="2294"/>
      <c r="M73" s="2294"/>
      <c r="N73" s="2294"/>
      <c r="O73" s="2294"/>
      <c r="P73" s="2296" t="s">
        <v>1587</v>
      </c>
      <c r="Q73" s="2296"/>
      <c r="R73" s="2296"/>
      <c r="S73" s="2296"/>
      <c r="T73" s="2296"/>
      <c r="U73" s="983"/>
    </row>
    <row r="74" spans="1:21">
      <c r="H74" s="961"/>
      <c r="I74" s="961"/>
      <c r="J74" s="961"/>
      <c r="K74" s="961"/>
      <c r="L74" s="961"/>
      <c r="M74" s="961"/>
      <c r="N74" s="961"/>
      <c r="O74" s="961"/>
      <c r="Q74" s="961"/>
      <c r="R74" s="961"/>
      <c r="S74" s="961"/>
      <c r="T74" s="961"/>
    </row>
    <row r="75" spans="1:21">
      <c r="H75" s="961"/>
      <c r="I75" s="961"/>
      <c r="J75" s="961"/>
      <c r="K75" s="961"/>
      <c r="L75" s="961"/>
      <c r="M75" s="961"/>
      <c r="N75" s="961"/>
      <c r="O75" s="961"/>
      <c r="Q75" s="961"/>
      <c r="R75" s="961"/>
      <c r="S75" s="961"/>
      <c r="T75" s="961"/>
    </row>
    <row r="76" spans="1:21">
      <c r="H76" s="961"/>
      <c r="I76" s="961"/>
      <c r="J76" s="961"/>
      <c r="K76" s="961"/>
      <c r="L76" s="961"/>
      <c r="M76" s="961"/>
      <c r="N76" s="961"/>
      <c r="O76" s="961"/>
    </row>
    <row r="77" spans="1:21">
      <c r="P77" s="961"/>
      <c r="Q77" s="961"/>
      <c r="R77" s="961"/>
      <c r="S77" s="961"/>
      <c r="T77" s="961"/>
    </row>
    <row r="78" spans="1:21">
      <c r="P78" s="961"/>
      <c r="Q78" s="961"/>
      <c r="R78" s="961"/>
      <c r="S78" s="961"/>
      <c r="T78" s="961"/>
    </row>
    <row r="79" spans="1:21">
      <c r="P79" s="961"/>
    </row>
    <row r="83" spans="15:19">
      <c r="O83" s="961"/>
    </row>
    <row r="86" spans="15:19">
      <c r="P86" s="985"/>
      <c r="Q86" s="985"/>
      <c r="R86" s="985"/>
      <c r="S86" s="986"/>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2"/>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zoomScale="80" zoomScaleNormal="100" zoomScaleSheetLayoutView="80" workbookViewId="0">
      <selection activeCell="C11" sqref="C11"/>
    </sheetView>
  </sheetViews>
  <sheetFormatPr defaultColWidth="9" defaultRowHeight="13.5"/>
  <cols>
    <col min="1" max="58" width="2.25" style="990" customWidth="1"/>
    <col min="59" max="16384" width="9" style="990"/>
  </cols>
  <sheetData>
    <row r="1" spans="1:39">
      <c r="A1" s="987"/>
      <c r="B1" s="987"/>
      <c r="C1" s="987"/>
      <c r="D1" s="987"/>
      <c r="E1" s="987"/>
      <c r="F1" s="987"/>
      <c r="G1" s="987"/>
      <c r="H1" s="987"/>
      <c r="I1" s="987"/>
      <c r="J1" s="987"/>
      <c r="K1" s="987"/>
      <c r="L1" s="987"/>
      <c r="M1" s="987"/>
      <c r="N1" s="987"/>
      <c r="O1" s="987"/>
      <c r="P1" s="987"/>
      <c r="Q1" s="987"/>
      <c r="R1" s="987"/>
      <c r="S1" s="987"/>
      <c r="T1" s="987"/>
      <c r="U1" s="987"/>
      <c r="V1" s="987"/>
      <c r="W1" s="987"/>
      <c r="X1" s="988"/>
      <c r="Y1" s="989"/>
      <c r="Z1" s="989"/>
      <c r="AA1" s="989"/>
      <c r="AB1" s="989"/>
      <c r="AD1" s="2466">
        <v>37778</v>
      </c>
      <c r="AE1" s="2466"/>
      <c r="AF1" s="2466"/>
      <c r="AG1" s="2466"/>
      <c r="AH1" s="2466"/>
      <c r="AI1" s="2466"/>
      <c r="AJ1" s="2466"/>
      <c r="AK1" s="989"/>
      <c r="AL1" s="989"/>
      <c r="AM1" s="989"/>
    </row>
    <row r="2" spans="1:39">
      <c r="A2" s="987"/>
      <c r="B2" s="987"/>
      <c r="C2" s="987"/>
      <c r="D2" s="987"/>
      <c r="E2" s="987"/>
      <c r="F2" s="987"/>
      <c r="G2" s="987"/>
      <c r="H2" s="987"/>
      <c r="I2" s="987"/>
      <c r="J2" s="987"/>
      <c r="K2" s="987"/>
      <c r="L2" s="987"/>
      <c r="M2" s="987"/>
      <c r="N2" s="987"/>
      <c r="O2" s="987"/>
      <c r="P2" s="987"/>
      <c r="Q2" s="987"/>
      <c r="R2" s="987"/>
      <c r="S2" s="987"/>
      <c r="T2" s="987"/>
      <c r="U2" s="987"/>
      <c r="V2" s="987"/>
      <c r="W2" s="987"/>
      <c r="X2" s="988"/>
      <c r="Y2" s="991"/>
      <c r="Z2" s="991"/>
      <c r="AA2" s="991"/>
      <c r="AB2" s="991"/>
      <c r="AC2" s="991"/>
      <c r="AD2" s="991"/>
      <c r="AE2" s="991"/>
      <c r="AF2" s="991"/>
      <c r="AG2" s="991"/>
      <c r="AH2" s="991"/>
      <c r="AI2" s="991"/>
      <c r="AJ2" s="991"/>
      <c r="AK2" s="991"/>
      <c r="AL2" s="991"/>
      <c r="AM2" s="991"/>
    </row>
    <row r="3" spans="1:39">
      <c r="A3" s="987"/>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K3" s="987"/>
      <c r="AL3" s="987"/>
      <c r="AM3" s="987"/>
    </row>
    <row r="4" spans="1:39">
      <c r="A4" s="987"/>
      <c r="B4" s="2467" t="str">
        <f>IF(入力シート!C24&lt;30000000,"福岡県"&amp;入力シート!C5&amp;"長　殿","福岡県知事　殿")</f>
        <v>福岡県○○県土整備事務所長　殿</v>
      </c>
      <c r="C4" s="2467"/>
      <c r="D4" s="2467"/>
      <c r="E4" s="2467"/>
      <c r="F4" s="2467"/>
      <c r="G4" s="2467"/>
      <c r="H4" s="2467"/>
      <c r="I4" s="2467"/>
      <c r="J4" s="2467"/>
      <c r="K4" s="2467"/>
      <c r="L4" s="2467"/>
      <c r="M4" s="2467"/>
      <c r="N4" s="2467"/>
      <c r="O4" s="2467"/>
      <c r="P4" s="2467"/>
      <c r="Q4" s="987"/>
      <c r="R4" s="987"/>
      <c r="S4" s="987"/>
      <c r="T4" s="987"/>
      <c r="U4" s="987"/>
      <c r="V4" s="987"/>
      <c r="W4" s="987"/>
      <c r="X4" s="987"/>
      <c r="Y4" s="987"/>
      <c r="Z4" s="987"/>
      <c r="AA4" s="987"/>
      <c r="AB4" s="987"/>
      <c r="AC4" s="987"/>
      <c r="AD4" s="987"/>
      <c r="AE4" s="987"/>
      <c r="AF4" s="987"/>
      <c r="AG4" s="987"/>
      <c r="AH4" s="987"/>
      <c r="AI4" s="987"/>
      <c r="AJ4" s="987"/>
      <c r="AK4" s="987"/>
      <c r="AL4" s="987"/>
      <c r="AM4" s="987"/>
    </row>
    <row r="5" spans="1:39">
      <c r="A5" s="987"/>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row>
    <row r="6" spans="1:39">
      <c r="A6" s="987"/>
      <c r="B6" s="987"/>
      <c r="C6" s="987"/>
      <c r="D6" s="987"/>
      <c r="E6" s="987"/>
      <c r="F6" s="987"/>
      <c r="G6" s="987"/>
      <c r="H6" s="987"/>
      <c r="I6" s="987"/>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7"/>
      <c r="AJ6" s="987"/>
      <c r="AK6" s="987"/>
      <c r="AL6" s="987"/>
      <c r="AM6" s="987"/>
    </row>
    <row r="7" spans="1:39">
      <c r="A7" s="987"/>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7"/>
      <c r="AG7" s="987"/>
      <c r="AH7" s="987"/>
      <c r="AI7" s="987"/>
      <c r="AJ7" s="987"/>
      <c r="AK7" s="987"/>
      <c r="AL7" s="987"/>
      <c r="AM7" s="987"/>
    </row>
    <row r="8" spans="1:39">
      <c r="A8" s="987"/>
      <c r="B8" s="987"/>
      <c r="C8" s="987"/>
      <c r="D8" s="987"/>
      <c r="E8" s="987"/>
      <c r="F8" s="987"/>
      <c r="G8" s="987"/>
      <c r="H8" s="987"/>
      <c r="I8" s="987"/>
      <c r="J8" s="987"/>
      <c r="K8" s="987"/>
      <c r="L8" s="987"/>
      <c r="M8" s="987"/>
      <c r="N8" s="987"/>
      <c r="O8" s="987"/>
      <c r="P8" s="987"/>
      <c r="Q8" s="1312" t="s">
        <v>1962</v>
      </c>
      <c r="R8" s="987"/>
      <c r="S8" s="987"/>
      <c r="T8" s="987"/>
      <c r="U8" s="992" t="s">
        <v>1610</v>
      </c>
      <c r="V8" s="992"/>
      <c r="W8" s="992"/>
      <c r="X8" s="992"/>
      <c r="Y8" s="992"/>
      <c r="Z8" s="992"/>
      <c r="AA8" s="993"/>
      <c r="AB8" s="994"/>
      <c r="AC8" s="994"/>
      <c r="AD8" s="994"/>
      <c r="AE8" s="994"/>
      <c r="AF8" s="987"/>
      <c r="AG8" s="987"/>
      <c r="AH8" s="987"/>
      <c r="AI8" s="987"/>
      <c r="AJ8" s="987"/>
      <c r="AK8" s="987"/>
      <c r="AL8" s="987"/>
      <c r="AM8" s="987"/>
    </row>
    <row r="9" spans="1:39">
      <c r="A9" s="987"/>
      <c r="B9" s="987"/>
      <c r="C9" s="987"/>
      <c r="D9" s="987"/>
      <c r="E9" s="987"/>
      <c r="F9" s="987"/>
      <c r="G9" s="987"/>
      <c r="H9" s="987"/>
      <c r="I9" s="987"/>
      <c r="J9" s="987"/>
      <c r="K9" s="987"/>
      <c r="L9" s="987"/>
      <c r="M9" s="987"/>
      <c r="N9" s="987"/>
      <c r="O9" s="987"/>
      <c r="P9" s="987"/>
      <c r="Q9" s="987"/>
      <c r="R9" s="987"/>
      <c r="S9" s="987"/>
      <c r="T9" s="987"/>
      <c r="U9" s="992" t="s">
        <v>1611</v>
      </c>
      <c r="V9" s="992"/>
      <c r="W9" s="992"/>
      <c r="X9" s="992"/>
      <c r="Y9" s="992"/>
      <c r="Z9" s="992"/>
      <c r="AA9" s="993"/>
      <c r="AB9" s="994"/>
      <c r="AC9" s="994"/>
      <c r="AD9" s="994"/>
      <c r="AE9" s="994"/>
      <c r="AF9" s="987"/>
      <c r="AG9" s="987"/>
      <c r="AH9" s="987"/>
      <c r="AI9" s="987"/>
      <c r="AJ9" s="987"/>
      <c r="AK9" s="987"/>
      <c r="AL9" s="987"/>
      <c r="AM9" s="987"/>
    </row>
    <row r="10" spans="1:39">
      <c r="A10" s="987"/>
      <c r="B10" s="987"/>
      <c r="C10" s="987"/>
      <c r="D10" s="987"/>
      <c r="E10" s="987"/>
      <c r="F10" s="987"/>
      <c r="G10" s="987"/>
      <c r="H10" s="987"/>
      <c r="I10" s="987"/>
      <c r="J10" s="987"/>
      <c r="K10" s="987"/>
      <c r="L10" s="987"/>
      <c r="M10" s="987"/>
      <c r="N10" s="987"/>
      <c r="O10" s="987"/>
      <c r="P10" s="987"/>
      <c r="Q10" s="987"/>
      <c r="R10" s="987"/>
      <c r="S10" s="987"/>
      <c r="T10" s="987"/>
      <c r="U10" s="992" t="s">
        <v>1612</v>
      </c>
      <c r="V10" s="992"/>
      <c r="W10" s="992"/>
      <c r="X10" s="992"/>
      <c r="Y10" s="992"/>
      <c r="Z10" s="992"/>
      <c r="AA10" s="993"/>
      <c r="AB10" s="994"/>
      <c r="AC10" s="994"/>
      <c r="AD10" s="994"/>
      <c r="AE10" s="994"/>
      <c r="AF10" s="987"/>
      <c r="AG10" s="987"/>
      <c r="AH10" s="987"/>
      <c r="AI10" s="987"/>
      <c r="AJ10" s="987"/>
      <c r="AK10" s="987"/>
      <c r="AL10" s="988"/>
      <c r="AM10" s="988"/>
    </row>
    <row r="11" spans="1:39">
      <c r="A11" s="987"/>
      <c r="B11" s="987"/>
      <c r="C11" s="987"/>
      <c r="D11" s="987"/>
      <c r="E11" s="987"/>
      <c r="F11" s="987"/>
      <c r="G11" s="987"/>
      <c r="H11" s="987"/>
      <c r="I11" s="987"/>
      <c r="J11" s="987"/>
      <c r="K11" s="987"/>
      <c r="L11" s="987"/>
      <c r="M11" s="987"/>
      <c r="N11" s="987"/>
      <c r="O11" s="987"/>
      <c r="P11" s="987"/>
      <c r="Q11" s="987"/>
      <c r="R11" s="987"/>
      <c r="S11" s="987"/>
      <c r="T11" s="987"/>
      <c r="U11" s="987"/>
      <c r="V11" s="987"/>
      <c r="W11" s="987"/>
      <c r="X11" s="987"/>
      <c r="Y11" s="987"/>
      <c r="Z11" s="987"/>
      <c r="AA11" s="987"/>
      <c r="AB11" s="987"/>
      <c r="AC11" s="987"/>
      <c r="AD11" s="987"/>
      <c r="AE11" s="987"/>
      <c r="AF11" s="987"/>
      <c r="AG11" s="987"/>
      <c r="AH11" s="987"/>
      <c r="AI11" s="987"/>
      <c r="AJ11" s="987"/>
      <c r="AK11" s="987"/>
      <c r="AL11" s="987"/>
      <c r="AM11" s="987"/>
    </row>
    <row r="12" spans="1:39">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7"/>
      <c r="Y12" s="987"/>
      <c r="Z12" s="987"/>
      <c r="AA12" s="987"/>
      <c r="AB12" s="987"/>
      <c r="AC12" s="987"/>
      <c r="AD12" s="987"/>
      <c r="AE12" s="987"/>
      <c r="AF12" s="987"/>
      <c r="AG12" s="987"/>
      <c r="AH12" s="987"/>
      <c r="AI12" s="987"/>
      <c r="AJ12" s="987"/>
      <c r="AK12" s="987"/>
      <c r="AL12" s="987"/>
      <c r="AM12" s="987"/>
    </row>
    <row r="13" spans="1:39">
      <c r="A13" s="987"/>
      <c r="B13" s="987"/>
      <c r="C13" s="987"/>
      <c r="D13" s="987"/>
      <c r="E13" s="987"/>
      <c r="F13" s="987"/>
      <c r="G13" s="987"/>
      <c r="H13" s="987"/>
      <c r="I13" s="987"/>
      <c r="J13" s="987"/>
      <c r="K13" s="987"/>
      <c r="L13" s="987"/>
      <c r="M13" s="987"/>
      <c r="N13" s="987"/>
      <c r="O13" s="987"/>
      <c r="P13" s="987"/>
      <c r="Q13" s="987"/>
      <c r="R13" s="987"/>
      <c r="S13" s="987"/>
      <c r="T13" s="987"/>
      <c r="U13" s="987"/>
      <c r="V13" s="987"/>
      <c r="W13" s="987"/>
      <c r="X13" s="987"/>
      <c r="Y13" s="987"/>
      <c r="Z13" s="987"/>
      <c r="AA13" s="987"/>
      <c r="AB13" s="987"/>
      <c r="AC13" s="987"/>
      <c r="AD13" s="987"/>
      <c r="AE13" s="987"/>
      <c r="AF13" s="987"/>
      <c r="AG13" s="987"/>
      <c r="AH13" s="987"/>
      <c r="AI13" s="987"/>
      <c r="AJ13" s="987"/>
      <c r="AK13" s="987"/>
      <c r="AL13" s="987"/>
      <c r="AM13" s="987"/>
    </row>
    <row r="14" spans="1:39">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row>
    <row r="15" spans="1:39" ht="17.25">
      <c r="A15" s="987"/>
      <c r="B15" s="987"/>
      <c r="C15" s="2468" t="s">
        <v>1588</v>
      </c>
      <c r="D15" s="2468"/>
      <c r="E15" s="2468"/>
      <c r="F15" s="2468"/>
      <c r="G15" s="2468"/>
      <c r="H15" s="2468"/>
      <c r="I15" s="2468"/>
      <c r="J15" s="2468"/>
      <c r="K15" s="2468"/>
      <c r="L15" s="2468"/>
      <c r="M15" s="2468"/>
      <c r="N15" s="2468"/>
      <c r="O15" s="2468"/>
      <c r="P15" s="2468"/>
      <c r="Q15" s="2468"/>
      <c r="R15" s="2468"/>
      <c r="S15" s="2468"/>
      <c r="T15" s="2468"/>
      <c r="U15" s="2468"/>
      <c r="V15" s="2468"/>
      <c r="W15" s="2468"/>
      <c r="X15" s="2468"/>
      <c r="Y15" s="2468"/>
      <c r="Z15" s="2468"/>
      <c r="AA15" s="2468"/>
      <c r="AB15" s="2468"/>
      <c r="AC15" s="2468"/>
      <c r="AD15" s="2468"/>
      <c r="AE15" s="2468"/>
      <c r="AF15" s="2468"/>
      <c r="AG15" s="2468"/>
      <c r="AH15" s="2468"/>
      <c r="AI15" s="2468"/>
      <c r="AJ15" s="2468"/>
      <c r="AK15" s="2468"/>
      <c r="AL15" s="987"/>
      <c r="AM15" s="987"/>
    </row>
    <row r="16" spans="1:39">
      <c r="A16" s="987"/>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row>
    <row r="17" spans="1:39">
      <c r="A17" s="987"/>
      <c r="B17" s="987"/>
      <c r="C17" s="987"/>
      <c r="D17" s="987"/>
      <c r="E17" s="987"/>
      <c r="F17" s="987"/>
      <c r="G17" s="987"/>
      <c r="H17" s="987"/>
      <c r="I17" s="987"/>
      <c r="J17" s="987"/>
      <c r="K17" s="987"/>
      <c r="L17" s="987"/>
      <c r="M17" s="987"/>
      <c r="N17" s="987"/>
      <c r="O17" s="987"/>
      <c r="P17" s="987"/>
      <c r="Q17" s="987"/>
      <c r="R17" s="987"/>
      <c r="S17" s="987"/>
      <c r="T17" s="987"/>
      <c r="U17" s="987"/>
      <c r="V17" s="987"/>
      <c r="W17" s="987"/>
      <c r="X17" s="987"/>
      <c r="Y17" s="987"/>
      <c r="Z17" s="987"/>
      <c r="AA17" s="987"/>
      <c r="AB17" s="987"/>
      <c r="AC17" s="987"/>
      <c r="AD17" s="987"/>
      <c r="AE17" s="987"/>
      <c r="AF17" s="987"/>
      <c r="AG17" s="987"/>
      <c r="AH17" s="987"/>
      <c r="AI17" s="987"/>
      <c r="AJ17" s="987"/>
      <c r="AK17" s="987"/>
      <c r="AL17" s="987"/>
      <c r="AM17" s="987"/>
    </row>
    <row r="18" spans="1:39">
      <c r="A18" s="987"/>
      <c r="B18" s="987"/>
      <c r="C18" s="987"/>
      <c r="D18" s="987"/>
      <c r="E18" s="987"/>
      <c r="F18" s="987"/>
      <c r="G18" s="987"/>
      <c r="H18" s="987"/>
      <c r="I18" s="987"/>
      <c r="J18" s="987"/>
      <c r="K18" s="987"/>
      <c r="L18" s="987"/>
      <c r="M18" s="987"/>
      <c r="N18" s="987"/>
      <c r="O18" s="987"/>
      <c r="P18" s="987"/>
      <c r="Q18" s="987"/>
      <c r="R18" s="987"/>
      <c r="S18" s="987"/>
      <c r="T18" s="987"/>
      <c r="U18" s="987"/>
      <c r="V18" s="987"/>
      <c r="W18" s="987"/>
      <c r="X18" s="987"/>
      <c r="Y18" s="987"/>
      <c r="Z18" s="987"/>
      <c r="AA18" s="987"/>
      <c r="AB18" s="987"/>
      <c r="AC18" s="987"/>
      <c r="AD18" s="987"/>
      <c r="AE18" s="987"/>
      <c r="AF18" s="987"/>
      <c r="AG18" s="987"/>
      <c r="AH18" s="987"/>
      <c r="AI18" s="987"/>
      <c r="AJ18" s="987"/>
      <c r="AK18" s="987"/>
      <c r="AL18" s="987"/>
      <c r="AM18" s="987"/>
    </row>
    <row r="19" spans="1:39">
      <c r="A19" s="987"/>
      <c r="B19" s="987"/>
      <c r="C19" s="987" t="s">
        <v>1589</v>
      </c>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c r="AM19" s="987"/>
    </row>
    <row r="20" spans="1:39">
      <c r="A20" s="987"/>
      <c r="B20" s="987"/>
      <c r="D20" s="987"/>
      <c r="E20" s="987"/>
      <c r="F20" s="987"/>
      <c r="G20" s="987"/>
      <c r="H20" s="987"/>
      <c r="I20" s="987"/>
      <c r="J20" s="987"/>
      <c r="K20" s="987"/>
      <c r="L20" s="987"/>
      <c r="M20" s="987"/>
      <c r="N20" s="987"/>
      <c r="O20" s="987"/>
      <c r="P20" s="987"/>
      <c r="Q20" s="987"/>
      <c r="R20" s="987"/>
      <c r="S20" s="987"/>
      <c r="T20" s="987"/>
      <c r="U20" s="987"/>
      <c r="V20" s="987"/>
      <c r="W20" s="987"/>
      <c r="X20" s="987"/>
      <c r="Y20" s="987"/>
      <c r="Z20" s="987"/>
      <c r="AA20" s="987"/>
      <c r="AB20" s="987"/>
      <c r="AC20" s="987"/>
      <c r="AD20" s="987"/>
      <c r="AE20" s="987"/>
      <c r="AF20" s="987"/>
      <c r="AG20" s="987"/>
      <c r="AH20" s="987"/>
      <c r="AI20" s="987"/>
      <c r="AJ20" s="987"/>
      <c r="AK20" s="987"/>
      <c r="AL20" s="987"/>
      <c r="AM20" s="987"/>
    </row>
    <row r="21" spans="1:39">
      <c r="A21" s="987"/>
      <c r="B21" s="987"/>
      <c r="C21" s="987"/>
      <c r="D21" s="987"/>
      <c r="E21" s="987"/>
      <c r="F21" s="987"/>
      <c r="G21" s="987"/>
      <c r="H21" s="987"/>
      <c r="I21" s="987"/>
      <c r="J21" s="987"/>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987"/>
      <c r="AK21" s="987"/>
      <c r="AL21" s="987"/>
      <c r="AM21" s="987"/>
    </row>
    <row r="22" spans="1:39">
      <c r="A22" s="987"/>
      <c r="B22" s="987"/>
      <c r="C22" s="987"/>
      <c r="D22" s="987"/>
      <c r="E22" s="987"/>
      <c r="F22" s="987"/>
      <c r="G22" s="987"/>
      <c r="H22" s="987"/>
      <c r="I22" s="987"/>
      <c r="J22" s="987"/>
      <c r="K22" s="987"/>
      <c r="L22" s="987"/>
      <c r="M22" s="987"/>
      <c r="N22" s="987"/>
      <c r="O22" s="987"/>
      <c r="P22" s="987"/>
      <c r="Q22" s="987"/>
      <c r="R22" s="987"/>
      <c r="S22" s="987"/>
      <c r="T22" s="987"/>
      <c r="U22" s="987"/>
      <c r="V22" s="987"/>
      <c r="W22" s="987"/>
      <c r="X22" s="987"/>
      <c r="Y22" s="987"/>
      <c r="Z22" s="987"/>
      <c r="AA22" s="987"/>
      <c r="AB22" s="987"/>
      <c r="AC22" s="987"/>
      <c r="AD22" s="987"/>
      <c r="AE22" s="987"/>
      <c r="AF22" s="987"/>
      <c r="AG22" s="987"/>
      <c r="AH22" s="987"/>
      <c r="AI22" s="987"/>
      <c r="AJ22" s="987"/>
      <c r="AK22" s="987"/>
      <c r="AL22" s="987"/>
      <c r="AM22" s="987"/>
    </row>
    <row r="23" spans="1:39">
      <c r="A23" s="987"/>
      <c r="B23" s="987"/>
      <c r="C23" s="2469" t="s">
        <v>25</v>
      </c>
      <c r="D23" s="2469"/>
      <c r="E23" s="2469"/>
      <c r="F23" s="2469"/>
      <c r="G23" s="2469"/>
      <c r="H23" s="2469"/>
      <c r="I23" s="2469"/>
      <c r="J23" s="2469"/>
      <c r="K23" s="2469"/>
      <c r="L23" s="2469"/>
      <c r="M23" s="2469"/>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c r="AL23" s="987"/>
      <c r="AM23" s="987"/>
    </row>
    <row r="24" spans="1:39">
      <c r="A24" s="987"/>
      <c r="B24" s="987"/>
      <c r="C24" s="987"/>
      <c r="D24" s="987"/>
      <c r="E24" s="987"/>
      <c r="F24" s="987"/>
      <c r="G24" s="987"/>
      <c r="H24" s="987"/>
      <c r="I24" s="987"/>
      <c r="J24" s="987"/>
      <c r="K24" s="987"/>
      <c r="L24" s="987"/>
      <c r="M24" s="987"/>
      <c r="N24" s="987"/>
      <c r="O24" s="987"/>
      <c r="P24" s="987"/>
      <c r="Q24" s="987"/>
      <c r="R24" s="987"/>
      <c r="S24" s="987"/>
      <c r="T24" s="987"/>
      <c r="U24" s="987"/>
      <c r="V24" s="987"/>
      <c r="W24" s="987"/>
      <c r="X24" s="987"/>
      <c r="Y24" s="987"/>
      <c r="Z24" s="987"/>
      <c r="AA24" s="987"/>
      <c r="AB24" s="987"/>
      <c r="AC24" s="987"/>
      <c r="AD24" s="987"/>
      <c r="AE24" s="987"/>
      <c r="AF24" s="987"/>
      <c r="AG24" s="987"/>
      <c r="AH24" s="987"/>
      <c r="AI24" s="987"/>
      <c r="AJ24" s="987"/>
      <c r="AK24" s="987"/>
      <c r="AL24" s="987"/>
      <c r="AM24" s="987"/>
    </row>
    <row r="25" spans="1:39">
      <c r="A25" s="987"/>
      <c r="B25" s="987"/>
      <c r="C25" s="987" t="s">
        <v>1590</v>
      </c>
      <c r="D25" s="987"/>
      <c r="E25" s="987"/>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c r="AL25" s="987"/>
      <c r="AM25" s="987"/>
    </row>
    <row r="26" spans="1:39">
      <c r="A26" s="987"/>
      <c r="B26" s="987"/>
      <c r="C26" s="987"/>
      <c r="D26" s="987"/>
      <c r="E26" s="987"/>
      <c r="F26" s="987"/>
      <c r="G26" s="987"/>
      <c r="H26" s="987"/>
      <c r="I26" s="987"/>
      <c r="J26" s="987"/>
      <c r="K26" s="987"/>
      <c r="L26" s="987"/>
      <c r="M26" s="987"/>
      <c r="N26" s="987"/>
      <c r="O26" s="995"/>
      <c r="P26" s="995"/>
      <c r="Q26" s="995"/>
      <c r="R26" s="995"/>
      <c r="S26" s="995"/>
      <c r="T26" s="995"/>
      <c r="U26" s="995"/>
      <c r="V26" s="995"/>
      <c r="W26" s="995"/>
      <c r="X26" s="995"/>
      <c r="Y26" s="995"/>
      <c r="Z26" s="995"/>
      <c r="AA26" s="995"/>
      <c r="AB26" s="995"/>
      <c r="AC26" s="995"/>
      <c r="AD26" s="995"/>
      <c r="AE26" s="995"/>
      <c r="AF26" s="995"/>
      <c r="AG26" s="995"/>
      <c r="AH26" s="995"/>
      <c r="AI26" s="987"/>
      <c r="AJ26" s="987"/>
      <c r="AK26" s="987"/>
      <c r="AL26" s="987"/>
      <c r="AM26" s="987"/>
    </row>
    <row r="27" spans="1:39">
      <c r="A27" s="987"/>
      <c r="B27" s="987"/>
      <c r="C27" s="987"/>
      <c r="D27" s="987"/>
      <c r="E27" s="987"/>
      <c r="F27" s="987"/>
      <c r="G27" s="987"/>
      <c r="H27" s="987"/>
      <c r="I27" s="987"/>
      <c r="J27" s="987"/>
      <c r="K27" s="987"/>
      <c r="L27" s="987"/>
      <c r="M27" s="987"/>
      <c r="N27" s="987"/>
      <c r="O27" s="995"/>
      <c r="P27" s="995"/>
      <c r="Q27" s="995"/>
      <c r="R27" s="995"/>
      <c r="S27" s="995"/>
      <c r="T27" s="995"/>
      <c r="U27" s="995"/>
      <c r="V27" s="995"/>
      <c r="W27" s="995"/>
      <c r="X27" s="995"/>
      <c r="Y27" s="995"/>
      <c r="Z27" s="995"/>
      <c r="AA27" s="995"/>
      <c r="AB27" s="995"/>
      <c r="AC27" s="995"/>
      <c r="AD27" s="995"/>
      <c r="AE27" s="995"/>
      <c r="AF27" s="995"/>
      <c r="AG27" s="995"/>
      <c r="AH27" s="995"/>
      <c r="AI27" s="987"/>
      <c r="AJ27" s="987"/>
      <c r="AK27" s="987"/>
      <c r="AL27" s="987"/>
      <c r="AM27" s="987"/>
    </row>
    <row r="28" spans="1:39">
      <c r="A28" s="987"/>
      <c r="B28" s="987"/>
      <c r="C28" s="987"/>
      <c r="D28" s="987"/>
      <c r="E28" s="987"/>
      <c r="F28" s="987"/>
      <c r="G28" s="987"/>
      <c r="H28" s="987"/>
      <c r="I28" s="987"/>
      <c r="J28" s="987"/>
      <c r="K28" s="987"/>
      <c r="L28" s="987"/>
      <c r="M28" s="987"/>
      <c r="N28" s="987"/>
      <c r="O28" s="987"/>
      <c r="P28" s="987"/>
      <c r="Q28" s="987"/>
      <c r="R28" s="987"/>
      <c r="S28" s="987"/>
      <c r="T28" s="987"/>
      <c r="U28" s="987"/>
      <c r="V28" s="987"/>
      <c r="W28" s="987"/>
      <c r="X28" s="987"/>
      <c r="Y28" s="987"/>
      <c r="Z28" s="987"/>
      <c r="AA28" s="987"/>
      <c r="AB28" s="987"/>
      <c r="AC28" s="987"/>
      <c r="AD28" s="987"/>
      <c r="AE28" s="987"/>
      <c r="AF28" s="987"/>
      <c r="AG28" s="987"/>
      <c r="AH28" s="987"/>
      <c r="AI28" s="987"/>
      <c r="AJ28" s="987"/>
      <c r="AK28" s="987"/>
      <c r="AL28" s="987"/>
      <c r="AM28" s="987"/>
    </row>
    <row r="29" spans="1:39">
      <c r="A29" s="987"/>
      <c r="B29" s="987"/>
      <c r="C29" s="2470" t="s">
        <v>1591</v>
      </c>
      <c r="D29" s="2470"/>
      <c r="E29" s="2470"/>
      <c r="F29" s="2470"/>
      <c r="G29" s="2470"/>
      <c r="H29" s="2470"/>
      <c r="I29" s="2470"/>
      <c r="J29" s="2470"/>
      <c r="K29" s="987"/>
      <c r="L29" s="987"/>
      <c r="M29" s="987"/>
      <c r="N29" s="987"/>
      <c r="O29" s="995"/>
      <c r="P29" s="995"/>
      <c r="Q29" s="995"/>
      <c r="R29" s="995"/>
      <c r="S29" s="995"/>
      <c r="T29" s="995"/>
      <c r="U29" s="995"/>
      <c r="V29" s="995"/>
      <c r="W29" s="995"/>
      <c r="X29" s="995"/>
      <c r="Y29" s="995"/>
      <c r="Z29" s="995"/>
      <c r="AA29" s="995"/>
      <c r="AB29" s="995"/>
      <c r="AC29" s="995"/>
      <c r="AD29" s="995"/>
      <c r="AE29" s="995"/>
      <c r="AF29" s="995"/>
      <c r="AG29" s="995"/>
      <c r="AH29" s="995"/>
      <c r="AI29" s="987"/>
      <c r="AJ29" s="987"/>
      <c r="AK29" s="987"/>
      <c r="AL29" s="987"/>
      <c r="AM29" s="987"/>
    </row>
    <row r="30" spans="1:39">
      <c r="A30" s="987"/>
      <c r="B30" s="987"/>
      <c r="C30" s="987"/>
      <c r="D30" s="987"/>
      <c r="E30" s="987"/>
      <c r="F30" s="987"/>
      <c r="G30" s="987"/>
      <c r="H30" s="987"/>
      <c r="I30" s="987"/>
      <c r="J30" s="987"/>
      <c r="K30" s="987"/>
      <c r="L30" s="987"/>
      <c r="M30" s="987"/>
      <c r="N30" s="987"/>
      <c r="O30" s="995"/>
      <c r="P30" s="995"/>
      <c r="Q30" s="995"/>
      <c r="R30" s="995"/>
      <c r="S30" s="995"/>
      <c r="T30" s="995"/>
      <c r="U30" s="995"/>
      <c r="V30" s="995"/>
      <c r="W30" s="995"/>
      <c r="X30" s="995"/>
      <c r="Y30" s="995"/>
      <c r="Z30" s="995"/>
      <c r="AA30" s="995"/>
      <c r="AB30" s="995"/>
      <c r="AC30" s="995"/>
      <c r="AD30" s="995"/>
      <c r="AE30" s="995"/>
      <c r="AF30" s="995"/>
      <c r="AG30" s="995"/>
      <c r="AH30" s="995"/>
      <c r="AI30" s="987"/>
      <c r="AJ30" s="987"/>
      <c r="AK30" s="987"/>
      <c r="AL30" s="987"/>
      <c r="AM30" s="987"/>
    </row>
    <row r="31" spans="1:39">
      <c r="A31" s="987"/>
      <c r="B31" s="987"/>
      <c r="C31" s="987"/>
      <c r="D31" s="987"/>
      <c r="E31" s="987"/>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c r="AL31" s="987"/>
      <c r="AM31" s="987"/>
    </row>
    <row r="32" spans="1:39">
      <c r="A32" s="987"/>
      <c r="B32" s="987"/>
      <c r="C32" s="987"/>
      <c r="D32" s="987"/>
      <c r="E32" s="987"/>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c r="AL32" s="987"/>
      <c r="AM32" s="987"/>
    </row>
    <row r="33" spans="1:39">
      <c r="A33" s="987"/>
      <c r="B33" s="987"/>
      <c r="C33" s="987" t="s">
        <v>1592</v>
      </c>
      <c r="D33" s="987"/>
      <c r="E33" s="987"/>
      <c r="F33" s="987"/>
      <c r="G33" s="987"/>
      <c r="H33" s="987"/>
      <c r="I33" s="987"/>
      <c r="J33" s="987"/>
      <c r="K33" s="987"/>
      <c r="L33" s="987"/>
      <c r="M33" s="987"/>
      <c r="N33" s="987" t="s">
        <v>1593</v>
      </c>
      <c r="O33" s="987"/>
      <c r="P33" s="987"/>
      <c r="Q33" s="987"/>
      <c r="R33" s="987"/>
      <c r="S33" s="987"/>
      <c r="T33" s="987"/>
      <c r="U33" s="987"/>
      <c r="V33" s="987" t="s">
        <v>1594</v>
      </c>
      <c r="W33" s="987"/>
      <c r="X33" s="987"/>
      <c r="Y33" s="987"/>
      <c r="Z33" s="987"/>
      <c r="AA33" s="987"/>
      <c r="AB33" s="987"/>
      <c r="AC33" s="987"/>
      <c r="AD33" s="987" t="s">
        <v>1595</v>
      </c>
      <c r="AE33" s="987"/>
      <c r="AF33" s="987"/>
      <c r="AG33" s="987"/>
      <c r="AH33" s="987"/>
      <c r="AI33" s="987"/>
      <c r="AJ33" s="987"/>
      <c r="AK33" s="987"/>
      <c r="AL33" s="987"/>
      <c r="AM33" s="987"/>
    </row>
    <row r="34" spans="1:39">
      <c r="A34" s="987"/>
      <c r="B34" s="987"/>
      <c r="C34" s="987"/>
      <c r="D34" s="987"/>
      <c r="E34" s="987"/>
      <c r="F34" s="987"/>
      <c r="G34" s="987"/>
      <c r="H34" s="987"/>
      <c r="I34" s="987"/>
      <c r="J34" s="987"/>
      <c r="K34" s="987"/>
      <c r="L34" s="987"/>
      <c r="M34" s="987"/>
      <c r="N34" s="987"/>
      <c r="O34" s="987"/>
      <c r="P34" s="987"/>
      <c r="Q34" s="987"/>
      <c r="R34" s="987"/>
      <c r="S34" s="987"/>
      <c r="T34" s="987"/>
      <c r="U34" s="987"/>
      <c r="V34" s="987"/>
      <c r="W34" s="987"/>
      <c r="X34" s="987"/>
      <c r="Y34" s="987"/>
      <c r="Z34" s="987"/>
      <c r="AA34" s="987"/>
      <c r="AB34" s="987"/>
      <c r="AC34" s="987"/>
      <c r="AD34" s="987"/>
      <c r="AE34" s="987"/>
      <c r="AF34" s="987"/>
      <c r="AG34" s="987"/>
      <c r="AH34" s="987"/>
      <c r="AI34" s="987"/>
      <c r="AJ34" s="987"/>
      <c r="AK34" s="987"/>
      <c r="AL34" s="987"/>
      <c r="AM34" s="987"/>
    </row>
    <row r="35" spans="1:39">
      <c r="A35" s="987"/>
      <c r="B35" s="987"/>
      <c r="C35" s="987"/>
      <c r="D35" s="987"/>
      <c r="E35" s="987"/>
      <c r="F35" s="987"/>
      <c r="G35" s="987"/>
      <c r="H35" s="987"/>
      <c r="I35" s="987"/>
      <c r="J35" s="987"/>
      <c r="K35" s="987"/>
      <c r="L35" s="987"/>
      <c r="M35" s="987"/>
      <c r="N35" s="987" t="s">
        <v>137</v>
      </c>
      <c r="O35" s="987"/>
      <c r="P35" s="987"/>
      <c r="Q35" s="2471"/>
      <c r="R35" s="2471"/>
      <c r="S35" s="2471"/>
      <c r="T35" s="2471"/>
      <c r="U35" s="2471"/>
      <c r="V35" s="2471"/>
      <c r="W35" s="2471"/>
      <c r="X35" s="2471"/>
      <c r="Y35" s="2471"/>
      <c r="Z35" s="987" t="s">
        <v>1596</v>
      </c>
      <c r="AA35" s="987"/>
      <c r="AB35" s="987"/>
      <c r="AC35" s="987"/>
      <c r="AD35" s="987"/>
      <c r="AE35" s="987"/>
      <c r="AF35" s="987"/>
      <c r="AG35" s="987"/>
      <c r="AH35" s="987"/>
      <c r="AI35" s="987"/>
      <c r="AJ35" s="987"/>
      <c r="AK35" s="987"/>
      <c r="AL35" s="987"/>
      <c r="AM35" s="987"/>
    </row>
    <row r="36" spans="1:39">
      <c r="A36" s="987"/>
      <c r="B36" s="987"/>
      <c r="C36" s="987"/>
      <c r="D36" s="987"/>
      <c r="E36" s="987"/>
      <c r="F36" s="987"/>
      <c r="G36" s="987"/>
      <c r="H36" s="987"/>
      <c r="I36" s="987"/>
      <c r="J36" s="987"/>
      <c r="K36" s="987"/>
      <c r="L36" s="987"/>
      <c r="M36" s="987"/>
      <c r="N36" s="987"/>
      <c r="O36" s="987"/>
      <c r="P36" s="987"/>
      <c r="Q36" s="991"/>
      <c r="R36" s="991"/>
      <c r="S36" s="991"/>
      <c r="T36" s="991"/>
      <c r="U36" s="991"/>
      <c r="V36" s="991"/>
      <c r="W36" s="991"/>
      <c r="X36" s="991"/>
      <c r="Y36" s="991"/>
      <c r="Z36" s="987"/>
      <c r="AA36" s="987"/>
      <c r="AB36" s="987"/>
      <c r="AC36" s="987"/>
      <c r="AD36" s="987"/>
      <c r="AE36" s="987"/>
      <c r="AF36" s="987"/>
      <c r="AG36" s="987"/>
      <c r="AH36" s="987"/>
      <c r="AI36" s="987"/>
      <c r="AJ36" s="987"/>
      <c r="AK36" s="987"/>
      <c r="AL36" s="987"/>
      <c r="AM36" s="987"/>
    </row>
    <row r="37" spans="1:39">
      <c r="A37" s="987"/>
      <c r="B37" s="987"/>
      <c r="C37" s="987"/>
      <c r="D37" s="987"/>
      <c r="E37" s="987"/>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row>
    <row r="38" spans="1:39">
      <c r="A38" s="987"/>
      <c r="B38" s="987"/>
      <c r="C38" s="987" t="s">
        <v>1597</v>
      </c>
      <c r="D38" s="987"/>
      <c r="E38" s="987"/>
      <c r="F38" s="987"/>
      <c r="G38" s="987"/>
      <c r="H38" s="987"/>
      <c r="I38" s="987"/>
      <c r="J38" s="987"/>
      <c r="K38" s="987"/>
      <c r="L38" s="987"/>
      <c r="M38" s="987"/>
      <c r="N38" s="987"/>
      <c r="O38" s="2455">
        <v>13000000</v>
      </c>
      <c r="P38" s="2455"/>
      <c r="Q38" s="2455"/>
      <c r="R38" s="2455"/>
      <c r="S38" s="2455"/>
      <c r="T38" s="2455"/>
      <c r="U38" s="2455"/>
      <c r="V38" s="987" t="s">
        <v>1598</v>
      </c>
      <c r="W38" s="987"/>
      <c r="X38" s="987"/>
      <c r="Y38" s="987"/>
      <c r="Z38" s="987"/>
      <c r="AA38" s="987"/>
      <c r="AB38" s="987"/>
      <c r="AC38" s="987"/>
      <c r="AD38" s="987"/>
      <c r="AE38" s="987"/>
      <c r="AF38" s="987"/>
      <c r="AG38" s="987"/>
      <c r="AH38" s="987"/>
      <c r="AI38" s="987"/>
      <c r="AJ38" s="987"/>
      <c r="AK38" s="987"/>
      <c r="AL38" s="987"/>
      <c r="AM38" s="987"/>
    </row>
    <row r="39" spans="1:39">
      <c r="A39" s="987"/>
      <c r="B39" s="987"/>
      <c r="C39" s="987"/>
      <c r="D39" s="987"/>
      <c r="E39" s="987"/>
      <c r="F39" s="987"/>
      <c r="G39" s="987"/>
      <c r="H39" s="987"/>
      <c r="I39" s="987"/>
      <c r="J39" s="987"/>
      <c r="K39" s="987"/>
      <c r="L39" s="987"/>
      <c r="M39" s="987"/>
      <c r="N39" s="987"/>
      <c r="O39" s="987"/>
      <c r="P39" s="987"/>
      <c r="Q39" s="987"/>
      <c r="R39" s="987"/>
      <c r="S39" s="987"/>
      <c r="T39" s="987"/>
      <c r="U39" s="987"/>
      <c r="V39" s="987"/>
      <c r="W39" s="987"/>
      <c r="X39" s="987"/>
      <c r="Y39" s="987"/>
      <c r="Z39" s="987"/>
      <c r="AA39" s="987"/>
      <c r="AB39" s="987"/>
      <c r="AC39" s="987"/>
      <c r="AD39" s="987"/>
      <c r="AE39" s="987"/>
      <c r="AF39" s="987"/>
      <c r="AG39" s="987"/>
      <c r="AH39" s="987"/>
      <c r="AI39" s="987"/>
      <c r="AJ39" s="987"/>
      <c r="AK39" s="987"/>
      <c r="AL39" s="987"/>
      <c r="AM39" s="987"/>
    </row>
    <row r="40" spans="1:39">
      <c r="A40" s="987"/>
      <c r="B40" s="987"/>
      <c r="C40" s="987"/>
      <c r="D40" s="987"/>
      <c r="E40" s="987"/>
      <c r="F40" s="987"/>
      <c r="G40" s="987"/>
      <c r="H40" s="987"/>
      <c r="I40" s="987"/>
      <c r="J40" s="987"/>
      <c r="K40" s="987"/>
      <c r="L40" s="987"/>
      <c r="M40" s="987"/>
      <c r="N40" s="987"/>
      <c r="O40" s="987"/>
      <c r="P40" s="987"/>
      <c r="Q40" s="987"/>
      <c r="R40" s="987"/>
      <c r="S40" s="987"/>
      <c r="T40" s="987"/>
      <c r="U40" s="987"/>
      <c r="V40" s="987"/>
      <c r="W40" s="987"/>
      <c r="X40" s="987"/>
      <c r="Y40" s="987"/>
      <c r="Z40" s="987"/>
      <c r="AA40" s="987"/>
      <c r="AB40" s="987"/>
      <c r="AC40" s="987"/>
      <c r="AD40" s="987"/>
      <c r="AE40" s="987"/>
      <c r="AF40" s="987"/>
      <c r="AG40" s="987"/>
      <c r="AH40" s="987"/>
      <c r="AI40" s="987"/>
      <c r="AJ40" s="987"/>
      <c r="AK40" s="987"/>
      <c r="AL40" s="987"/>
      <c r="AM40" s="987"/>
    </row>
    <row r="41" spans="1:39">
      <c r="A41" s="987"/>
      <c r="B41" s="987"/>
      <c r="C41" s="987"/>
      <c r="D41" s="987"/>
      <c r="E41" s="987"/>
      <c r="F41" s="987"/>
      <c r="G41" s="987"/>
      <c r="H41" s="987"/>
      <c r="I41" s="987"/>
      <c r="J41" s="987"/>
      <c r="K41" s="987"/>
      <c r="L41" s="987"/>
      <c r="M41" s="987"/>
      <c r="N41" s="987"/>
      <c r="O41" s="987"/>
      <c r="P41" s="987"/>
      <c r="Q41" s="987"/>
      <c r="R41" s="987"/>
      <c r="S41" s="987"/>
      <c r="T41" s="987"/>
      <c r="U41" s="987"/>
      <c r="V41" s="987"/>
      <c r="W41" s="987"/>
      <c r="X41" s="987"/>
      <c r="Y41" s="987"/>
      <c r="Z41" s="987"/>
      <c r="AA41" s="987"/>
      <c r="AB41" s="987"/>
      <c r="AC41" s="987"/>
      <c r="AD41" s="987"/>
      <c r="AE41" s="987"/>
      <c r="AF41" s="987"/>
      <c r="AG41" s="987"/>
      <c r="AH41" s="987"/>
      <c r="AI41" s="987"/>
      <c r="AJ41" s="987"/>
      <c r="AK41" s="987"/>
      <c r="AL41" s="987"/>
      <c r="AM41" s="987"/>
    </row>
    <row r="42" spans="1:39">
      <c r="A42" s="987"/>
      <c r="B42" s="987"/>
      <c r="C42" s="987" t="s">
        <v>1599</v>
      </c>
      <c r="D42" s="987"/>
      <c r="E42" s="987"/>
      <c r="F42" s="987"/>
      <c r="G42" s="987"/>
      <c r="H42" s="987"/>
      <c r="I42" s="987"/>
      <c r="J42" s="987"/>
      <c r="K42" s="987"/>
      <c r="L42" s="987"/>
      <c r="M42" s="987"/>
      <c r="N42" s="2456">
        <v>44379</v>
      </c>
      <c r="O42" s="2456"/>
      <c r="P42" s="2456"/>
      <c r="Q42" s="2456"/>
      <c r="R42" s="2456"/>
      <c r="S42" s="2456"/>
      <c r="T42" s="2456"/>
      <c r="U42" s="2456"/>
      <c r="V42" s="991" t="s">
        <v>1600</v>
      </c>
      <c r="W42" s="2456">
        <v>44466</v>
      </c>
      <c r="X42" s="2456"/>
      <c r="Y42" s="2456"/>
      <c r="Z42" s="2456"/>
      <c r="AA42" s="2456"/>
      <c r="AB42" s="2456"/>
      <c r="AC42" s="2456"/>
      <c r="AD42" s="2456"/>
      <c r="AE42" s="987"/>
      <c r="AF42" s="987"/>
      <c r="AG42" s="987"/>
      <c r="AH42" s="987"/>
      <c r="AI42" s="987"/>
      <c r="AJ42" s="987"/>
      <c r="AK42" s="987"/>
      <c r="AL42" s="987"/>
      <c r="AM42" s="987"/>
    </row>
    <row r="43" spans="1:39">
      <c r="A43" s="987"/>
      <c r="B43" s="987"/>
      <c r="C43" s="987"/>
      <c r="D43" s="987"/>
      <c r="E43" s="987"/>
      <c r="F43" s="987"/>
      <c r="G43" s="987"/>
      <c r="H43" s="987"/>
      <c r="I43" s="987"/>
      <c r="J43" s="987"/>
      <c r="K43" s="987"/>
      <c r="L43" s="987"/>
      <c r="M43" s="987"/>
      <c r="N43" s="987"/>
      <c r="O43" s="987"/>
      <c r="P43" s="987"/>
      <c r="Q43" s="987"/>
      <c r="R43" s="987"/>
      <c r="S43" s="987"/>
      <c r="T43" s="987"/>
      <c r="U43" s="987"/>
      <c r="V43" s="987"/>
      <c r="W43" s="987"/>
      <c r="X43" s="987"/>
      <c r="Y43" s="987"/>
      <c r="Z43" s="987"/>
      <c r="AA43" s="987"/>
      <c r="AB43" s="987"/>
      <c r="AC43" s="987"/>
      <c r="AD43" s="987"/>
      <c r="AE43" s="987"/>
      <c r="AF43" s="987"/>
      <c r="AG43" s="987"/>
      <c r="AH43" s="987"/>
      <c r="AI43" s="987"/>
      <c r="AJ43" s="987"/>
      <c r="AK43" s="987"/>
      <c r="AL43" s="987"/>
      <c r="AM43" s="987"/>
    </row>
    <row r="44" spans="1:39">
      <c r="A44" s="987"/>
      <c r="B44" s="987"/>
      <c r="C44" s="987"/>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row>
    <row r="45" spans="1:39">
      <c r="A45" s="987"/>
      <c r="B45" s="987"/>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c r="AB45" s="987"/>
      <c r="AC45" s="987"/>
      <c r="AD45" s="987"/>
      <c r="AE45" s="987"/>
      <c r="AF45" s="987"/>
      <c r="AG45" s="987"/>
      <c r="AH45" s="987"/>
      <c r="AI45" s="987"/>
      <c r="AJ45" s="987"/>
      <c r="AK45" s="987"/>
      <c r="AL45" s="987"/>
      <c r="AM45" s="987"/>
    </row>
    <row r="46" spans="1:39">
      <c r="A46" s="987"/>
      <c r="B46" s="987"/>
      <c r="C46" s="987" t="s">
        <v>1601</v>
      </c>
      <c r="D46" s="987"/>
      <c r="E46" s="987"/>
      <c r="F46" s="987"/>
      <c r="G46" s="987"/>
      <c r="H46" s="987"/>
      <c r="I46" s="987"/>
      <c r="J46" s="987"/>
      <c r="K46" s="987"/>
      <c r="L46" s="987"/>
      <c r="M46" s="987"/>
      <c r="N46" s="987"/>
      <c r="O46" s="987"/>
      <c r="P46" s="987"/>
      <c r="Q46" s="987"/>
      <c r="R46" s="987"/>
      <c r="S46" s="987"/>
      <c r="T46" s="987"/>
      <c r="U46" s="987"/>
      <c r="V46" s="987"/>
      <c r="W46" s="987"/>
      <c r="X46" s="987"/>
      <c r="Y46" s="987"/>
      <c r="Z46" s="987"/>
      <c r="AA46" s="987"/>
      <c r="AB46" s="987"/>
      <c r="AC46" s="987"/>
      <c r="AD46" s="987"/>
      <c r="AE46" s="987"/>
      <c r="AF46" s="987"/>
      <c r="AG46" s="987"/>
      <c r="AH46" s="987"/>
      <c r="AI46" s="987"/>
      <c r="AJ46" s="987"/>
      <c r="AK46" s="987"/>
      <c r="AL46" s="987"/>
      <c r="AM46" s="987"/>
    </row>
    <row r="47" spans="1:39">
      <c r="A47" s="987"/>
      <c r="B47" s="987"/>
      <c r="C47" s="987"/>
      <c r="D47" s="987"/>
      <c r="E47" s="987" t="s">
        <v>1602</v>
      </c>
      <c r="F47" s="987"/>
      <c r="G47" s="987"/>
      <c r="H47" s="987"/>
      <c r="I47" s="987"/>
      <c r="J47" s="987"/>
      <c r="K47" s="987"/>
      <c r="L47" s="987"/>
      <c r="M47" s="987"/>
      <c r="N47" s="987"/>
      <c r="O47" s="987"/>
      <c r="P47" s="987"/>
      <c r="Q47" s="987"/>
      <c r="R47" s="987"/>
      <c r="S47" s="987"/>
      <c r="T47" s="987"/>
      <c r="U47" s="987"/>
      <c r="V47" s="987"/>
      <c r="W47" s="987"/>
      <c r="X47" s="987"/>
      <c r="Y47" s="987"/>
      <c r="Z47" s="987"/>
      <c r="AA47" s="987"/>
      <c r="AB47" s="987"/>
      <c r="AC47" s="987"/>
      <c r="AD47" s="987"/>
      <c r="AE47" s="987"/>
      <c r="AF47" s="987"/>
      <c r="AG47" s="987"/>
      <c r="AH47" s="987"/>
      <c r="AI47" s="987"/>
      <c r="AJ47" s="987"/>
      <c r="AK47" s="987"/>
      <c r="AL47" s="987"/>
      <c r="AM47" s="987"/>
    </row>
    <row r="48" spans="1:39">
      <c r="A48" s="987"/>
      <c r="B48" s="987"/>
      <c r="C48" s="987"/>
      <c r="D48" s="2457"/>
      <c r="E48" s="2458"/>
      <c r="F48" s="2458"/>
      <c r="G48" s="2458"/>
      <c r="H48" s="2458"/>
      <c r="I48" s="2458"/>
      <c r="J48" s="2458"/>
      <c r="K48" s="2458"/>
      <c r="L48" s="2458"/>
      <c r="M48" s="2458"/>
      <c r="N48" s="2458"/>
      <c r="O48" s="2458"/>
      <c r="P48" s="2458"/>
      <c r="Q48" s="2458"/>
      <c r="R48" s="2458"/>
      <c r="S48" s="2458"/>
      <c r="T48" s="2458"/>
      <c r="U48" s="2458"/>
      <c r="V48" s="2458"/>
      <c r="W48" s="2458"/>
      <c r="X48" s="2458"/>
      <c r="Y48" s="2458"/>
      <c r="Z48" s="2458"/>
      <c r="AA48" s="2458"/>
      <c r="AB48" s="2458"/>
      <c r="AC48" s="2458"/>
      <c r="AD48" s="2458"/>
      <c r="AE48" s="2458"/>
      <c r="AF48" s="2458"/>
      <c r="AG48" s="2458"/>
      <c r="AH48" s="2458"/>
      <c r="AI48" s="2458"/>
      <c r="AJ48" s="2459"/>
      <c r="AK48" s="987"/>
      <c r="AL48" s="987"/>
      <c r="AM48" s="987"/>
    </row>
    <row r="49" spans="1:39">
      <c r="A49" s="987"/>
      <c r="B49" s="987"/>
      <c r="C49" s="987"/>
      <c r="D49" s="2460"/>
      <c r="E49" s="2461"/>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2"/>
      <c r="AK49" s="987"/>
      <c r="AL49" s="987"/>
      <c r="AM49" s="987"/>
    </row>
    <row r="50" spans="1:39">
      <c r="A50" s="987"/>
      <c r="B50" s="987"/>
      <c r="C50" s="987"/>
      <c r="D50" s="2460"/>
      <c r="E50" s="2461"/>
      <c r="F50" s="2461"/>
      <c r="G50" s="2461"/>
      <c r="H50" s="2461"/>
      <c r="I50" s="2461"/>
      <c r="J50" s="2461"/>
      <c r="K50" s="2461"/>
      <c r="L50" s="24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2"/>
      <c r="AK50" s="987"/>
      <c r="AL50" s="987"/>
      <c r="AM50" s="987"/>
    </row>
    <row r="51" spans="1:39">
      <c r="A51" s="987"/>
      <c r="B51" s="987"/>
      <c r="C51" s="987"/>
      <c r="D51" s="2460"/>
      <c r="E51" s="2461"/>
      <c r="F51" s="2461"/>
      <c r="G51" s="2461"/>
      <c r="H51" s="2461"/>
      <c r="I51" s="2461"/>
      <c r="J51" s="2461"/>
      <c r="K51" s="2461"/>
      <c r="L51" s="24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2"/>
      <c r="AK51" s="987"/>
      <c r="AL51" s="987"/>
      <c r="AM51" s="987"/>
    </row>
    <row r="52" spans="1:39">
      <c r="A52" s="987"/>
      <c r="B52" s="987"/>
      <c r="C52" s="987"/>
      <c r="D52" s="2460"/>
      <c r="E52" s="2461"/>
      <c r="F52" s="2461"/>
      <c r="G52" s="2461"/>
      <c r="H52" s="2461"/>
      <c r="I52" s="2461"/>
      <c r="J52" s="2461"/>
      <c r="K52" s="2461"/>
      <c r="L52" s="24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2"/>
      <c r="AK52" s="987"/>
      <c r="AL52" s="987"/>
      <c r="AM52" s="987"/>
    </row>
    <row r="53" spans="1:39">
      <c r="A53" s="987"/>
      <c r="B53" s="987"/>
      <c r="C53" s="987"/>
      <c r="D53" s="2460"/>
      <c r="E53" s="2461"/>
      <c r="F53" s="2461"/>
      <c r="G53" s="2461"/>
      <c r="H53" s="2461"/>
      <c r="I53" s="2461"/>
      <c r="J53" s="2461"/>
      <c r="K53" s="2461"/>
      <c r="L53" s="24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2"/>
      <c r="AK53" s="987"/>
      <c r="AL53" s="987"/>
      <c r="AM53" s="987"/>
    </row>
    <row r="54" spans="1:39">
      <c r="A54" s="987"/>
      <c r="B54" s="987"/>
      <c r="C54" s="987"/>
      <c r="D54" s="2460"/>
      <c r="E54" s="2461"/>
      <c r="F54" s="2461"/>
      <c r="G54" s="2461"/>
      <c r="H54" s="2461"/>
      <c r="I54" s="2461"/>
      <c r="J54" s="2461"/>
      <c r="K54" s="2461"/>
      <c r="L54" s="24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2"/>
      <c r="AK54" s="987"/>
      <c r="AL54" s="987"/>
      <c r="AM54" s="987"/>
    </row>
    <row r="55" spans="1:39">
      <c r="A55" s="987"/>
      <c r="B55" s="987"/>
      <c r="C55" s="987"/>
      <c r="D55" s="2460"/>
      <c r="E55" s="2461"/>
      <c r="F55" s="2461"/>
      <c r="G55" s="2461"/>
      <c r="H55" s="2461"/>
      <c r="I55" s="2461"/>
      <c r="J55" s="2461"/>
      <c r="K55" s="2461"/>
      <c r="L55" s="24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2"/>
      <c r="AK55" s="987"/>
      <c r="AL55" s="987"/>
      <c r="AM55" s="987"/>
    </row>
    <row r="56" spans="1:39">
      <c r="A56" s="987"/>
      <c r="B56" s="987"/>
      <c r="C56" s="987"/>
      <c r="D56" s="2460"/>
      <c r="E56" s="2461"/>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2"/>
      <c r="AK56" s="987"/>
      <c r="AL56" s="987"/>
      <c r="AM56" s="987"/>
    </row>
    <row r="57" spans="1:39">
      <c r="A57" s="987"/>
      <c r="B57" s="987"/>
      <c r="C57" s="987"/>
      <c r="D57" s="2460"/>
      <c r="E57" s="2461"/>
      <c r="F57" s="2461"/>
      <c r="G57" s="2461"/>
      <c r="H57" s="2461"/>
      <c r="I57" s="2461"/>
      <c r="J57" s="2461"/>
      <c r="K57" s="2461"/>
      <c r="L57" s="24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2"/>
      <c r="AK57" s="987"/>
      <c r="AL57" s="987"/>
      <c r="AM57" s="987"/>
    </row>
    <row r="58" spans="1:39">
      <c r="A58" s="987"/>
      <c r="B58" s="987"/>
      <c r="C58" s="987"/>
      <c r="D58" s="2460"/>
      <c r="E58" s="2461"/>
      <c r="F58" s="2461"/>
      <c r="G58" s="2461"/>
      <c r="H58" s="2461"/>
      <c r="I58" s="2461"/>
      <c r="J58" s="2461"/>
      <c r="K58" s="2461"/>
      <c r="L58" s="24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2"/>
      <c r="AK58" s="987"/>
      <c r="AL58" s="987"/>
      <c r="AM58" s="987"/>
    </row>
    <row r="59" spans="1:39">
      <c r="A59" s="987"/>
      <c r="B59" s="987"/>
      <c r="C59" s="987"/>
      <c r="D59" s="2463"/>
      <c r="E59" s="2464"/>
      <c r="F59" s="2464"/>
      <c r="G59" s="2464"/>
      <c r="H59" s="2464"/>
      <c r="I59" s="2464"/>
      <c r="J59" s="2464"/>
      <c r="K59" s="2464"/>
      <c r="L59" s="2464"/>
      <c r="M59" s="2464"/>
      <c r="N59" s="2464"/>
      <c r="O59" s="2464"/>
      <c r="P59" s="2464"/>
      <c r="Q59" s="2464"/>
      <c r="R59" s="2464"/>
      <c r="S59" s="2464"/>
      <c r="T59" s="2464"/>
      <c r="U59" s="2464"/>
      <c r="V59" s="2464"/>
      <c r="W59" s="2464"/>
      <c r="X59" s="2464"/>
      <c r="Y59" s="2464"/>
      <c r="Z59" s="2464"/>
      <c r="AA59" s="2464"/>
      <c r="AB59" s="2464"/>
      <c r="AC59" s="2464"/>
      <c r="AD59" s="2464"/>
      <c r="AE59" s="2464"/>
      <c r="AF59" s="2464"/>
      <c r="AG59" s="2464"/>
      <c r="AH59" s="2464"/>
      <c r="AI59" s="2464"/>
      <c r="AJ59" s="2465"/>
      <c r="AK59" s="987"/>
      <c r="AL59" s="987"/>
      <c r="AM59" s="987"/>
    </row>
    <row r="60" spans="1:39">
      <c r="A60" s="987"/>
      <c r="B60" s="987"/>
      <c r="C60" s="987"/>
      <c r="D60" s="987"/>
      <c r="E60" s="987"/>
      <c r="F60" s="987"/>
      <c r="G60" s="987"/>
      <c r="H60" s="987"/>
      <c r="I60" s="987"/>
      <c r="J60" s="987"/>
      <c r="K60" s="987"/>
      <c r="L60" s="987"/>
      <c r="M60" s="987"/>
      <c r="N60" s="987"/>
      <c r="O60" s="987"/>
      <c r="P60" s="987"/>
      <c r="Q60" s="987"/>
      <c r="R60" s="987"/>
      <c r="S60" s="987"/>
      <c r="T60" s="987"/>
      <c r="U60" s="987"/>
      <c r="V60" s="987"/>
      <c r="W60" s="987"/>
      <c r="X60" s="987"/>
      <c r="Y60" s="987"/>
      <c r="Z60" s="987"/>
      <c r="AA60" s="987"/>
      <c r="AB60" s="987"/>
      <c r="AC60" s="987"/>
      <c r="AD60" s="987"/>
      <c r="AE60" s="987"/>
      <c r="AF60" s="987"/>
      <c r="AG60" s="987"/>
      <c r="AH60" s="987"/>
      <c r="AI60" s="987"/>
      <c r="AJ60" s="987"/>
      <c r="AK60" s="987"/>
      <c r="AL60" s="987"/>
      <c r="AM60" s="987"/>
    </row>
    <row r="61" spans="1:39">
      <c r="A61" s="987"/>
      <c r="B61" s="987"/>
      <c r="C61" s="987"/>
      <c r="D61" s="987"/>
      <c r="E61" s="987"/>
      <c r="F61" s="987"/>
      <c r="G61" s="987"/>
      <c r="H61" s="987"/>
      <c r="I61" s="987"/>
      <c r="J61" s="987"/>
      <c r="K61" s="987"/>
      <c r="L61" s="987"/>
      <c r="M61" s="987"/>
      <c r="N61" s="987"/>
      <c r="O61" s="987"/>
      <c r="P61" s="987"/>
      <c r="Q61" s="987"/>
      <c r="R61" s="987"/>
      <c r="S61" s="987"/>
      <c r="T61" s="987"/>
      <c r="U61" s="987"/>
      <c r="V61" s="987"/>
      <c r="W61" s="987"/>
      <c r="X61" s="987"/>
      <c r="Y61" s="987"/>
      <c r="Z61" s="987"/>
      <c r="AA61" s="987"/>
      <c r="AB61" s="987"/>
      <c r="AC61" s="987"/>
      <c r="AD61" s="987"/>
      <c r="AE61" s="987"/>
      <c r="AF61" s="987"/>
      <c r="AG61" s="987"/>
      <c r="AH61" s="987"/>
      <c r="AI61" s="987"/>
      <c r="AJ61" s="987"/>
      <c r="AK61" s="987"/>
      <c r="AL61" s="987"/>
      <c r="AM61" s="987"/>
    </row>
    <row r="62" spans="1:39">
      <c r="A62" s="987"/>
      <c r="B62" s="987"/>
      <c r="C62" s="987"/>
      <c r="D62" s="987"/>
      <c r="E62" s="987"/>
      <c r="F62" s="987"/>
      <c r="G62" s="987"/>
      <c r="H62" s="987"/>
      <c r="I62" s="987"/>
      <c r="J62" s="987"/>
      <c r="K62" s="987"/>
      <c r="L62" s="987"/>
      <c r="M62" s="987"/>
      <c r="N62" s="987"/>
      <c r="O62" s="987"/>
      <c r="P62" s="987"/>
      <c r="Q62" s="987"/>
      <c r="R62" s="987"/>
      <c r="S62" s="987"/>
      <c r="T62" s="987"/>
      <c r="U62" s="987"/>
      <c r="V62" s="987"/>
      <c r="W62" s="987"/>
      <c r="X62" s="987"/>
      <c r="Y62" s="987"/>
      <c r="Z62" s="987"/>
      <c r="AA62" s="987"/>
      <c r="AB62" s="987"/>
      <c r="AC62" s="987"/>
      <c r="AD62" s="987"/>
      <c r="AE62" s="987"/>
      <c r="AF62" s="987"/>
      <c r="AG62" s="987"/>
      <c r="AH62" s="987"/>
      <c r="AI62" s="987"/>
      <c r="AJ62" s="987"/>
      <c r="AK62" s="987"/>
      <c r="AL62" s="987"/>
      <c r="AM62" s="987"/>
    </row>
    <row r="63" spans="1:39">
      <c r="A63" s="987"/>
      <c r="B63" s="987"/>
      <c r="C63" s="987"/>
      <c r="D63" s="987"/>
      <c r="E63" s="987"/>
      <c r="F63" s="987"/>
      <c r="G63" s="987"/>
      <c r="H63" s="987"/>
      <c r="I63" s="987"/>
      <c r="J63" s="987"/>
      <c r="K63" s="987"/>
      <c r="L63" s="987"/>
      <c r="M63" s="987"/>
      <c r="N63" s="987"/>
      <c r="O63" s="987"/>
      <c r="P63" s="987"/>
      <c r="Q63" s="987"/>
      <c r="R63" s="987"/>
      <c r="S63" s="987"/>
      <c r="T63" s="987"/>
      <c r="U63" s="987"/>
      <c r="V63" s="987"/>
      <c r="W63" s="987"/>
      <c r="X63" s="987"/>
      <c r="Y63" s="987"/>
      <c r="Z63" s="987"/>
      <c r="AA63" s="987"/>
      <c r="AB63" s="987"/>
      <c r="AC63" s="987"/>
      <c r="AD63" s="987"/>
      <c r="AE63" s="987"/>
      <c r="AF63" s="987"/>
      <c r="AG63" s="987"/>
      <c r="AH63" s="987"/>
      <c r="AI63" s="987"/>
      <c r="AJ63" s="987"/>
      <c r="AK63" s="987"/>
      <c r="AL63" s="987"/>
      <c r="AM63" s="987"/>
    </row>
    <row r="64" spans="1:39">
      <c r="A64" s="987"/>
      <c r="B64" s="987"/>
      <c r="C64" s="987"/>
      <c r="D64" s="987"/>
      <c r="E64" s="987"/>
      <c r="F64" s="987"/>
      <c r="G64" s="987"/>
      <c r="H64" s="987"/>
      <c r="I64" s="987"/>
      <c r="J64" s="987"/>
      <c r="K64" s="987"/>
      <c r="L64" s="987"/>
      <c r="M64" s="987"/>
      <c r="N64" s="987"/>
      <c r="O64" s="987"/>
      <c r="P64" s="987"/>
      <c r="Q64" s="987"/>
      <c r="R64" s="987"/>
      <c r="S64" s="987"/>
      <c r="T64" s="987"/>
      <c r="U64" s="987"/>
      <c r="V64" s="987"/>
      <c r="W64" s="987"/>
      <c r="X64" s="987"/>
      <c r="Y64" s="987"/>
      <c r="Z64" s="987"/>
      <c r="AA64" s="987"/>
      <c r="AB64" s="987"/>
      <c r="AC64" s="987"/>
      <c r="AD64" s="987"/>
      <c r="AE64" s="987"/>
      <c r="AF64" s="987"/>
      <c r="AG64" s="987"/>
      <c r="AH64" s="987"/>
      <c r="AI64" s="987"/>
      <c r="AJ64" s="987"/>
      <c r="AK64" s="987"/>
      <c r="AL64" s="987"/>
      <c r="AM64" s="987"/>
    </row>
    <row r="65" spans="1:39">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row>
    <row r="66" spans="1:39">
      <c r="A66" s="987"/>
      <c r="B66" s="987"/>
      <c r="C66" s="987"/>
      <c r="D66" s="987"/>
      <c r="E66" s="987"/>
      <c r="F66" s="987"/>
      <c r="G66" s="987"/>
      <c r="H66" s="987"/>
      <c r="I66" s="987"/>
      <c r="J66" s="987"/>
      <c r="K66" s="987"/>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row>
    <row r="67" spans="1:39">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row>
  </sheetData>
  <mergeCells count="10">
    <mergeCell ref="O38:U38"/>
    <mergeCell ref="N42:U42"/>
    <mergeCell ref="W42:AD42"/>
    <mergeCell ref="D48:AJ59"/>
    <mergeCell ref="AD1:AJ1"/>
    <mergeCell ref="B4:P4"/>
    <mergeCell ref="C15:AK15"/>
    <mergeCell ref="C23:AK23"/>
    <mergeCell ref="C29:J29"/>
    <mergeCell ref="Q35:Y3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zoomScaleNormal="100" zoomScaleSheetLayoutView="100" workbookViewId="0">
      <selection activeCell="C11" sqref="C11"/>
    </sheetView>
  </sheetViews>
  <sheetFormatPr defaultColWidth="2" defaultRowHeight="13.5"/>
  <cols>
    <col min="1" max="1" width="3.875" style="744" customWidth="1"/>
    <col min="2" max="3" width="17.75" style="744" customWidth="1"/>
    <col min="4" max="4" width="4.5" style="744" customWidth="1"/>
    <col min="5" max="5" width="8.875" style="744" customWidth="1"/>
    <col min="6" max="6" width="16.625" style="744" customWidth="1"/>
    <col min="7" max="7" width="3.875" style="744" customWidth="1"/>
    <col min="8" max="8" width="17.75" style="744" customWidth="1"/>
    <col min="9" max="13" width="2" style="744"/>
    <col min="14" max="14" width="22.25" style="744" customWidth="1"/>
    <col min="15" max="15" width="11.125" style="744" customWidth="1"/>
    <col min="16" max="16" width="5.5" style="744" bestFit="1" customWidth="1"/>
    <col min="17" max="17" width="20.5" style="744" bestFit="1" customWidth="1"/>
    <col min="18" max="18" width="13.875" style="744" bestFit="1" customWidth="1"/>
    <col min="19" max="23" width="13.375" style="744" customWidth="1"/>
    <col min="24" max="48" width="10.875" style="744" customWidth="1"/>
    <col min="49" max="16384" width="2" style="744"/>
  </cols>
  <sheetData>
    <row r="1" spans="1:18" s="743" customFormat="1" ht="21">
      <c r="A1" s="2478" t="s">
        <v>578</v>
      </c>
      <c r="B1" s="2478"/>
      <c r="C1" s="2478"/>
      <c r="D1" s="2478"/>
      <c r="E1" s="2478"/>
      <c r="F1" s="2478"/>
      <c r="G1" s="2478"/>
      <c r="H1" s="2478"/>
    </row>
    <row r="2" spans="1:18" s="743" customFormat="1" ht="18" customHeight="1">
      <c r="B2" s="741" t="str">
        <f>"50"&amp;入力シート!C3&amp;"-"&amp;入力シート!C4</f>
        <v>505-12345-001</v>
      </c>
    </row>
    <row r="3" spans="1:18" s="743" customFormat="1" ht="18" customHeight="1">
      <c r="B3" s="742" t="str">
        <f>入力シート!C10</f>
        <v>県道博多天神線排水性舗装工事（第２工区）</v>
      </c>
      <c r="C3" s="745"/>
      <c r="D3" s="745"/>
      <c r="E3" s="745"/>
      <c r="G3" s="746" t="s">
        <v>1162</v>
      </c>
      <c r="H3" s="747" t="s">
        <v>1170</v>
      </c>
    </row>
    <row r="4" spans="1:18" s="743" customFormat="1" ht="3" customHeight="1">
      <c r="A4" s="119"/>
      <c r="B4" s="119"/>
      <c r="C4" s="119"/>
      <c r="D4" s="119"/>
      <c r="E4" s="119"/>
      <c r="F4" s="119"/>
      <c r="G4" s="119"/>
      <c r="H4" s="119"/>
    </row>
    <row r="5" spans="1:18" s="743" customFormat="1" ht="32.450000000000003" customHeight="1">
      <c r="A5" s="752" t="s">
        <v>1112</v>
      </c>
      <c r="B5" s="752" t="s">
        <v>1106</v>
      </c>
      <c r="C5" s="752" t="s">
        <v>320</v>
      </c>
      <c r="D5" s="753" t="s">
        <v>26</v>
      </c>
      <c r="E5" s="752" t="s">
        <v>1105</v>
      </c>
      <c r="F5" s="754" t="s">
        <v>1108</v>
      </c>
      <c r="G5" s="755" t="s">
        <v>1110</v>
      </c>
      <c r="H5" s="752" t="s">
        <v>1109</v>
      </c>
      <c r="N5" s="743" t="s">
        <v>1106</v>
      </c>
      <c r="O5" s="743" t="s">
        <v>1107</v>
      </c>
      <c r="P5" s="743" t="s">
        <v>26</v>
      </c>
      <c r="Q5" s="743" t="s">
        <v>1109</v>
      </c>
      <c r="R5" s="743" t="s">
        <v>1122</v>
      </c>
    </row>
    <row r="6" spans="1:18" s="743" customFormat="1" ht="16.899999999999999" customHeight="1">
      <c r="A6" s="2474">
        <v>1</v>
      </c>
      <c r="B6" s="756" t="s">
        <v>1111</v>
      </c>
      <c r="C6" s="757" t="s">
        <v>1125</v>
      </c>
      <c r="D6" s="2482" t="s">
        <v>1113</v>
      </c>
      <c r="E6" s="768"/>
      <c r="F6" s="2479" t="s">
        <v>1142</v>
      </c>
      <c r="G6" s="2472" t="s">
        <v>1123</v>
      </c>
      <c r="H6" s="1067" t="s">
        <v>1129</v>
      </c>
      <c r="N6" s="748"/>
      <c r="O6" s="748"/>
      <c r="P6" s="748"/>
      <c r="Q6" s="748"/>
      <c r="R6" s="748" t="s">
        <v>1123</v>
      </c>
    </row>
    <row r="7" spans="1:18" s="743" customFormat="1" ht="16.899999999999999" customHeight="1">
      <c r="A7" s="2475"/>
      <c r="B7" s="750"/>
      <c r="C7" s="751"/>
      <c r="D7" s="2483"/>
      <c r="E7" s="769">
        <v>20</v>
      </c>
      <c r="F7" s="2480"/>
      <c r="G7" s="2473"/>
      <c r="H7" s="1068"/>
      <c r="N7" s="749" t="s">
        <v>1111</v>
      </c>
      <c r="O7" s="749" t="s">
        <v>1125</v>
      </c>
      <c r="P7" s="748" t="s">
        <v>1080</v>
      </c>
      <c r="Q7" s="748" t="s">
        <v>1167</v>
      </c>
      <c r="R7" s="748" t="s">
        <v>1124</v>
      </c>
    </row>
    <row r="8" spans="1:18" s="743" customFormat="1" ht="16.899999999999999" customHeight="1">
      <c r="A8" s="2474">
        <v>2</v>
      </c>
      <c r="B8" s="756" t="s">
        <v>1111</v>
      </c>
      <c r="C8" s="757" t="s">
        <v>1126</v>
      </c>
      <c r="D8" s="2482" t="s">
        <v>1113</v>
      </c>
      <c r="E8" s="768"/>
      <c r="F8" s="2479" t="s">
        <v>1142</v>
      </c>
      <c r="G8" s="2472" t="s">
        <v>1123</v>
      </c>
      <c r="H8" s="1067" t="s">
        <v>1845</v>
      </c>
      <c r="N8" s="749" t="s">
        <v>1131</v>
      </c>
      <c r="O8" s="749" t="s">
        <v>1128</v>
      </c>
      <c r="P8" s="748" t="s">
        <v>1081</v>
      </c>
      <c r="Q8" s="748" t="s">
        <v>1168</v>
      </c>
      <c r="R8" s="748"/>
    </row>
    <row r="9" spans="1:18" s="743" customFormat="1" ht="16.899999999999999" customHeight="1">
      <c r="A9" s="2475"/>
      <c r="B9" s="750"/>
      <c r="C9" s="751"/>
      <c r="D9" s="2483"/>
      <c r="E9" s="769">
        <v>60</v>
      </c>
      <c r="F9" s="2480"/>
      <c r="G9" s="2473"/>
      <c r="H9" s="1068"/>
      <c r="N9" s="749" t="s">
        <v>1132</v>
      </c>
      <c r="O9" s="749" t="s">
        <v>1127</v>
      </c>
      <c r="P9" s="748" t="s">
        <v>1116</v>
      </c>
      <c r="Q9" s="748" t="s">
        <v>1164</v>
      </c>
      <c r="R9" s="748" t="s">
        <v>1161</v>
      </c>
    </row>
    <row r="10" spans="1:18" s="743" customFormat="1" ht="16.899999999999999" customHeight="1">
      <c r="A10" s="2474">
        <v>3</v>
      </c>
      <c r="B10" s="756" t="s">
        <v>1111</v>
      </c>
      <c r="C10" s="757" t="s">
        <v>1126</v>
      </c>
      <c r="D10" s="2482" t="s">
        <v>1113</v>
      </c>
      <c r="E10" s="768"/>
      <c r="F10" s="2479" t="s">
        <v>1142</v>
      </c>
      <c r="G10" s="2472" t="s">
        <v>1123</v>
      </c>
      <c r="H10" s="1067"/>
      <c r="N10" s="749" t="s">
        <v>1146</v>
      </c>
      <c r="O10" s="749" t="s">
        <v>1139</v>
      </c>
      <c r="P10" s="748" t="s">
        <v>1120</v>
      </c>
      <c r="Q10" s="748" t="s">
        <v>1165</v>
      </c>
      <c r="R10" s="748" t="s">
        <v>1163</v>
      </c>
    </row>
    <row r="11" spans="1:18" s="743" customFormat="1" ht="16.899999999999999" customHeight="1">
      <c r="A11" s="2475"/>
      <c r="B11" s="750"/>
      <c r="C11" s="751"/>
      <c r="D11" s="2483"/>
      <c r="E11" s="769">
        <v>30</v>
      </c>
      <c r="F11" s="2480"/>
      <c r="G11" s="2473"/>
      <c r="H11" s="1068"/>
      <c r="N11" s="748" t="s">
        <v>1169</v>
      </c>
      <c r="O11" s="749" t="s">
        <v>1140</v>
      </c>
      <c r="P11" s="748" t="s">
        <v>1121</v>
      </c>
      <c r="Q11" s="748" t="s">
        <v>1129</v>
      </c>
      <c r="R11" s="748" t="s">
        <v>1160</v>
      </c>
    </row>
    <row r="12" spans="1:18" s="743" customFormat="1" ht="16.899999999999999" customHeight="1">
      <c r="A12" s="2474">
        <v>4</v>
      </c>
      <c r="B12" s="756" t="s">
        <v>1131</v>
      </c>
      <c r="C12" s="757" t="s">
        <v>1138</v>
      </c>
      <c r="D12" s="2482" t="s">
        <v>1113</v>
      </c>
      <c r="E12" s="768"/>
      <c r="F12" s="2479" t="s">
        <v>1145</v>
      </c>
      <c r="G12" s="2472" t="s">
        <v>1123</v>
      </c>
      <c r="H12" s="1067" t="s">
        <v>1167</v>
      </c>
      <c r="N12" s="749" t="s">
        <v>1133</v>
      </c>
      <c r="O12" s="749" t="s">
        <v>1149</v>
      </c>
      <c r="P12" s="748" t="s">
        <v>1117</v>
      </c>
      <c r="Q12" s="748" t="s">
        <v>1130</v>
      </c>
      <c r="R12" s="748"/>
    </row>
    <row r="13" spans="1:18" s="743" customFormat="1" ht="16.899999999999999" customHeight="1">
      <c r="A13" s="2475"/>
      <c r="B13" s="750"/>
      <c r="C13" s="751"/>
      <c r="D13" s="2483"/>
      <c r="E13" s="769">
        <v>100</v>
      </c>
      <c r="F13" s="2480"/>
      <c r="G13" s="2473"/>
      <c r="H13" s="1068"/>
      <c r="N13" s="749" t="s">
        <v>1134</v>
      </c>
      <c r="O13" s="749"/>
      <c r="P13" s="748" t="s">
        <v>1119</v>
      </c>
      <c r="Q13" s="748" t="s">
        <v>1845</v>
      </c>
      <c r="R13" s="748"/>
    </row>
    <row r="14" spans="1:18" s="743" customFormat="1" ht="16.899999999999999" customHeight="1">
      <c r="A14" s="2474">
        <v>5</v>
      </c>
      <c r="B14" s="756" t="s">
        <v>1133</v>
      </c>
      <c r="C14" s="757" t="s">
        <v>1148</v>
      </c>
      <c r="D14" s="2482" t="s">
        <v>1115</v>
      </c>
      <c r="E14" s="768"/>
      <c r="F14" s="2479" t="s">
        <v>1143</v>
      </c>
      <c r="G14" s="2472" t="s">
        <v>1123</v>
      </c>
      <c r="H14" s="1067"/>
      <c r="N14" s="749" t="s">
        <v>1135</v>
      </c>
      <c r="O14" s="749"/>
      <c r="P14" s="748" t="s">
        <v>1159</v>
      </c>
      <c r="Q14" s="748"/>
      <c r="R14" s="748"/>
    </row>
    <row r="15" spans="1:18" s="743" customFormat="1" ht="16.899999999999999" customHeight="1">
      <c r="A15" s="2475"/>
      <c r="B15" s="750"/>
      <c r="C15" s="751" t="s">
        <v>1141</v>
      </c>
      <c r="D15" s="2483"/>
      <c r="E15" s="769">
        <v>5</v>
      </c>
      <c r="F15" s="2480"/>
      <c r="G15" s="2473"/>
      <c r="H15" s="1068"/>
      <c r="N15" s="748" t="s">
        <v>1154</v>
      </c>
      <c r="O15" s="749"/>
      <c r="P15" s="748" t="s">
        <v>1118</v>
      </c>
      <c r="Q15" s="748"/>
      <c r="R15" s="748"/>
    </row>
    <row r="16" spans="1:18" s="743" customFormat="1" ht="16.899999999999999" customHeight="1">
      <c r="A16" s="2474">
        <v>6</v>
      </c>
      <c r="B16" s="756" t="s">
        <v>1134</v>
      </c>
      <c r="C16" s="757" t="s">
        <v>1150</v>
      </c>
      <c r="D16" s="2482" t="s">
        <v>1115</v>
      </c>
      <c r="E16" s="768"/>
      <c r="F16" s="2479" t="s">
        <v>1157</v>
      </c>
      <c r="G16" s="2472" t="s">
        <v>1123</v>
      </c>
      <c r="H16" s="1067" t="s">
        <v>1165</v>
      </c>
      <c r="N16" s="748" t="s">
        <v>1155</v>
      </c>
      <c r="O16" s="749"/>
      <c r="P16" s="748"/>
      <c r="Q16" s="748"/>
      <c r="R16" s="748"/>
    </row>
    <row r="17" spans="1:18" s="743" customFormat="1" ht="16.899999999999999" customHeight="1">
      <c r="A17" s="2475"/>
      <c r="B17" s="750" t="s">
        <v>1166</v>
      </c>
      <c r="C17" s="751"/>
      <c r="D17" s="2483"/>
      <c r="E17" s="769">
        <v>5000</v>
      </c>
      <c r="F17" s="2480"/>
      <c r="G17" s="2473"/>
      <c r="H17" s="1068"/>
      <c r="N17" s="748" t="s">
        <v>1156</v>
      </c>
      <c r="O17" s="749"/>
      <c r="P17" s="748"/>
      <c r="Q17" s="748"/>
      <c r="R17" s="748"/>
    </row>
    <row r="18" spans="1:18" s="743" customFormat="1" ht="16.899999999999999" customHeight="1">
      <c r="A18" s="2474">
        <v>7</v>
      </c>
      <c r="B18" s="756" t="s">
        <v>1146</v>
      </c>
      <c r="C18" s="757"/>
      <c r="D18" s="2482" t="s">
        <v>1113</v>
      </c>
      <c r="E18" s="768"/>
      <c r="F18" s="2479" t="s">
        <v>1147</v>
      </c>
      <c r="G18" s="2472" t="s">
        <v>1123</v>
      </c>
      <c r="H18" s="1067" t="s">
        <v>1167</v>
      </c>
      <c r="N18" s="749" t="s">
        <v>1136</v>
      </c>
      <c r="O18" s="749"/>
      <c r="P18" s="748"/>
      <c r="Q18" s="748"/>
      <c r="R18" s="748"/>
    </row>
    <row r="19" spans="1:18" s="743" customFormat="1" ht="16.899999999999999" customHeight="1">
      <c r="A19" s="2475"/>
      <c r="B19" s="750"/>
      <c r="C19" s="751"/>
      <c r="D19" s="2483"/>
      <c r="E19" s="769">
        <v>20000</v>
      </c>
      <c r="F19" s="2480"/>
      <c r="G19" s="2473"/>
      <c r="H19" s="1068"/>
      <c r="N19" s="749" t="s">
        <v>1137</v>
      </c>
      <c r="O19" s="749"/>
      <c r="P19" s="748"/>
      <c r="Q19" s="748"/>
      <c r="R19" s="748"/>
    </row>
    <row r="20" spans="1:18" s="743" customFormat="1" ht="16.899999999999999" customHeight="1">
      <c r="A20" s="2474">
        <v>8</v>
      </c>
      <c r="B20" s="756" t="s">
        <v>1135</v>
      </c>
      <c r="C20" s="757" t="s">
        <v>1151</v>
      </c>
      <c r="D20" s="2482" t="s">
        <v>1114</v>
      </c>
      <c r="E20" s="768"/>
      <c r="F20" s="2479" t="s">
        <v>1158</v>
      </c>
      <c r="G20" s="2472" t="s">
        <v>1123</v>
      </c>
      <c r="H20" s="1067" t="s">
        <v>1168</v>
      </c>
      <c r="N20" s="749"/>
      <c r="O20" s="749"/>
      <c r="P20" s="748"/>
      <c r="Q20" s="748"/>
      <c r="R20" s="748"/>
    </row>
    <row r="21" spans="1:18" s="743" customFormat="1" ht="16.899999999999999" customHeight="1">
      <c r="A21" s="2475"/>
      <c r="B21" s="750"/>
      <c r="C21" s="751"/>
      <c r="D21" s="2483"/>
      <c r="E21" s="769">
        <v>100</v>
      </c>
      <c r="F21" s="2480"/>
      <c r="G21" s="2473"/>
      <c r="H21" s="1068"/>
      <c r="N21" s="749"/>
      <c r="O21" s="749"/>
      <c r="P21" s="748"/>
      <c r="Q21" s="748"/>
      <c r="R21" s="748"/>
    </row>
    <row r="22" spans="1:18" s="743" customFormat="1" ht="16.899999999999999" customHeight="1">
      <c r="A22" s="2474">
        <v>9</v>
      </c>
      <c r="B22" s="756" t="s">
        <v>1154</v>
      </c>
      <c r="C22" s="757" t="s">
        <v>1152</v>
      </c>
      <c r="D22" s="2482" t="s">
        <v>1117</v>
      </c>
      <c r="E22" s="768"/>
      <c r="F22" s="2479" t="s">
        <v>1158</v>
      </c>
      <c r="G22" s="2472" t="s">
        <v>1123</v>
      </c>
      <c r="H22" s="1067" t="s">
        <v>1168</v>
      </c>
      <c r="N22" s="749"/>
      <c r="O22" s="749"/>
      <c r="P22" s="748"/>
      <c r="Q22" s="748"/>
      <c r="R22" s="748"/>
    </row>
    <row r="23" spans="1:18" s="743" customFormat="1" ht="16.899999999999999" customHeight="1">
      <c r="A23" s="2475"/>
      <c r="B23" s="750"/>
      <c r="C23" s="751" t="s">
        <v>1153</v>
      </c>
      <c r="D23" s="2483"/>
      <c r="E23" s="769">
        <v>10</v>
      </c>
      <c r="F23" s="2480"/>
      <c r="G23" s="2473"/>
      <c r="H23" s="1068"/>
      <c r="N23" s="749"/>
      <c r="O23" s="749"/>
      <c r="P23" s="748"/>
      <c r="Q23" s="748"/>
      <c r="R23" s="748"/>
    </row>
    <row r="24" spans="1:18" s="743" customFormat="1" ht="16.899999999999999" customHeight="1">
      <c r="A24" s="2474">
        <v>10</v>
      </c>
      <c r="B24" s="756"/>
      <c r="C24" s="757"/>
      <c r="D24" s="2482"/>
      <c r="E24" s="2476"/>
      <c r="F24" s="2479"/>
      <c r="G24" s="2472" t="s">
        <v>1124</v>
      </c>
      <c r="H24" s="1067" t="s">
        <v>1164</v>
      </c>
      <c r="N24" s="749"/>
      <c r="O24" s="749"/>
      <c r="P24" s="748"/>
      <c r="Q24" s="748"/>
      <c r="R24" s="748"/>
    </row>
    <row r="25" spans="1:18" s="743" customFormat="1" ht="16.899999999999999" customHeight="1">
      <c r="A25" s="2475"/>
      <c r="B25" s="750"/>
      <c r="C25" s="751"/>
      <c r="D25" s="2483"/>
      <c r="E25" s="2477"/>
      <c r="F25" s="2480"/>
      <c r="G25" s="2473"/>
      <c r="H25" s="1068"/>
      <c r="N25" s="749"/>
      <c r="O25" s="749"/>
      <c r="P25" s="748"/>
      <c r="Q25" s="748"/>
      <c r="R25" s="748"/>
    </row>
    <row r="26" spans="1:18" s="743" customFormat="1" ht="16.899999999999999" customHeight="1">
      <c r="A26" s="2474">
        <v>11</v>
      </c>
      <c r="B26" s="756"/>
      <c r="C26" s="757"/>
      <c r="D26" s="2482"/>
      <c r="E26" s="2476"/>
      <c r="F26" s="2479"/>
      <c r="G26" s="2472"/>
      <c r="H26" s="1067"/>
      <c r="N26" s="749"/>
      <c r="O26" s="749"/>
      <c r="P26" s="748"/>
      <c r="Q26" s="748"/>
      <c r="R26" s="748"/>
    </row>
    <row r="27" spans="1:18" s="743" customFormat="1" ht="16.899999999999999" customHeight="1">
      <c r="A27" s="2475"/>
      <c r="B27" s="750"/>
      <c r="C27" s="751"/>
      <c r="D27" s="2483"/>
      <c r="E27" s="2477"/>
      <c r="F27" s="2480"/>
      <c r="G27" s="2473"/>
      <c r="H27" s="1068"/>
      <c r="N27" s="749"/>
      <c r="O27" s="749"/>
      <c r="P27" s="748"/>
      <c r="Q27" s="748"/>
      <c r="R27" s="748"/>
    </row>
    <row r="28" spans="1:18" s="743" customFormat="1" ht="16.899999999999999" customHeight="1">
      <c r="A28" s="2474">
        <v>12</v>
      </c>
      <c r="B28" s="756"/>
      <c r="C28" s="757"/>
      <c r="D28" s="2482"/>
      <c r="E28" s="2476"/>
      <c r="F28" s="2479"/>
      <c r="G28" s="2472"/>
      <c r="H28" s="1067"/>
      <c r="N28" s="749"/>
      <c r="O28" s="749"/>
      <c r="P28" s="748"/>
      <c r="Q28" s="748"/>
      <c r="R28" s="748"/>
    </row>
    <row r="29" spans="1:18" s="743" customFormat="1" ht="16.899999999999999" customHeight="1">
      <c r="A29" s="2475"/>
      <c r="B29" s="750"/>
      <c r="C29" s="751"/>
      <c r="D29" s="2483"/>
      <c r="E29" s="2477"/>
      <c r="F29" s="2480"/>
      <c r="G29" s="2473"/>
      <c r="H29" s="1068"/>
      <c r="N29" s="749"/>
      <c r="O29" s="749"/>
      <c r="P29" s="748"/>
      <c r="Q29" s="748"/>
      <c r="R29" s="748"/>
    </row>
    <row r="30" spans="1:18" s="743" customFormat="1" ht="16.899999999999999" customHeight="1">
      <c r="A30" s="2474">
        <v>13</v>
      </c>
      <c r="B30" s="756"/>
      <c r="C30" s="757"/>
      <c r="D30" s="2482"/>
      <c r="E30" s="2476"/>
      <c r="F30" s="2479"/>
      <c r="G30" s="2472"/>
      <c r="H30" s="1067"/>
      <c r="N30" s="749"/>
      <c r="O30" s="749"/>
      <c r="P30" s="748"/>
      <c r="Q30" s="748"/>
      <c r="R30" s="748"/>
    </row>
    <row r="31" spans="1:18" s="743" customFormat="1" ht="16.899999999999999" customHeight="1">
      <c r="A31" s="2475"/>
      <c r="B31" s="750"/>
      <c r="C31" s="751"/>
      <c r="D31" s="2483"/>
      <c r="E31" s="2477"/>
      <c r="F31" s="2480"/>
      <c r="G31" s="2473"/>
      <c r="H31" s="1068"/>
      <c r="N31" s="749"/>
      <c r="O31" s="749"/>
      <c r="P31" s="748"/>
      <c r="Q31" s="748"/>
      <c r="R31" s="748"/>
    </row>
    <row r="32" spans="1:18" s="743" customFormat="1" ht="16.899999999999999" customHeight="1">
      <c r="A32" s="2474">
        <v>14</v>
      </c>
      <c r="B32" s="756"/>
      <c r="C32" s="757"/>
      <c r="D32" s="2482"/>
      <c r="E32" s="2476"/>
      <c r="F32" s="2479"/>
      <c r="G32" s="2472"/>
      <c r="H32" s="1067"/>
      <c r="N32" s="749"/>
      <c r="O32" s="749"/>
      <c r="P32" s="748"/>
      <c r="Q32" s="748"/>
      <c r="R32" s="748"/>
    </row>
    <row r="33" spans="1:18" s="743" customFormat="1" ht="16.899999999999999" customHeight="1">
      <c r="A33" s="2475"/>
      <c r="B33" s="750"/>
      <c r="C33" s="751"/>
      <c r="D33" s="2483"/>
      <c r="E33" s="2477"/>
      <c r="F33" s="2480"/>
      <c r="G33" s="2473"/>
      <c r="H33" s="1068"/>
      <c r="N33" s="749"/>
      <c r="O33" s="749"/>
      <c r="P33" s="748"/>
      <c r="Q33" s="748"/>
      <c r="R33" s="748"/>
    </row>
    <row r="34" spans="1:18" s="743" customFormat="1" ht="16.899999999999999" customHeight="1">
      <c r="A34" s="2474">
        <v>15</v>
      </c>
      <c r="B34" s="756"/>
      <c r="C34" s="757"/>
      <c r="D34" s="2482"/>
      <c r="E34" s="2476"/>
      <c r="F34" s="2479"/>
      <c r="G34" s="2472"/>
      <c r="H34" s="1067"/>
      <c r="N34" s="749"/>
      <c r="O34" s="749"/>
      <c r="P34" s="748"/>
      <c r="Q34" s="748"/>
      <c r="R34" s="748"/>
    </row>
    <row r="35" spans="1:18" s="743" customFormat="1" ht="16.899999999999999" customHeight="1">
      <c r="A35" s="2475"/>
      <c r="B35" s="750"/>
      <c r="C35" s="751"/>
      <c r="D35" s="2483"/>
      <c r="E35" s="2477"/>
      <c r="F35" s="2480"/>
      <c r="G35" s="2473"/>
      <c r="H35" s="1068"/>
      <c r="N35" s="749"/>
      <c r="O35" s="749"/>
      <c r="P35" s="748"/>
      <c r="Q35" s="748"/>
      <c r="R35" s="748"/>
    </row>
    <row r="36" spans="1:18" s="743" customFormat="1" ht="16.899999999999999" customHeight="1">
      <c r="A36" s="2474">
        <v>16</v>
      </c>
      <c r="B36" s="756"/>
      <c r="C36" s="757"/>
      <c r="D36" s="2482"/>
      <c r="E36" s="2476"/>
      <c r="F36" s="2479"/>
      <c r="G36" s="2472"/>
      <c r="H36" s="1067"/>
      <c r="N36" s="749"/>
      <c r="O36" s="749"/>
      <c r="P36" s="748"/>
      <c r="Q36" s="748"/>
      <c r="R36" s="748"/>
    </row>
    <row r="37" spans="1:18" s="743" customFormat="1" ht="16.899999999999999" customHeight="1">
      <c r="A37" s="2475"/>
      <c r="B37" s="750"/>
      <c r="C37" s="751"/>
      <c r="D37" s="2483"/>
      <c r="E37" s="2477"/>
      <c r="F37" s="2480"/>
      <c r="G37" s="2473"/>
      <c r="H37" s="1068"/>
      <c r="N37" s="749"/>
      <c r="O37" s="749"/>
      <c r="P37" s="748"/>
      <c r="Q37" s="748"/>
      <c r="R37" s="748"/>
    </row>
    <row r="38" spans="1:18" s="743" customFormat="1" ht="16.899999999999999" customHeight="1">
      <c r="A38" s="2474">
        <v>17</v>
      </c>
      <c r="B38" s="756"/>
      <c r="C38" s="757"/>
      <c r="D38" s="2482"/>
      <c r="E38" s="2476"/>
      <c r="F38" s="2479"/>
      <c r="G38" s="2472"/>
      <c r="H38" s="1067"/>
      <c r="N38" s="749"/>
      <c r="O38" s="749"/>
      <c r="P38" s="748"/>
      <c r="Q38" s="748"/>
      <c r="R38" s="748"/>
    </row>
    <row r="39" spans="1:18" s="743" customFormat="1" ht="16.899999999999999" customHeight="1">
      <c r="A39" s="2475"/>
      <c r="B39" s="750"/>
      <c r="C39" s="751"/>
      <c r="D39" s="2483"/>
      <c r="E39" s="2477"/>
      <c r="F39" s="2480"/>
      <c r="G39" s="2473"/>
      <c r="H39" s="1068"/>
      <c r="N39" s="749"/>
      <c r="O39" s="749"/>
      <c r="P39" s="748"/>
      <c r="Q39" s="748"/>
      <c r="R39" s="748"/>
    </row>
    <row r="40" spans="1:18" s="743" customFormat="1" ht="16.899999999999999" customHeight="1">
      <c r="A40" s="2474">
        <v>18</v>
      </c>
      <c r="B40" s="756"/>
      <c r="C40" s="757"/>
      <c r="D40" s="2482"/>
      <c r="E40" s="2476"/>
      <c r="F40" s="2479"/>
      <c r="G40" s="2472"/>
      <c r="H40" s="1067"/>
      <c r="N40" s="749"/>
      <c r="O40" s="749"/>
      <c r="P40" s="748"/>
      <c r="Q40" s="748"/>
      <c r="R40" s="748"/>
    </row>
    <row r="41" spans="1:18" s="743" customFormat="1" ht="16.899999999999999" customHeight="1">
      <c r="A41" s="2475"/>
      <c r="B41" s="750"/>
      <c r="C41" s="751"/>
      <c r="D41" s="2483"/>
      <c r="E41" s="2477"/>
      <c r="F41" s="2480"/>
      <c r="G41" s="2473"/>
      <c r="H41" s="1068"/>
      <c r="N41" s="749"/>
      <c r="O41" s="749"/>
      <c r="P41" s="748"/>
      <c r="Q41" s="748"/>
      <c r="R41" s="748"/>
    </row>
    <row r="42" spans="1:18" s="743" customFormat="1" ht="16.899999999999999" customHeight="1">
      <c r="A42" s="2474">
        <v>19</v>
      </c>
      <c r="B42" s="756"/>
      <c r="C42" s="757"/>
      <c r="D42" s="2482"/>
      <c r="E42" s="2476"/>
      <c r="F42" s="2479"/>
      <c r="G42" s="2472"/>
      <c r="H42" s="1067"/>
      <c r="N42" s="749"/>
      <c r="O42" s="749"/>
      <c r="P42" s="748"/>
      <c r="Q42" s="748"/>
      <c r="R42" s="748"/>
    </row>
    <row r="43" spans="1:18" s="743" customFormat="1" ht="16.899999999999999" customHeight="1">
      <c r="A43" s="2475"/>
      <c r="B43" s="750"/>
      <c r="C43" s="751"/>
      <c r="D43" s="2483"/>
      <c r="E43" s="2477"/>
      <c r="F43" s="2480"/>
      <c r="G43" s="2473"/>
      <c r="H43" s="1068"/>
      <c r="N43" s="749"/>
      <c r="O43" s="749"/>
      <c r="P43" s="748"/>
      <c r="Q43" s="748"/>
      <c r="R43" s="748"/>
    </row>
    <row r="44" spans="1:18" s="743" customFormat="1" ht="16.899999999999999" customHeight="1">
      <c r="A44" s="2474">
        <v>20</v>
      </c>
      <c r="B44" s="756"/>
      <c r="C44" s="757"/>
      <c r="D44" s="2482"/>
      <c r="E44" s="2476"/>
      <c r="F44" s="2479"/>
      <c r="G44" s="2472"/>
      <c r="H44" s="1067"/>
      <c r="N44" s="749"/>
      <c r="O44" s="749"/>
      <c r="P44" s="748"/>
      <c r="Q44" s="748"/>
      <c r="R44" s="748"/>
    </row>
    <row r="45" spans="1:18" s="743" customFormat="1" ht="16.899999999999999" customHeight="1">
      <c r="A45" s="2475"/>
      <c r="B45" s="750"/>
      <c r="C45" s="751"/>
      <c r="D45" s="2483"/>
      <c r="E45" s="2477"/>
      <c r="F45" s="2480"/>
      <c r="G45" s="2473"/>
      <c r="H45" s="1068"/>
      <c r="N45" s="749"/>
      <c r="O45" s="749"/>
      <c r="P45" s="748"/>
      <c r="Q45" s="748"/>
      <c r="R45" s="748"/>
    </row>
    <row r="46" spans="1:18" s="743" customFormat="1" ht="3" customHeight="1">
      <c r="A46" s="98"/>
      <c r="B46" s="98"/>
      <c r="C46" s="98"/>
      <c r="D46" s="98"/>
      <c r="E46" s="98"/>
      <c r="F46" s="98"/>
      <c r="G46" s="98"/>
      <c r="H46" s="98"/>
    </row>
    <row r="47" spans="1:18" s="743" customFormat="1" ht="66" customHeight="1">
      <c r="A47" s="2481" t="s">
        <v>2009</v>
      </c>
      <c r="B47" s="2481"/>
      <c r="C47" s="2481"/>
      <c r="D47" s="2481"/>
      <c r="E47" s="2481"/>
      <c r="F47" s="2481"/>
      <c r="G47" s="2481"/>
      <c r="H47" s="2481"/>
    </row>
    <row r="48" spans="1:18" s="743" customFormat="1">
      <c r="A48" s="286"/>
      <c r="B48" s="740"/>
      <c r="C48" s="737"/>
      <c r="D48" s="737"/>
      <c r="E48" s="737"/>
      <c r="F48" s="737"/>
      <c r="G48" s="286"/>
      <c r="H48" s="286"/>
    </row>
    <row r="49" spans="1:8">
      <c r="A49" s="286"/>
      <c r="B49" s="740"/>
      <c r="C49" s="737"/>
      <c r="D49" s="737"/>
      <c r="E49" s="737"/>
      <c r="F49" s="737"/>
      <c r="G49" s="286"/>
      <c r="H49" s="286"/>
    </row>
    <row r="50" spans="1:8">
      <c r="A50" s="286"/>
      <c r="B50" s="740"/>
      <c r="C50" s="737"/>
      <c r="D50" s="737"/>
      <c r="E50" s="737"/>
      <c r="F50" s="737"/>
      <c r="G50" s="286"/>
      <c r="H50" s="286"/>
    </row>
    <row r="51" spans="1:8">
      <c r="A51" s="737"/>
      <c r="B51" s="740"/>
      <c r="C51" s="286"/>
      <c r="D51" s="286"/>
      <c r="E51" s="286"/>
      <c r="F51" s="286"/>
      <c r="G51" s="737"/>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2"/>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724"/>
    <col min="16" max="16384" width="9" style="15"/>
  </cols>
  <sheetData>
    <row r="1" spans="2:14">
      <c r="D1" s="16" t="s">
        <v>105</v>
      </c>
      <c r="H1" s="723"/>
    </row>
    <row r="2" spans="2:14" ht="13.5" customHeight="1">
      <c r="B2" s="17"/>
    </row>
    <row r="3" spans="2:14" ht="24">
      <c r="B3" s="2498" t="s">
        <v>106</v>
      </c>
      <c r="C3" s="2498"/>
      <c r="D3" s="2498"/>
    </row>
    <row r="4" spans="2:14" ht="21.95" customHeight="1">
      <c r="B4" s="18"/>
      <c r="C4" s="19"/>
      <c r="D4" s="722">
        <v>37778</v>
      </c>
      <c r="I4" s="725"/>
      <c r="J4" s="725"/>
      <c r="K4" s="725"/>
      <c r="L4" s="725"/>
      <c r="M4" s="725"/>
      <c r="N4" s="725"/>
    </row>
    <row r="5" spans="2:14" ht="21.95" customHeight="1">
      <c r="B5" s="2499" t="str">
        <f>IF(入力シート!C24&lt;30000000,"福岡県"&amp;入力シート!C5&amp;"長　殿","福岡県知事　殿")</f>
        <v>福岡県○○県土整備事務所長　殿</v>
      </c>
      <c r="C5" s="2500"/>
      <c r="D5" s="2501"/>
    </row>
    <row r="6" spans="2:14" ht="21.95" customHeight="1">
      <c r="B6" s="2502" t="str">
        <f>入力シート!C26</f>
        <v>(株）福岡企画技調</v>
      </c>
      <c r="C6" s="2503"/>
      <c r="D6" s="2504"/>
    </row>
    <row r="7" spans="2:14" ht="21.95" customHeight="1">
      <c r="B7" s="2505" t="s">
        <v>107</v>
      </c>
      <c r="C7" s="2506"/>
      <c r="D7" s="2507"/>
    </row>
    <row r="8" spans="2:14" ht="21.95" customHeight="1">
      <c r="B8" s="20" t="s">
        <v>110</v>
      </c>
      <c r="C8" s="2510" t="str">
        <f>"50"&amp;入力シート!C3&amp;"-"&amp;入力シート!C4</f>
        <v>505-12345-001</v>
      </c>
      <c r="D8" s="2511"/>
    </row>
    <row r="9" spans="2:14" ht="21.95" customHeight="1">
      <c r="B9" s="20" t="s">
        <v>111</v>
      </c>
      <c r="C9" s="2508" t="str">
        <f>入力シート!C10</f>
        <v>県道博多天神線排水性舗装工事（第２工区）</v>
      </c>
      <c r="D9" s="2509"/>
    </row>
    <row r="10" spans="2:14" ht="21.95" customHeight="1">
      <c r="B10" s="20" t="s">
        <v>112</v>
      </c>
      <c r="C10" s="2486" t="str">
        <f>入力シート!C11</f>
        <v>主要地方道博多天神線</v>
      </c>
      <c r="D10" s="2487"/>
    </row>
    <row r="11" spans="2:14" ht="21.95" customHeight="1">
      <c r="B11" s="20" t="s">
        <v>113</v>
      </c>
      <c r="C11" s="2488"/>
      <c r="D11" s="2489"/>
    </row>
    <row r="12" spans="2:14">
      <c r="B12" s="2490"/>
      <c r="C12" s="2491"/>
      <c r="D12" s="2492"/>
    </row>
    <row r="13" spans="2:14" ht="38.25" customHeight="1">
      <c r="B13" s="2490" t="s">
        <v>114</v>
      </c>
      <c r="C13" s="2491"/>
      <c r="D13" s="2492"/>
    </row>
    <row r="14" spans="2:14">
      <c r="B14" s="2493"/>
      <c r="C14" s="2494"/>
      <c r="D14" s="2495"/>
    </row>
    <row r="15" spans="2:14">
      <c r="B15" s="2496" t="s">
        <v>108</v>
      </c>
      <c r="C15" s="2497"/>
      <c r="D15" s="2496" t="s">
        <v>109</v>
      </c>
    </row>
    <row r="16" spans="2:14">
      <c r="B16" s="2497"/>
      <c r="C16" s="2497"/>
      <c r="D16" s="2496"/>
    </row>
    <row r="17" spans="2:4">
      <c r="B17" s="2497"/>
      <c r="C17" s="2497"/>
      <c r="D17" s="2496"/>
    </row>
    <row r="18" spans="2:4">
      <c r="B18" s="2484"/>
      <c r="C18" s="2484"/>
      <c r="D18" s="2484"/>
    </row>
    <row r="19" spans="2:4">
      <c r="B19" s="2484"/>
      <c r="C19" s="2484"/>
      <c r="D19" s="2484"/>
    </row>
    <row r="20" spans="2:4">
      <c r="B20" s="2484"/>
      <c r="C20" s="2484"/>
      <c r="D20" s="2484"/>
    </row>
    <row r="21" spans="2:4">
      <c r="B21" s="2484"/>
      <c r="C21" s="2484"/>
      <c r="D21" s="2484"/>
    </row>
    <row r="22" spans="2:4">
      <c r="B22" s="2484"/>
      <c r="C22" s="2484"/>
      <c r="D22" s="2484"/>
    </row>
    <row r="23" spans="2:4">
      <c r="B23" s="2484"/>
      <c r="C23" s="2484"/>
      <c r="D23" s="2484"/>
    </row>
    <row r="24" spans="2:4">
      <c r="B24" s="2484"/>
      <c r="C24" s="2484"/>
      <c r="D24" s="2484"/>
    </row>
    <row r="25" spans="2:4">
      <c r="B25" s="2484"/>
      <c r="C25" s="2484"/>
      <c r="D25" s="2484"/>
    </row>
    <row r="26" spans="2:4">
      <c r="B26" s="2484"/>
      <c r="C26" s="2484"/>
      <c r="D26" s="2484"/>
    </row>
    <row r="27" spans="2:4">
      <c r="B27" s="2484"/>
      <c r="C27" s="2484"/>
      <c r="D27" s="2484"/>
    </row>
    <row r="28" spans="2:4">
      <c r="B28" s="2484"/>
      <c r="C28" s="2484"/>
      <c r="D28" s="2484"/>
    </row>
    <row r="29" spans="2:4">
      <c r="B29" s="2484"/>
      <c r="C29" s="2484"/>
      <c r="D29" s="2484"/>
    </row>
    <row r="30" spans="2:4">
      <c r="B30" s="2484"/>
      <c r="C30" s="2484"/>
      <c r="D30" s="2484"/>
    </row>
    <row r="31" spans="2:4">
      <c r="B31" s="2484"/>
      <c r="C31" s="2484"/>
      <c r="D31" s="2484"/>
    </row>
    <row r="32" spans="2:4">
      <c r="B32" s="2484"/>
      <c r="C32" s="2484"/>
      <c r="D32" s="2484"/>
    </row>
    <row r="33" spans="1:4">
      <c r="B33" s="2484"/>
      <c r="C33" s="2484"/>
      <c r="D33" s="2484"/>
    </row>
    <row r="34" spans="1:4">
      <c r="B34" s="2484"/>
      <c r="C34" s="2484"/>
      <c r="D34" s="2484"/>
    </row>
    <row r="35" spans="1:4">
      <c r="B35" s="2484"/>
      <c r="C35" s="2484"/>
      <c r="D35" s="2484"/>
    </row>
    <row r="36" spans="1:4">
      <c r="B36" s="2484"/>
      <c r="C36" s="2484"/>
      <c r="D36" s="2484"/>
    </row>
    <row r="37" spans="1:4">
      <c r="B37" s="2484"/>
      <c r="C37" s="2484"/>
      <c r="D37" s="2484"/>
    </row>
    <row r="38" spans="1:4">
      <c r="B38" s="2484"/>
      <c r="C38" s="2484"/>
      <c r="D38" s="2484"/>
    </row>
    <row r="39" spans="1:4">
      <c r="B39" s="2484"/>
      <c r="C39" s="2484"/>
      <c r="D39" s="2484"/>
    </row>
    <row r="40" spans="1:4">
      <c r="B40" s="2484"/>
      <c r="C40" s="2484"/>
      <c r="D40" s="2484"/>
    </row>
    <row r="41" spans="1:4">
      <c r="B41" s="2484"/>
      <c r="C41" s="2484"/>
      <c r="D41" s="2484"/>
    </row>
    <row r="42" spans="1:4">
      <c r="B42" s="21"/>
      <c r="C42" s="21"/>
      <c r="D42" s="21"/>
    </row>
    <row r="43" spans="1:4" ht="22.5" customHeight="1">
      <c r="A43" s="22"/>
      <c r="B43" s="2485" t="s">
        <v>115</v>
      </c>
      <c r="C43" s="2485"/>
      <c r="D43" s="2485"/>
    </row>
    <row r="44" spans="1:4" ht="22.5" customHeight="1">
      <c r="A44" s="22"/>
      <c r="B44" s="2485"/>
      <c r="C44" s="2485"/>
      <c r="D44" s="2485"/>
    </row>
    <row r="45" spans="1:4" ht="22.5" customHeight="1">
      <c r="A45" s="22"/>
      <c r="B45" s="2485"/>
      <c r="C45" s="2485"/>
      <c r="D45" s="2485"/>
    </row>
    <row r="46" spans="1:4" ht="22.5" customHeight="1">
      <c r="A46" s="22"/>
      <c r="B46" s="2485"/>
      <c r="C46" s="2485"/>
      <c r="D46" s="2485"/>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zoomScale="80" zoomScaleNormal="100" zoomScaleSheetLayoutView="80" workbookViewId="0">
      <selection activeCell="C11" sqref="C11"/>
    </sheetView>
  </sheetViews>
  <sheetFormatPr defaultColWidth="9" defaultRowHeight="13.5"/>
  <cols>
    <col min="1" max="16384" width="9" style="415"/>
  </cols>
  <sheetData>
    <row r="2" spans="1:10" ht="14.25">
      <c r="A2" s="407" t="s">
        <v>695</v>
      </c>
    </row>
    <row r="3" spans="1:10">
      <c r="A3" s="407"/>
    </row>
    <row r="4" spans="1:10">
      <c r="A4" s="416"/>
    </row>
    <row r="5" spans="1:10" ht="18.75">
      <c r="A5" s="2514" t="s">
        <v>1104</v>
      </c>
      <c r="B5" s="2514"/>
      <c r="C5" s="2514"/>
      <c r="D5" s="2514"/>
      <c r="E5" s="2514"/>
      <c r="F5" s="2514"/>
      <c r="G5" s="2514"/>
      <c r="H5" s="2514"/>
      <c r="I5" s="2514"/>
    </row>
    <row r="6" spans="1:10" ht="18.75">
      <c r="A6" s="417"/>
    </row>
    <row r="7" spans="1:10">
      <c r="A7" s="416"/>
    </row>
    <row r="8" spans="1:10">
      <c r="A8" s="1646" t="str">
        <f>IF(入力シート!C24&lt;30000000,"福岡県"&amp;入力シート!C5&amp;"長　殿","福岡県知事　殿")</f>
        <v>福岡県○○県土整備事務所長　殿</v>
      </c>
      <c r="B8" s="1646"/>
      <c r="C8" s="1646"/>
      <c r="D8" s="1646"/>
    </row>
    <row r="9" spans="1:10" ht="20.25" customHeight="1">
      <c r="A9" s="416"/>
    </row>
    <row r="10" spans="1:10" ht="20.25" customHeight="1">
      <c r="A10" s="419" t="s">
        <v>696</v>
      </c>
      <c r="B10" s="2513" t="str">
        <f>"50"&amp;入力シート!C3&amp;"-"&amp;入力シート!C4</f>
        <v>505-12345-001</v>
      </c>
      <c r="C10" s="2513"/>
      <c r="D10" s="2513"/>
      <c r="E10" s="712"/>
      <c r="F10" s="712"/>
      <c r="G10" s="712"/>
      <c r="H10" s="712"/>
    </row>
    <row r="11" spans="1:10" ht="20.25" customHeight="1">
      <c r="A11" s="420"/>
      <c r="B11" s="712"/>
      <c r="C11" s="712"/>
      <c r="D11" s="712"/>
      <c r="E11" s="712"/>
      <c r="F11" s="712"/>
      <c r="G11" s="712"/>
      <c r="H11" s="712"/>
    </row>
    <row r="12" spans="1:10" ht="20.25" customHeight="1">
      <c r="A12" s="419" t="s">
        <v>697</v>
      </c>
      <c r="B12" s="2513" t="str">
        <f>入力シート!C9&amp;"　　"&amp;入力シート!C10</f>
        <v>道路整備事業　　県道博多天神線排水性舗装工事（第２工区）</v>
      </c>
      <c r="C12" s="2513"/>
      <c r="D12" s="2513"/>
      <c r="E12" s="2513"/>
      <c r="F12" s="2513"/>
      <c r="G12" s="2513"/>
      <c r="H12" s="2513"/>
    </row>
    <row r="13" spans="1:10" ht="20.25" customHeight="1">
      <c r="A13" s="420"/>
      <c r="B13" s="712"/>
      <c r="C13" s="712"/>
      <c r="D13" s="712"/>
      <c r="E13" s="712"/>
      <c r="F13" s="712"/>
      <c r="G13" s="712"/>
      <c r="H13" s="712"/>
    </row>
    <row r="14" spans="1:10" ht="20.25" customHeight="1">
      <c r="A14" s="419" t="s">
        <v>654</v>
      </c>
      <c r="B14" s="2513" t="str">
        <f>入力シート!C10</f>
        <v>県道博多天神線排水性舗装工事（第２工区）</v>
      </c>
      <c r="C14" s="2513"/>
      <c r="D14" s="2513"/>
      <c r="E14" s="2513"/>
      <c r="F14" s="2513"/>
      <c r="G14" s="712"/>
      <c r="H14" s="712"/>
    </row>
    <row r="15" spans="1:10" ht="20.25" customHeight="1">
      <c r="A15" s="420"/>
    </row>
    <row r="16" spans="1:10" ht="36.75" customHeight="1">
      <c r="A16" s="2515" t="s">
        <v>1101</v>
      </c>
      <c r="B16" s="2515"/>
      <c r="C16" s="2515"/>
      <c r="D16" s="2515"/>
      <c r="E16" s="2515"/>
      <c r="F16" s="2515"/>
      <c r="G16" s="2515"/>
      <c r="H16" s="2515"/>
      <c r="I16" s="2515"/>
      <c r="J16" s="421"/>
    </row>
    <row r="17" spans="1:9" ht="20.25" customHeight="1">
      <c r="A17" s="418"/>
    </row>
    <row r="18" spans="1:9" ht="20.25" customHeight="1">
      <c r="A18" s="416"/>
    </row>
    <row r="19" spans="1:9" ht="20.25" customHeight="1">
      <c r="A19" s="419" t="s">
        <v>698</v>
      </c>
      <c r="B19" s="2517"/>
      <c r="C19" s="2517"/>
      <c r="D19" s="2517"/>
    </row>
    <row r="20" spans="1:9" ht="20.25" customHeight="1">
      <c r="A20" s="420"/>
    </row>
    <row r="21" spans="1:9" ht="20.25" customHeight="1">
      <c r="A21" s="2516" t="s">
        <v>699</v>
      </c>
      <c r="B21" s="2516"/>
      <c r="C21" s="2516"/>
      <c r="D21" s="2516"/>
      <c r="E21" s="2516"/>
      <c r="F21" s="2516"/>
      <c r="G21" s="2516"/>
      <c r="H21" s="2516"/>
      <c r="I21" s="2516"/>
    </row>
    <row r="22" spans="1:9" ht="20.25" customHeight="1">
      <c r="A22" s="422"/>
    </row>
    <row r="23" spans="1:9" ht="20.25" customHeight="1">
      <c r="A23" s="419" t="s">
        <v>700</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313" t="s">
        <v>2019</v>
      </c>
    </row>
    <row r="32" spans="1:9" ht="20.25" customHeight="1">
      <c r="F32" s="1643">
        <v>37778</v>
      </c>
      <c r="G32" s="1643"/>
      <c r="H32" s="1643"/>
      <c r="I32" s="1643"/>
    </row>
    <row r="33" spans="6:9" ht="20.25" customHeight="1">
      <c r="F33" s="713" t="s">
        <v>701</v>
      </c>
      <c r="G33" s="2512" t="str">
        <f>入力シート!C25</f>
        <v>福岡市博多区東公園７－７</v>
      </c>
      <c r="H33" s="2512"/>
      <c r="I33" s="2512"/>
    </row>
    <row r="34" spans="6:9" ht="20.25" customHeight="1">
      <c r="F34" s="713" t="s">
        <v>702</v>
      </c>
      <c r="G34" s="2512" t="str">
        <f>入力シート!C26</f>
        <v>(株）福岡企画技調</v>
      </c>
      <c r="H34" s="2512"/>
      <c r="I34" s="2512"/>
    </row>
    <row r="35" spans="6:9" ht="20.25" customHeight="1">
      <c r="F35" s="713" t="s">
        <v>642</v>
      </c>
      <c r="G35" s="2512" t="str">
        <f>入力シート!C27</f>
        <v>代表取締役　企画太郎</v>
      </c>
      <c r="H35" s="2512"/>
      <c r="I35" s="2512"/>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205"/>
  <sheetViews>
    <sheetView view="pageBreakPreview" topLeftCell="A43" zoomScaleNormal="75" zoomScaleSheetLayoutView="100" workbookViewId="0">
      <selection activeCell="B89" sqref="B89:B90"/>
    </sheetView>
  </sheetViews>
  <sheetFormatPr defaultColWidth="9" defaultRowHeight="12" customHeight="1"/>
  <cols>
    <col min="1" max="1" width="13.375" style="84" customWidth="1"/>
    <col min="2" max="2" width="7.875" style="83" customWidth="1"/>
    <col min="3" max="3" width="35.5" style="84" customWidth="1"/>
    <col min="4" max="4" width="11.125" style="709" customWidth="1"/>
    <col min="5" max="5" width="7.25" style="83" bestFit="1" customWidth="1"/>
    <col min="6" max="6" width="71.125" style="85" customWidth="1"/>
    <col min="7" max="8" width="5.5" style="83" customWidth="1"/>
    <col min="9" max="9" width="11.125" style="766" customWidth="1"/>
    <col min="10" max="10" width="5.5" style="764" customWidth="1"/>
    <col min="11" max="12" width="4.5" style="384" customWidth="1"/>
    <col min="13" max="13" width="11.125" style="84" customWidth="1"/>
    <col min="14" max="15" width="11.375" style="711" customWidth="1"/>
    <col min="16" max="20" width="9" style="711"/>
    <col min="21" max="16384" width="9" style="84"/>
  </cols>
  <sheetData>
    <row r="1" spans="1:20" s="82" customFormat="1" ht="18.75">
      <c r="A1" s="1604" t="s">
        <v>1090</v>
      </c>
      <c r="B1" s="1604"/>
      <c r="C1" s="1604"/>
      <c r="D1" s="1604"/>
      <c r="E1" s="1604"/>
      <c r="F1" s="1604"/>
      <c r="G1" s="1604"/>
      <c r="H1" s="1604"/>
      <c r="I1" s="1604"/>
      <c r="J1" s="1604"/>
      <c r="K1" s="1604"/>
      <c r="L1" s="1604"/>
      <c r="M1" s="1604"/>
    </row>
    <row r="2" spans="1:20" ht="25.5" customHeight="1" thickBot="1">
      <c r="A2" s="767" t="s">
        <v>1971</v>
      </c>
      <c r="B2" s="758"/>
      <c r="C2" s="1620" t="s">
        <v>1082</v>
      </c>
      <c r="D2" s="1620"/>
      <c r="E2" s="1620"/>
      <c r="F2" s="1620"/>
      <c r="G2" s="1620"/>
      <c r="H2" s="1620"/>
      <c r="I2" s="1620"/>
      <c r="J2" s="1620"/>
      <c r="K2" s="1406" t="str">
        <f>INDEX(改定履歴!A:A,MATCH("",改定履歴!A:A,-1),1)</f>
        <v>（6.1版）</v>
      </c>
      <c r="L2" s="1406"/>
      <c r="M2" s="1406"/>
    </row>
    <row r="3" spans="1:20" ht="18.600000000000001" customHeight="1">
      <c r="A3" s="1417" t="s">
        <v>1173</v>
      </c>
      <c r="B3" s="1601" t="s">
        <v>61</v>
      </c>
      <c r="C3" s="1551" t="s">
        <v>38</v>
      </c>
      <c r="D3" s="1417" t="s">
        <v>1174</v>
      </c>
      <c r="E3" s="1417" t="s">
        <v>709</v>
      </c>
      <c r="F3" s="1552" t="s">
        <v>39</v>
      </c>
      <c r="G3" s="1551" t="s">
        <v>40</v>
      </c>
      <c r="H3" s="1552"/>
      <c r="I3" s="1552"/>
      <c r="J3" s="1553"/>
      <c r="K3" s="1624" t="s">
        <v>605</v>
      </c>
      <c r="L3" s="1625"/>
      <c r="M3" s="1417" t="s">
        <v>1226</v>
      </c>
      <c r="N3" s="711" t="s">
        <v>2013</v>
      </c>
    </row>
    <row r="4" spans="1:20" ht="18.600000000000001" customHeight="1" thickBot="1">
      <c r="A4" s="1418"/>
      <c r="B4" s="1418"/>
      <c r="C4" s="1554"/>
      <c r="D4" s="1418"/>
      <c r="E4" s="1418"/>
      <c r="F4" s="1555"/>
      <c r="G4" s="1554"/>
      <c r="H4" s="1555"/>
      <c r="I4" s="1555"/>
      <c r="J4" s="1556"/>
      <c r="K4" s="1222" t="s">
        <v>1171</v>
      </c>
      <c r="L4" s="1223" t="s">
        <v>1172</v>
      </c>
      <c r="M4" s="1418"/>
      <c r="N4" s="711" t="s">
        <v>2012</v>
      </c>
    </row>
    <row r="5" spans="1:20" s="387" customFormat="1" ht="15" customHeight="1" thickTop="1">
      <c r="A5" s="1224"/>
      <c r="B5" s="1557" t="s">
        <v>708</v>
      </c>
      <c r="C5" s="1559" t="s">
        <v>616</v>
      </c>
      <c r="D5" s="1609" t="s">
        <v>1024</v>
      </c>
      <c r="E5" s="1561" t="s">
        <v>1236</v>
      </c>
      <c r="F5" s="1529" t="s">
        <v>1202</v>
      </c>
      <c r="G5" s="1225"/>
      <c r="H5" s="1226" t="s">
        <v>1222</v>
      </c>
      <c r="I5" s="1227" t="s">
        <v>646</v>
      </c>
      <c r="J5" s="1228"/>
      <c r="K5" s="1229"/>
      <c r="L5" s="1613" t="s">
        <v>1613</v>
      </c>
      <c r="M5" s="1403"/>
      <c r="N5" s="711"/>
      <c r="O5" s="711"/>
      <c r="P5" s="711"/>
      <c r="Q5" s="711"/>
      <c r="R5" s="711"/>
      <c r="S5" s="711"/>
      <c r="T5" s="711"/>
    </row>
    <row r="6" spans="1:20" s="387" customFormat="1" ht="15" customHeight="1">
      <c r="A6" s="1230"/>
      <c r="B6" s="1558"/>
      <c r="C6" s="1470"/>
      <c r="D6" s="1408"/>
      <c r="E6" s="1438"/>
      <c r="F6" s="1414"/>
      <c r="G6" s="1231"/>
      <c r="H6" s="1232"/>
      <c r="I6" s="1233">
        <v>43915</v>
      </c>
      <c r="J6" s="1234"/>
      <c r="K6" s="1235"/>
      <c r="L6" s="1614"/>
      <c r="M6" s="1404"/>
      <c r="N6" s="711"/>
      <c r="O6" s="711"/>
      <c r="P6" s="711"/>
      <c r="Q6" s="711"/>
      <c r="R6" s="711"/>
      <c r="S6" s="711"/>
      <c r="T6" s="711"/>
    </row>
    <row r="7" spans="1:20" s="387" customFormat="1" ht="15.6" customHeight="1">
      <c r="A7" s="1400" t="s">
        <v>1231</v>
      </c>
      <c r="B7" s="1560" t="s">
        <v>1054</v>
      </c>
      <c r="C7" s="1530" t="s">
        <v>617</v>
      </c>
      <c r="D7" s="1409" t="s">
        <v>1024</v>
      </c>
      <c r="E7" s="1459" t="s">
        <v>1236</v>
      </c>
      <c r="F7" s="1413" t="s">
        <v>647</v>
      </c>
      <c r="G7" s="1236"/>
      <c r="H7" s="1237"/>
      <c r="I7" s="1238" t="s">
        <v>645</v>
      </c>
      <c r="J7" s="1239"/>
      <c r="K7" s="1240"/>
      <c r="L7" s="1615" t="s">
        <v>1613</v>
      </c>
      <c r="M7" s="1405"/>
      <c r="N7" s="711"/>
      <c r="O7" s="711"/>
      <c r="P7" s="711"/>
      <c r="Q7" s="711"/>
      <c r="R7" s="711"/>
      <c r="S7" s="711"/>
      <c r="T7" s="711"/>
    </row>
    <row r="8" spans="1:20" s="387" customFormat="1" ht="15.6" customHeight="1">
      <c r="A8" s="1400"/>
      <c r="B8" s="1465"/>
      <c r="C8" s="1470"/>
      <c r="D8" s="1408"/>
      <c r="E8" s="1438"/>
      <c r="F8" s="1414"/>
      <c r="G8" s="1231"/>
      <c r="H8" s="1232"/>
      <c r="I8" s="1241" t="s">
        <v>644</v>
      </c>
      <c r="J8" s="1234"/>
      <c r="K8" s="1235"/>
      <c r="L8" s="1614"/>
      <c r="M8" s="1404"/>
      <c r="N8" s="711"/>
      <c r="O8" s="711"/>
      <c r="P8" s="711"/>
      <c r="Q8" s="711"/>
      <c r="R8" s="711"/>
      <c r="S8" s="711"/>
      <c r="T8" s="711"/>
    </row>
    <row r="9" spans="1:20" s="387" customFormat="1" ht="17.45" customHeight="1">
      <c r="A9" s="1230"/>
      <c r="B9" s="1560" t="s">
        <v>1055</v>
      </c>
      <c r="C9" s="1530" t="s">
        <v>1010</v>
      </c>
      <c r="D9" s="1409" t="s">
        <v>1024</v>
      </c>
      <c r="E9" s="1459" t="s">
        <v>1236</v>
      </c>
      <c r="F9" s="1413" t="s">
        <v>1859</v>
      </c>
      <c r="G9" s="1236" t="s">
        <v>1224</v>
      </c>
      <c r="H9" s="1237"/>
      <c r="I9" s="1238" t="s">
        <v>1004</v>
      </c>
      <c r="J9" s="1239"/>
      <c r="K9" s="1616" t="s">
        <v>1613</v>
      </c>
      <c r="L9" s="1615"/>
      <c r="M9" s="1405"/>
      <c r="N9" s="711"/>
      <c r="O9" s="711"/>
      <c r="P9" s="711"/>
      <c r="Q9" s="711"/>
      <c r="R9" s="711"/>
      <c r="S9" s="711"/>
      <c r="T9" s="711"/>
    </row>
    <row r="10" spans="1:20" s="387" customFormat="1" ht="17.45" customHeight="1">
      <c r="A10" s="1230"/>
      <c r="B10" s="1465"/>
      <c r="C10" s="1470"/>
      <c r="D10" s="1408"/>
      <c r="E10" s="1438"/>
      <c r="F10" s="1414"/>
      <c r="G10" s="1231"/>
      <c r="H10" s="1232"/>
      <c r="I10" s="1233">
        <v>43472</v>
      </c>
      <c r="J10" s="1234"/>
      <c r="K10" s="1617"/>
      <c r="L10" s="1614"/>
      <c r="M10" s="1404"/>
      <c r="N10" s="711"/>
      <c r="O10" s="711"/>
      <c r="P10" s="711"/>
      <c r="Q10" s="711"/>
      <c r="R10" s="711"/>
      <c r="S10" s="711"/>
      <c r="T10" s="711"/>
    </row>
    <row r="11" spans="1:20" s="387" customFormat="1" ht="15" customHeight="1">
      <c r="A11" s="1230"/>
      <c r="B11" s="1567"/>
      <c r="C11" s="1530" t="s">
        <v>1175</v>
      </c>
      <c r="D11" s="1409" t="s">
        <v>1024</v>
      </c>
      <c r="E11" s="1459" t="s">
        <v>1236</v>
      </c>
      <c r="F11" s="1413" t="s">
        <v>626</v>
      </c>
      <c r="G11" s="1236"/>
      <c r="H11" s="1237"/>
      <c r="I11" s="1238"/>
      <c r="J11" s="1239"/>
      <c r="K11" s="1616" t="s">
        <v>1613</v>
      </c>
      <c r="L11" s="1615"/>
      <c r="M11" s="1405"/>
      <c r="N11" s="711"/>
      <c r="O11" s="711"/>
      <c r="P11" s="711"/>
      <c r="Q11" s="711"/>
      <c r="R11" s="711"/>
      <c r="S11" s="711"/>
      <c r="T11" s="711"/>
    </row>
    <row r="12" spans="1:20" s="387" customFormat="1" ht="15" customHeight="1" thickBot="1">
      <c r="A12" s="1242"/>
      <c r="B12" s="1568"/>
      <c r="C12" s="1569"/>
      <c r="D12" s="1442"/>
      <c r="E12" s="1566"/>
      <c r="F12" s="1526"/>
      <c r="G12" s="1243"/>
      <c r="H12" s="1244"/>
      <c r="I12" s="1245"/>
      <c r="J12" s="1246"/>
      <c r="K12" s="1618"/>
      <c r="L12" s="1619"/>
      <c r="M12" s="1428"/>
      <c r="N12" s="711"/>
      <c r="O12" s="711"/>
      <c r="P12" s="711"/>
      <c r="Q12" s="711"/>
      <c r="R12" s="711"/>
      <c r="S12" s="711"/>
      <c r="T12" s="711"/>
    </row>
    <row r="13" spans="1:20" s="283" customFormat="1" ht="15" customHeight="1" thickTop="1">
      <c r="A13" s="1224"/>
      <c r="B13" s="1541" t="s">
        <v>1056</v>
      </c>
      <c r="C13" s="1506" t="s">
        <v>41</v>
      </c>
      <c r="D13" s="1433" t="s">
        <v>1017</v>
      </c>
      <c r="E13" s="1436" t="s">
        <v>1103</v>
      </c>
      <c r="F13" s="1529" t="s">
        <v>555</v>
      </c>
      <c r="G13" s="1225" t="s">
        <v>1225</v>
      </c>
      <c r="H13" s="1226" t="s">
        <v>1223</v>
      </c>
      <c r="I13" s="1227" t="s">
        <v>224</v>
      </c>
      <c r="J13" s="1228" t="s">
        <v>1220</v>
      </c>
      <c r="K13" s="1610" t="s">
        <v>607</v>
      </c>
      <c r="L13" s="1611"/>
      <c r="M13" s="1403"/>
      <c r="N13" s="711"/>
      <c r="O13" s="711"/>
      <c r="P13" s="711"/>
      <c r="Q13" s="711"/>
      <c r="R13" s="711"/>
      <c r="S13" s="711"/>
      <c r="T13" s="711"/>
    </row>
    <row r="14" spans="1:20" s="283" customFormat="1" ht="15" customHeight="1">
      <c r="A14" s="1230"/>
      <c r="B14" s="1542"/>
      <c r="C14" s="1458"/>
      <c r="D14" s="1409"/>
      <c r="E14" s="1437"/>
      <c r="F14" s="1419"/>
      <c r="G14" s="1247"/>
      <c r="H14" s="1248"/>
      <c r="I14" s="1249" t="s">
        <v>225</v>
      </c>
      <c r="J14" s="1250"/>
      <c r="K14" s="1427"/>
      <c r="L14" s="1446"/>
      <c r="M14" s="1422"/>
      <c r="N14" s="711"/>
      <c r="O14" s="711"/>
      <c r="P14" s="711"/>
      <c r="Q14" s="711"/>
      <c r="R14" s="711"/>
      <c r="S14" s="711"/>
      <c r="T14" s="711"/>
    </row>
    <row r="15" spans="1:20" s="283" customFormat="1" ht="15" customHeight="1">
      <c r="A15" s="1400" t="s">
        <v>1232</v>
      </c>
      <c r="B15" s="1562" t="s">
        <v>1057</v>
      </c>
      <c r="C15" s="1564" t="s">
        <v>524</v>
      </c>
      <c r="D15" s="1599" t="s">
        <v>46</v>
      </c>
      <c r="E15" s="1437"/>
      <c r="F15" s="1434" t="s">
        <v>554</v>
      </c>
      <c r="G15" s="1251" t="s">
        <v>1225</v>
      </c>
      <c r="H15" s="1252" t="s">
        <v>1223</v>
      </c>
      <c r="I15" s="1253"/>
      <c r="J15" s="1254"/>
      <c r="K15" s="1628" t="s">
        <v>607</v>
      </c>
      <c r="L15" s="1626"/>
      <c r="M15" s="1597"/>
      <c r="N15" s="711"/>
      <c r="O15" s="711"/>
      <c r="P15" s="711"/>
      <c r="Q15" s="711"/>
      <c r="R15" s="711"/>
      <c r="S15" s="711"/>
      <c r="T15" s="711"/>
    </row>
    <row r="16" spans="1:20" s="283" customFormat="1" ht="15" customHeight="1">
      <c r="A16" s="1400"/>
      <c r="B16" s="1563"/>
      <c r="C16" s="1565"/>
      <c r="D16" s="1600"/>
      <c r="E16" s="1437"/>
      <c r="F16" s="1435"/>
      <c r="G16" s="1255"/>
      <c r="H16" s="1256"/>
      <c r="I16" s="1257"/>
      <c r="J16" s="1258"/>
      <c r="K16" s="1629"/>
      <c r="L16" s="1627"/>
      <c r="M16" s="1598"/>
      <c r="N16" s="711"/>
      <c r="O16" s="711"/>
      <c r="P16" s="711"/>
      <c r="Q16" s="711"/>
      <c r="R16" s="711"/>
      <c r="S16" s="711"/>
      <c r="T16" s="711"/>
    </row>
    <row r="17" spans="1:20" s="283" customFormat="1" ht="15" customHeight="1">
      <c r="A17" s="1400"/>
      <c r="B17" s="1544" t="s">
        <v>1058</v>
      </c>
      <c r="C17" s="1485" t="s">
        <v>525</v>
      </c>
      <c r="D17" s="1408" t="s">
        <v>1015</v>
      </c>
      <c r="E17" s="1437"/>
      <c r="F17" s="1419" t="s">
        <v>575</v>
      </c>
      <c r="G17" s="1259" t="s">
        <v>1225</v>
      </c>
      <c r="H17" s="1248" t="s">
        <v>1223</v>
      </c>
      <c r="I17" s="1249" t="s">
        <v>42</v>
      </c>
      <c r="J17" s="1250" t="s">
        <v>1220</v>
      </c>
      <c r="K17" s="1427" t="s">
        <v>607</v>
      </c>
      <c r="L17" s="1446"/>
      <c r="M17" s="1422"/>
      <c r="N17" s="711"/>
      <c r="O17" s="711"/>
      <c r="P17" s="711"/>
      <c r="Q17" s="711"/>
      <c r="R17" s="711"/>
      <c r="S17" s="711"/>
      <c r="T17" s="711"/>
    </row>
    <row r="18" spans="1:20" s="283" customFormat="1" ht="15" customHeight="1">
      <c r="A18" s="1230"/>
      <c r="B18" s="1545"/>
      <c r="C18" s="1458"/>
      <c r="D18" s="1409"/>
      <c r="E18" s="1438"/>
      <c r="F18" s="1419"/>
      <c r="G18" s="1247"/>
      <c r="H18" s="1248"/>
      <c r="I18" s="1260">
        <v>37452</v>
      </c>
      <c r="J18" s="1261"/>
      <c r="K18" s="1424"/>
      <c r="L18" s="1426"/>
      <c r="M18" s="1422"/>
      <c r="N18" s="711"/>
      <c r="O18" s="711"/>
      <c r="P18" s="711"/>
      <c r="Q18" s="711"/>
      <c r="R18" s="711"/>
      <c r="S18" s="711"/>
      <c r="T18" s="711"/>
    </row>
    <row r="19" spans="1:20" s="283" customFormat="1" ht="15" customHeight="1">
      <c r="A19" s="1230"/>
      <c r="B19" s="1549" t="s">
        <v>1059</v>
      </c>
      <c r="C19" s="1457" t="s">
        <v>286</v>
      </c>
      <c r="D19" s="1410" t="s">
        <v>92</v>
      </c>
      <c r="E19" s="1455" t="s">
        <v>1236</v>
      </c>
      <c r="F19" s="1413" t="s">
        <v>1203</v>
      </c>
      <c r="G19" s="1236"/>
      <c r="H19" s="1237"/>
      <c r="I19" s="1238"/>
      <c r="J19" s="1239"/>
      <c r="K19" s="1423"/>
      <c r="L19" s="1425" t="s">
        <v>606</v>
      </c>
      <c r="M19" s="1405"/>
      <c r="N19" s="711"/>
      <c r="O19" s="711"/>
      <c r="P19" s="711"/>
      <c r="Q19" s="711"/>
      <c r="R19" s="711"/>
      <c r="S19" s="711"/>
      <c r="T19" s="711"/>
    </row>
    <row r="20" spans="1:20" s="283" customFormat="1" ht="15" customHeight="1" thickBot="1">
      <c r="A20" s="1242"/>
      <c r="B20" s="1550"/>
      <c r="C20" s="1521"/>
      <c r="D20" s="1440"/>
      <c r="E20" s="1525"/>
      <c r="F20" s="1526"/>
      <c r="G20" s="1262"/>
      <c r="H20" s="1244"/>
      <c r="I20" s="1263"/>
      <c r="J20" s="1264"/>
      <c r="K20" s="1427"/>
      <c r="L20" s="1446"/>
      <c r="M20" s="1428"/>
      <c r="N20" s="711"/>
      <c r="O20" s="711"/>
      <c r="P20" s="711"/>
      <c r="Q20" s="711"/>
      <c r="R20" s="711"/>
      <c r="S20" s="711"/>
      <c r="T20" s="711"/>
    </row>
    <row r="21" spans="1:20" ht="21" customHeight="1" thickTop="1">
      <c r="A21" s="1401" t="s">
        <v>226</v>
      </c>
      <c r="B21" s="1605" t="s">
        <v>704</v>
      </c>
      <c r="C21" s="1607" t="s">
        <v>1234</v>
      </c>
      <c r="D21" s="1441" t="s">
        <v>1198</v>
      </c>
      <c r="E21" s="1436" t="s">
        <v>1103</v>
      </c>
      <c r="F21" s="1529" t="s">
        <v>228</v>
      </c>
      <c r="G21" s="1225" t="s">
        <v>1225</v>
      </c>
      <c r="H21" s="1226" t="s">
        <v>1223</v>
      </c>
      <c r="I21" s="1227" t="s">
        <v>213</v>
      </c>
      <c r="J21" s="1228"/>
      <c r="K21" s="1610" t="s">
        <v>607</v>
      </c>
      <c r="L21" s="1611"/>
      <c r="M21" s="1403"/>
    </row>
    <row r="22" spans="1:20" ht="21" customHeight="1" thickBot="1">
      <c r="A22" s="1402"/>
      <c r="B22" s="1606"/>
      <c r="C22" s="1608"/>
      <c r="D22" s="1442"/>
      <c r="E22" s="1566"/>
      <c r="F22" s="1526"/>
      <c r="G22" s="1243"/>
      <c r="H22" s="1244"/>
      <c r="I22" s="1263">
        <v>38436</v>
      </c>
      <c r="J22" s="1264"/>
      <c r="K22" s="1509"/>
      <c r="L22" s="1510"/>
      <c r="M22" s="1428"/>
    </row>
    <row r="23" spans="1:20" s="283" customFormat="1" ht="21" customHeight="1" thickTop="1">
      <c r="A23" s="1401" t="s">
        <v>570</v>
      </c>
      <c r="B23" s="1547" t="s">
        <v>1850</v>
      </c>
      <c r="C23" s="1485" t="s">
        <v>504</v>
      </c>
      <c r="D23" s="1443" t="s">
        <v>1849</v>
      </c>
      <c r="E23" s="1438" t="s">
        <v>1236</v>
      </c>
      <c r="F23" s="1414" t="s">
        <v>604</v>
      </c>
      <c r="G23" s="1259" t="s">
        <v>1225</v>
      </c>
      <c r="H23" s="1248"/>
      <c r="I23" s="1227" t="s">
        <v>214</v>
      </c>
      <c r="J23" s="1250" t="s">
        <v>1220</v>
      </c>
      <c r="K23" s="1592"/>
      <c r="L23" s="1611" t="s">
        <v>607</v>
      </c>
      <c r="M23" s="1403"/>
      <c r="N23" s="711"/>
      <c r="O23" s="711"/>
      <c r="P23" s="711"/>
      <c r="Q23" s="711"/>
      <c r="R23" s="711"/>
      <c r="S23" s="711"/>
      <c r="T23" s="711"/>
    </row>
    <row r="24" spans="1:20" s="283" customFormat="1" ht="21" customHeight="1" thickBot="1">
      <c r="A24" s="1402"/>
      <c r="B24" s="1548"/>
      <c r="C24" s="1521"/>
      <c r="D24" s="1444"/>
      <c r="E24" s="1525"/>
      <c r="F24" s="1507"/>
      <c r="G24" s="1243"/>
      <c r="H24" s="1265"/>
      <c r="I24" s="1263">
        <v>28671</v>
      </c>
      <c r="J24" s="1264"/>
      <c r="K24" s="1612"/>
      <c r="L24" s="1510"/>
      <c r="M24" s="1428"/>
      <c r="N24" s="711"/>
      <c r="O24" s="711"/>
      <c r="P24" s="711"/>
      <c r="Q24" s="711"/>
      <c r="R24" s="711"/>
      <c r="S24" s="711"/>
      <c r="T24" s="711"/>
    </row>
    <row r="25" spans="1:20" ht="15" customHeight="1" thickTop="1">
      <c r="A25" s="1266"/>
      <c r="B25" s="1538">
        <v>210</v>
      </c>
      <c r="C25" s="1506" t="s">
        <v>1195</v>
      </c>
      <c r="D25" s="1433" t="s">
        <v>1200</v>
      </c>
      <c r="E25" s="1582" t="s">
        <v>1103</v>
      </c>
      <c r="F25" s="1529" t="s">
        <v>1212</v>
      </c>
      <c r="G25" s="1225" t="s">
        <v>1225</v>
      </c>
      <c r="H25" s="1226"/>
      <c r="I25" s="1227"/>
      <c r="J25" s="1228"/>
      <c r="K25" s="1592" t="s">
        <v>611</v>
      </c>
      <c r="L25" s="1511"/>
      <c r="M25" s="1403"/>
    </row>
    <row r="26" spans="1:20" ht="15" customHeight="1">
      <c r="A26" s="1267"/>
      <c r="B26" s="1466"/>
      <c r="C26" s="1457"/>
      <c r="D26" s="1410"/>
      <c r="E26" s="1455"/>
      <c r="F26" s="1414"/>
      <c r="G26" s="1231"/>
      <c r="H26" s="1232"/>
      <c r="I26" s="1241"/>
      <c r="J26" s="1234"/>
      <c r="K26" s="1591"/>
      <c r="L26" s="1412"/>
      <c r="M26" s="1404"/>
    </row>
    <row r="27" spans="1:20" s="283" customFormat="1" ht="15" customHeight="1">
      <c r="A27" s="1400" t="s">
        <v>43</v>
      </c>
      <c r="B27" s="1539" t="s">
        <v>706</v>
      </c>
      <c r="C27" s="1485" t="s">
        <v>1176</v>
      </c>
      <c r="D27" s="1411" t="s">
        <v>1199</v>
      </c>
      <c r="E27" s="1539" t="s">
        <v>1103</v>
      </c>
      <c r="F27" s="1414" t="s">
        <v>1217</v>
      </c>
      <c r="G27" s="1259" t="s">
        <v>1225</v>
      </c>
      <c r="H27" s="1248" t="s">
        <v>1223</v>
      </c>
      <c r="I27" s="1249" t="s">
        <v>213</v>
      </c>
      <c r="J27" s="1250"/>
      <c r="K27" s="1427" t="s">
        <v>606</v>
      </c>
      <c r="L27" s="1446"/>
      <c r="M27" s="1422"/>
      <c r="N27" s="711"/>
      <c r="O27" s="711"/>
      <c r="P27" s="711"/>
      <c r="Q27" s="711"/>
      <c r="R27" s="711"/>
      <c r="S27" s="711"/>
      <c r="T27" s="711"/>
    </row>
    <row r="28" spans="1:20" s="283" customFormat="1" ht="15" customHeight="1">
      <c r="A28" s="1400"/>
      <c r="B28" s="1437"/>
      <c r="C28" s="1458"/>
      <c r="D28" s="1409"/>
      <c r="E28" s="1437"/>
      <c r="F28" s="1413"/>
      <c r="G28" s="1259"/>
      <c r="H28" s="1248"/>
      <c r="I28" s="1260">
        <v>38436</v>
      </c>
      <c r="J28" s="1261"/>
      <c r="K28" s="1427"/>
      <c r="L28" s="1446"/>
      <c r="M28" s="1422"/>
      <c r="N28" s="711"/>
      <c r="O28" s="711"/>
      <c r="P28" s="711"/>
      <c r="Q28" s="711"/>
      <c r="R28" s="711"/>
      <c r="S28" s="711"/>
      <c r="T28" s="711"/>
    </row>
    <row r="29" spans="1:20" ht="15" customHeight="1">
      <c r="A29" s="1400"/>
      <c r="B29" s="1437"/>
      <c r="C29" s="1484" t="s">
        <v>1177</v>
      </c>
      <c r="D29" s="1540" t="s">
        <v>1199</v>
      </c>
      <c r="E29" s="1437"/>
      <c r="F29" s="1532" t="s">
        <v>1204</v>
      </c>
      <c r="G29" s="1268"/>
      <c r="H29" s="1269" t="s">
        <v>1223</v>
      </c>
      <c r="I29" s="1270"/>
      <c r="J29" s="1271"/>
      <c r="K29" s="1585" t="s">
        <v>606</v>
      </c>
      <c r="L29" s="1578"/>
      <c r="M29" s="1593"/>
    </row>
    <row r="30" spans="1:20" ht="15" customHeight="1">
      <c r="A30" s="1400"/>
      <c r="B30" s="1437"/>
      <c r="C30" s="1476"/>
      <c r="D30" s="1431"/>
      <c r="E30" s="1437"/>
      <c r="F30" s="1533"/>
      <c r="G30" s="1272"/>
      <c r="H30" s="1273"/>
      <c r="I30" s="1274"/>
      <c r="J30" s="1275"/>
      <c r="K30" s="1586"/>
      <c r="L30" s="1579"/>
      <c r="M30" s="1594"/>
    </row>
    <row r="31" spans="1:20" ht="15" customHeight="1">
      <c r="A31" s="1267"/>
      <c r="B31" s="1437"/>
      <c r="C31" s="1485" t="s">
        <v>1178</v>
      </c>
      <c r="D31" s="1408" t="s">
        <v>1199</v>
      </c>
      <c r="E31" s="1437"/>
      <c r="F31" s="1419" t="s">
        <v>1218</v>
      </c>
      <c r="G31" s="1259"/>
      <c r="H31" s="1248" t="s">
        <v>1223</v>
      </c>
      <c r="I31" s="1249"/>
      <c r="J31" s="1250"/>
      <c r="K31" s="1427" t="s">
        <v>606</v>
      </c>
      <c r="L31" s="1446"/>
      <c r="M31" s="1422"/>
    </row>
    <row r="32" spans="1:20" ht="15" customHeight="1">
      <c r="A32" s="1267"/>
      <c r="B32" s="1438"/>
      <c r="C32" s="1457"/>
      <c r="D32" s="1410"/>
      <c r="E32" s="1438"/>
      <c r="F32" s="1414"/>
      <c r="G32" s="1231"/>
      <c r="H32" s="1232"/>
      <c r="I32" s="1276"/>
      <c r="J32" s="1277"/>
      <c r="K32" s="1424"/>
      <c r="L32" s="1426"/>
      <c r="M32" s="1404"/>
    </row>
    <row r="33" spans="1:20" ht="15" customHeight="1">
      <c r="A33" s="1267"/>
      <c r="B33" s="1531" t="s">
        <v>1061</v>
      </c>
      <c r="C33" s="1485" t="s">
        <v>1179</v>
      </c>
      <c r="D33" s="1408" t="s">
        <v>1024</v>
      </c>
      <c r="E33" s="1471" t="s">
        <v>1103</v>
      </c>
      <c r="F33" s="1419" t="s">
        <v>223</v>
      </c>
      <c r="G33" s="1259" t="s">
        <v>1225</v>
      </c>
      <c r="H33" s="1248" t="s">
        <v>1223</v>
      </c>
      <c r="I33" s="1249"/>
      <c r="J33" s="1250"/>
      <c r="K33" s="1423" t="s">
        <v>606</v>
      </c>
      <c r="L33" s="1425"/>
      <c r="M33" s="1405"/>
    </row>
    <row r="34" spans="1:20" ht="15" customHeight="1">
      <c r="A34" s="1267"/>
      <c r="B34" s="1466"/>
      <c r="C34" s="1457"/>
      <c r="D34" s="1410"/>
      <c r="E34" s="1455"/>
      <c r="F34" s="1414"/>
      <c r="G34" s="1231"/>
      <c r="H34" s="1232"/>
      <c r="I34" s="1241"/>
      <c r="J34" s="1234"/>
      <c r="K34" s="1424"/>
      <c r="L34" s="1426"/>
      <c r="M34" s="1404"/>
    </row>
    <row r="35" spans="1:20" ht="15" customHeight="1">
      <c r="A35" s="1267"/>
      <c r="B35" s="1531" t="s">
        <v>1065</v>
      </c>
      <c r="C35" s="1485" t="s">
        <v>1190</v>
      </c>
      <c r="D35" s="1408" t="s">
        <v>1200</v>
      </c>
      <c r="E35" s="1471" t="s">
        <v>1103</v>
      </c>
      <c r="F35" s="1419" t="s">
        <v>222</v>
      </c>
      <c r="G35" s="1259" t="s">
        <v>1225</v>
      </c>
      <c r="H35" s="1248" t="s">
        <v>1223</v>
      </c>
      <c r="I35" s="1249"/>
      <c r="J35" s="1250"/>
      <c r="K35" s="1427" t="s">
        <v>608</v>
      </c>
      <c r="L35" s="1426"/>
      <c r="M35" s="1422"/>
    </row>
    <row r="36" spans="1:20" ht="15" customHeight="1">
      <c r="A36" s="1267"/>
      <c r="B36" s="1466"/>
      <c r="C36" s="1457"/>
      <c r="D36" s="1410"/>
      <c r="E36" s="1455"/>
      <c r="F36" s="1414"/>
      <c r="G36" s="1231"/>
      <c r="H36" s="1232"/>
      <c r="I36" s="1241"/>
      <c r="J36" s="1234"/>
      <c r="K36" s="1424"/>
      <c r="L36" s="1412"/>
      <c r="M36" s="1404"/>
    </row>
    <row r="37" spans="1:20" s="283" customFormat="1" ht="15" customHeight="1">
      <c r="A37" s="1267"/>
      <c r="B37" s="1531" t="s">
        <v>1064</v>
      </c>
      <c r="C37" s="1485" t="s">
        <v>1191</v>
      </c>
      <c r="D37" s="1408" t="s">
        <v>1200</v>
      </c>
      <c r="E37" s="1471" t="s">
        <v>1103</v>
      </c>
      <c r="F37" s="1419" t="s">
        <v>1242</v>
      </c>
      <c r="G37" s="1259" t="s">
        <v>1225</v>
      </c>
      <c r="H37" s="1248" t="s">
        <v>1223</v>
      </c>
      <c r="I37" s="1249" t="s">
        <v>1958</v>
      </c>
      <c r="J37" s="1250"/>
      <c r="K37" s="1423" t="s">
        <v>606</v>
      </c>
      <c r="L37" s="1425"/>
      <c r="M37" s="1405"/>
      <c r="N37" s="711"/>
      <c r="O37" s="711"/>
      <c r="P37" s="711"/>
      <c r="Q37" s="711"/>
      <c r="R37" s="711"/>
      <c r="S37" s="711"/>
      <c r="T37" s="711"/>
    </row>
    <row r="38" spans="1:20" s="283" customFormat="1" ht="15" customHeight="1">
      <c r="A38" s="1267"/>
      <c r="B38" s="1466"/>
      <c r="C38" s="1457"/>
      <c r="D38" s="1410"/>
      <c r="E38" s="1455"/>
      <c r="F38" s="1414"/>
      <c r="G38" s="1231"/>
      <c r="H38" s="1232"/>
      <c r="I38" s="1233">
        <v>44047</v>
      </c>
      <c r="J38" s="1277"/>
      <c r="K38" s="1424"/>
      <c r="L38" s="1426"/>
      <c r="M38" s="1404"/>
      <c r="N38" s="711"/>
      <c r="O38" s="711"/>
      <c r="P38" s="711"/>
      <c r="Q38" s="711"/>
      <c r="R38" s="711"/>
      <c r="S38" s="711"/>
      <c r="T38" s="711"/>
    </row>
    <row r="39" spans="1:20" s="439" customFormat="1" ht="12.6" customHeight="1">
      <c r="A39" s="1267"/>
      <c r="B39" s="1487" t="s">
        <v>707</v>
      </c>
      <c r="C39" s="1530" t="s">
        <v>1192</v>
      </c>
      <c r="D39" s="1429" t="s">
        <v>707</v>
      </c>
      <c r="E39" s="1439" t="s">
        <v>1103</v>
      </c>
      <c r="F39" s="1419" t="s">
        <v>1211</v>
      </c>
      <c r="G39" s="1259"/>
      <c r="H39" s="1248"/>
      <c r="I39" s="1249" t="s">
        <v>220</v>
      </c>
      <c r="J39" s="1250"/>
      <c r="K39" s="1423" t="s">
        <v>607</v>
      </c>
      <c r="L39" s="1412"/>
      <c r="M39" s="1405"/>
      <c r="N39" s="711"/>
      <c r="O39" s="711"/>
      <c r="P39" s="711"/>
      <c r="Q39" s="711"/>
      <c r="R39" s="711"/>
      <c r="S39" s="711"/>
      <c r="T39" s="711"/>
    </row>
    <row r="40" spans="1:20" s="439" customFormat="1" ht="12.6" customHeight="1">
      <c r="A40" s="1267"/>
      <c r="B40" s="1488"/>
      <c r="C40" s="1469"/>
      <c r="D40" s="1407"/>
      <c r="E40" s="1539"/>
      <c r="F40" s="1419"/>
      <c r="G40" s="1259"/>
      <c r="H40" s="1248"/>
      <c r="I40" s="1260">
        <v>43171</v>
      </c>
      <c r="J40" s="1250"/>
      <c r="K40" s="1427"/>
      <c r="L40" s="1412"/>
      <c r="M40" s="1422"/>
      <c r="N40" s="711"/>
      <c r="O40" s="711"/>
      <c r="P40" s="711"/>
      <c r="Q40" s="711"/>
      <c r="R40" s="711"/>
      <c r="S40" s="711"/>
      <c r="T40" s="711"/>
    </row>
    <row r="41" spans="1:20" s="439" customFormat="1" ht="12.6" customHeight="1">
      <c r="A41" s="1267"/>
      <c r="B41" s="1488"/>
      <c r="C41" s="1469"/>
      <c r="D41" s="1407"/>
      <c r="E41" s="1539"/>
      <c r="F41" s="1419"/>
      <c r="G41" s="1259"/>
      <c r="H41" s="1248"/>
      <c r="I41" s="1249" t="s">
        <v>229</v>
      </c>
      <c r="J41" s="1250"/>
      <c r="K41" s="1427"/>
      <c r="L41" s="1412"/>
      <c r="M41" s="1422"/>
      <c r="N41" s="711"/>
      <c r="O41" s="711"/>
      <c r="P41" s="711"/>
      <c r="Q41" s="711"/>
      <c r="R41" s="711"/>
      <c r="S41" s="711"/>
      <c r="T41" s="711"/>
    </row>
    <row r="42" spans="1:20" s="439" customFormat="1" ht="12.6" customHeight="1">
      <c r="A42" s="1267"/>
      <c r="B42" s="1488"/>
      <c r="C42" s="1469"/>
      <c r="D42" s="1407"/>
      <c r="E42" s="1539"/>
      <c r="F42" s="1419"/>
      <c r="G42" s="1259"/>
      <c r="H42" s="1248"/>
      <c r="I42" s="1260">
        <v>43903</v>
      </c>
      <c r="J42" s="1250"/>
      <c r="K42" s="1427"/>
      <c r="L42" s="1412"/>
      <c r="M42" s="1422"/>
      <c r="N42" s="711"/>
      <c r="O42" s="711"/>
      <c r="P42" s="711"/>
      <c r="Q42" s="711"/>
      <c r="R42" s="711"/>
      <c r="S42" s="711"/>
      <c r="T42" s="711"/>
    </row>
    <row r="43" spans="1:20" s="439" customFormat="1" ht="12.6" customHeight="1">
      <c r="A43" s="1267"/>
      <c r="B43" s="1488"/>
      <c r="C43" s="1469"/>
      <c r="D43" s="1407"/>
      <c r="E43" s="1539"/>
      <c r="F43" s="1419"/>
      <c r="G43" s="1259"/>
      <c r="H43" s="1248"/>
      <c r="I43" s="1260"/>
      <c r="J43" s="1250"/>
      <c r="K43" s="1427"/>
      <c r="L43" s="1412"/>
      <c r="M43" s="1422"/>
      <c r="N43" s="711"/>
      <c r="O43" s="711"/>
      <c r="P43" s="711"/>
      <c r="Q43" s="711"/>
      <c r="R43" s="711"/>
      <c r="S43" s="711"/>
      <c r="T43" s="711"/>
    </row>
    <row r="44" spans="1:20" s="439" customFormat="1" ht="12.6" customHeight="1">
      <c r="A44" s="1267"/>
      <c r="B44" s="1488"/>
      <c r="C44" s="1469"/>
      <c r="D44" s="1407"/>
      <c r="E44" s="1539"/>
      <c r="F44" s="1419"/>
      <c r="G44" s="1259"/>
      <c r="H44" s="1248"/>
      <c r="I44" s="1249"/>
      <c r="J44" s="1250"/>
      <c r="K44" s="1427"/>
      <c r="L44" s="1412"/>
      <c r="M44" s="1422"/>
      <c r="N44" s="711"/>
      <c r="O44" s="711"/>
      <c r="P44" s="711"/>
      <c r="Q44" s="711"/>
      <c r="R44" s="711"/>
      <c r="S44" s="711"/>
      <c r="T44" s="711"/>
    </row>
    <row r="45" spans="1:20" s="439" customFormat="1" ht="12.6" customHeight="1">
      <c r="A45" s="1267"/>
      <c r="B45" s="1488"/>
      <c r="C45" s="1469"/>
      <c r="D45" s="1407"/>
      <c r="E45" s="1539"/>
      <c r="F45" s="1419"/>
      <c r="G45" s="1259"/>
      <c r="H45" s="1248"/>
      <c r="I45" s="1260"/>
      <c r="J45" s="1250"/>
      <c r="K45" s="1427"/>
      <c r="L45" s="1425"/>
      <c r="M45" s="1422"/>
      <c r="N45" s="711"/>
      <c r="O45" s="711"/>
      <c r="P45" s="711"/>
      <c r="Q45" s="711"/>
      <c r="R45" s="711"/>
      <c r="S45" s="711"/>
      <c r="T45" s="711"/>
    </row>
    <row r="46" spans="1:20" ht="15" customHeight="1">
      <c r="A46" s="1267"/>
      <c r="B46" s="1488"/>
      <c r="C46" s="1491" t="s">
        <v>1193</v>
      </c>
      <c r="D46" s="1430" t="s">
        <v>707</v>
      </c>
      <c r="E46" s="1539"/>
      <c r="F46" s="1532" t="s">
        <v>2003</v>
      </c>
      <c r="G46" s="1268" t="s">
        <v>1225</v>
      </c>
      <c r="H46" s="1269" t="s">
        <v>1223</v>
      </c>
      <c r="I46" s="1270"/>
      <c r="J46" s="1271"/>
      <c r="K46" s="1585" t="s">
        <v>606</v>
      </c>
      <c r="L46" s="1578"/>
      <c r="M46" s="1593"/>
    </row>
    <row r="47" spans="1:20" ht="15" customHeight="1">
      <c r="A47" s="1267"/>
      <c r="B47" s="1488"/>
      <c r="C47" s="1492"/>
      <c r="D47" s="1431"/>
      <c r="E47" s="1539"/>
      <c r="F47" s="1533"/>
      <c r="G47" s="1272"/>
      <c r="H47" s="1273"/>
      <c r="I47" s="1278"/>
      <c r="J47" s="1279"/>
      <c r="K47" s="1586"/>
      <c r="L47" s="1579"/>
      <c r="M47" s="1594"/>
    </row>
    <row r="48" spans="1:20" ht="15" customHeight="1">
      <c r="A48" s="1267"/>
      <c r="B48" s="1488"/>
      <c r="C48" s="1485" t="s">
        <v>1194</v>
      </c>
      <c r="D48" s="1411" t="s">
        <v>707</v>
      </c>
      <c r="E48" s="1539"/>
      <c r="F48" s="1420" t="s">
        <v>2004</v>
      </c>
      <c r="G48" s="1268" t="s">
        <v>1225</v>
      </c>
      <c r="H48" s="1269" t="s">
        <v>1223</v>
      </c>
      <c r="I48" s="1270"/>
      <c r="J48" s="1271"/>
      <c r="K48" s="1585" t="s">
        <v>608</v>
      </c>
      <c r="L48" s="1578"/>
      <c r="M48" s="1593"/>
    </row>
    <row r="49" spans="1:20" ht="15" customHeight="1">
      <c r="A49" s="1267"/>
      <c r="B49" s="1489"/>
      <c r="C49" s="1490"/>
      <c r="D49" s="1432"/>
      <c r="E49" s="1539"/>
      <c r="F49" s="1421"/>
      <c r="G49" s="1280"/>
      <c r="H49" s="1281"/>
      <c r="I49" s="1282"/>
      <c r="J49" s="1283"/>
      <c r="K49" s="1587"/>
      <c r="L49" s="1588"/>
      <c r="M49" s="1602"/>
    </row>
    <row r="50" spans="1:20" s="711" customFormat="1" ht="15" customHeight="1">
      <c r="A50" s="1267"/>
      <c r="B50" s="1493" t="s">
        <v>1906</v>
      </c>
      <c r="C50" s="1485" t="s">
        <v>1864</v>
      </c>
      <c r="D50" s="1411" t="s">
        <v>1959</v>
      </c>
      <c r="E50" s="1539"/>
      <c r="F50" s="1419" t="s">
        <v>2000</v>
      </c>
      <c r="G50" s="1259"/>
      <c r="H50" s="1248"/>
      <c r="I50" s="1249" t="s">
        <v>1865</v>
      </c>
      <c r="J50" s="1250"/>
      <c r="K50" s="1427" t="s">
        <v>606</v>
      </c>
      <c r="L50" s="1446"/>
      <c r="M50" s="1595"/>
    </row>
    <row r="51" spans="1:20" s="711" customFormat="1" ht="15" customHeight="1">
      <c r="A51" s="1267"/>
      <c r="B51" s="1494"/>
      <c r="C51" s="1457"/>
      <c r="D51" s="1410"/>
      <c r="E51" s="1471"/>
      <c r="F51" s="1414"/>
      <c r="G51" s="1231"/>
      <c r="H51" s="1232"/>
      <c r="I51" s="1233">
        <v>45071</v>
      </c>
      <c r="J51" s="1234"/>
      <c r="K51" s="1424"/>
      <c r="L51" s="1426"/>
      <c r="M51" s="1596"/>
    </row>
    <row r="52" spans="1:20" s="283" customFormat="1" ht="16.149999999999999" customHeight="1">
      <c r="A52" s="1267"/>
      <c r="B52" s="1531" t="s">
        <v>1060</v>
      </c>
      <c r="C52" s="1485" t="s">
        <v>138</v>
      </c>
      <c r="D52" s="1408" t="s">
        <v>1025</v>
      </c>
      <c r="E52" s="1471" t="s">
        <v>1103</v>
      </c>
      <c r="F52" s="1414" t="s">
        <v>1205</v>
      </c>
      <c r="G52" s="1259" t="s">
        <v>1225</v>
      </c>
      <c r="H52" s="1248" t="s">
        <v>1223</v>
      </c>
      <c r="I52" s="1249" t="s">
        <v>230</v>
      </c>
      <c r="J52" s="1250"/>
      <c r="K52" s="1423" t="s">
        <v>606</v>
      </c>
      <c r="L52" s="1425"/>
      <c r="M52" s="1405"/>
      <c r="N52" s="711"/>
      <c r="O52" s="711"/>
      <c r="P52" s="711"/>
      <c r="Q52" s="711"/>
      <c r="R52" s="711"/>
      <c r="S52" s="711"/>
      <c r="T52" s="711"/>
    </row>
    <row r="53" spans="1:20" s="283" customFormat="1" ht="16.149999999999999" customHeight="1">
      <c r="A53" s="1267"/>
      <c r="B53" s="1466"/>
      <c r="C53" s="1457"/>
      <c r="D53" s="1410"/>
      <c r="E53" s="1455"/>
      <c r="F53" s="1448"/>
      <c r="G53" s="1231"/>
      <c r="H53" s="1232"/>
      <c r="I53" s="1233">
        <v>43907</v>
      </c>
      <c r="J53" s="1234"/>
      <c r="K53" s="1424"/>
      <c r="L53" s="1426"/>
      <c r="M53" s="1404"/>
      <c r="N53" s="711"/>
      <c r="O53" s="711"/>
      <c r="P53" s="711"/>
      <c r="Q53" s="711"/>
      <c r="R53" s="711"/>
      <c r="S53" s="711"/>
      <c r="T53" s="711"/>
    </row>
    <row r="54" spans="1:20" ht="16.149999999999999" customHeight="1">
      <c r="A54" s="1400" t="s">
        <v>43</v>
      </c>
      <c r="B54" s="1471" t="s">
        <v>706</v>
      </c>
      <c r="C54" s="1485" t="s">
        <v>44</v>
      </c>
      <c r="D54" s="1408" t="s">
        <v>1199</v>
      </c>
      <c r="E54" s="1471" t="s">
        <v>1103</v>
      </c>
      <c r="F54" s="1414" t="s">
        <v>677</v>
      </c>
      <c r="G54" s="1259" t="s">
        <v>1225</v>
      </c>
      <c r="H54" s="1248" t="s">
        <v>1223</v>
      </c>
      <c r="I54" s="1249" t="s">
        <v>215</v>
      </c>
      <c r="J54" s="1250"/>
      <c r="K54" s="1423" t="s">
        <v>606</v>
      </c>
      <c r="L54" s="1425"/>
      <c r="M54" s="1405"/>
    </row>
    <row r="55" spans="1:20" ht="16.149999999999999" customHeight="1">
      <c r="A55" s="1400"/>
      <c r="B55" s="1497"/>
      <c r="C55" s="1457"/>
      <c r="D55" s="1410"/>
      <c r="E55" s="1455"/>
      <c r="F55" s="1448"/>
      <c r="G55" s="1231" t="s">
        <v>216</v>
      </c>
      <c r="H55" s="1232"/>
      <c r="I55" s="1233">
        <v>39339</v>
      </c>
      <c r="J55" s="1284"/>
      <c r="K55" s="1424"/>
      <c r="L55" s="1426"/>
      <c r="M55" s="1404"/>
    </row>
    <row r="56" spans="1:20" ht="16.149999999999999" customHeight="1">
      <c r="A56" s="1400"/>
      <c r="B56" s="1471" t="s">
        <v>706</v>
      </c>
      <c r="C56" s="1485" t="s">
        <v>1244</v>
      </c>
      <c r="D56" s="1408" t="s">
        <v>1199</v>
      </c>
      <c r="E56" s="1471" t="s">
        <v>1103</v>
      </c>
      <c r="F56" s="1419" t="s">
        <v>1237</v>
      </c>
      <c r="G56" s="1259"/>
      <c r="H56" s="1248" t="s">
        <v>1223</v>
      </c>
      <c r="I56" s="1249"/>
      <c r="J56" s="1250"/>
      <c r="K56" s="1423" t="s">
        <v>606</v>
      </c>
      <c r="L56" s="1425"/>
      <c r="M56" s="1405"/>
    </row>
    <row r="57" spans="1:20" ht="16.149999999999999" customHeight="1">
      <c r="A57" s="1400"/>
      <c r="B57" s="1497"/>
      <c r="C57" s="1457"/>
      <c r="D57" s="1410"/>
      <c r="E57" s="1455"/>
      <c r="F57" s="1414"/>
      <c r="G57" s="1231"/>
      <c r="H57" s="1232"/>
      <c r="I57" s="1276"/>
      <c r="J57" s="1277"/>
      <c r="K57" s="1424"/>
      <c r="L57" s="1426"/>
      <c r="M57" s="1404"/>
    </row>
    <row r="58" spans="1:20" ht="16.149999999999999" customHeight="1">
      <c r="A58" s="1267"/>
      <c r="B58" s="1475" t="s">
        <v>1603</v>
      </c>
      <c r="C58" s="1476" t="s">
        <v>1180</v>
      </c>
      <c r="D58" s="1431" t="s">
        <v>1200</v>
      </c>
      <c r="E58" s="1439" t="s">
        <v>1843</v>
      </c>
      <c r="F58" s="1536" t="s">
        <v>1206</v>
      </c>
      <c r="G58" s="1259" t="s">
        <v>1225</v>
      </c>
      <c r="H58" s="1248" t="s">
        <v>1223</v>
      </c>
      <c r="I58" s="1249" t="s">
        <v>1998</v>
      </c>
      <c r="J58" s="1250"/>
      <c r="K58" s="1589" t="s">
        <v>606</v>
      </c>
      <c r="L58" s="1425"/>
      <c r="M58" s="1405"/>
    </row>
    <row r="59" spans="1:20" ht="16.149999999999999" customHeight="1">
      <c r="A59" s="1267"/>
      <c r="B59" s="1473"/>
      <c r="C59" s="1474"/>
      <c r="D59" s="1462"/>
      <c r="E59" s="1437"/>
      <c r="F59" s="1537"/>
      <c r="G59" s="1259"/>
      <c r="H59" s="1248"/>
      <c r="I59" s="1260">
        <v>44818</v>
      </c>
      <c r="J59" s="1261"/>
      <c r="K59" s="1590"/>
      <c r="L59" s="1446"/>
      <c r="M59" s="1422"/>
    </row>
    <row r="60" spans="1:20" ht="16.149999999999999" customHeight="1">
      <c r="A60" s="1267"/>
      <c r="B60" s="1472" t="s">
        <v>1604</v>
      </c>
      <c r="C60" s="1474" t="s">
        <v>1181</v>
      </c>
      <c r="D60" s="1462" t="s">
        <v>1200</v>
      </c>
      <c r="E60" s="1437"/>
      <c r="F60" s="1537" t="s">
        <v>1207</v>
      </c>
      <c r="G60" s="1268" t="s">
        <v>1225</v>
      </c>
      <c r="H60" s="1269" t="s">
        <v>1223</v>
      </c>
      <c r="I60" s="1270" t="s">
        <v>506</v>
      </c>
      <c r="J60" s="1271"/>
      <c r="K60" s="1590"/>
      <c r="L60" s="1446"/>
      <c r="M60" s="1593"/>
    </row>
    <row r="61" spans="1:20" ht="16.149999999999999" customHeight="1">
      <c r="A61" s="1267"/>
      <c r="B61" s="1473"/>
      <c r="C61" s="1474"/>
      <c r="D61" s="1462"/>
      <c r="E61" s="1437"/>
      <c r="F61" s="1537"/>
      <c r="G61" s="1272"/>
      <c r="H61" s="1273"/>
      <c r="I61" s="1285">
        <v>44278</v>
      </c>
      <c r="J61" s="1286"/>
      <c r="K61" s="1590"/>
      <c r="L61" s="1446"/>
      <c r="M61" s="1594"/>
    </row>
    <row r="62" spans="1:20" ht="16.149999999999999" customHeight="1">
      <c r="A62" s="1267"/>
      <c r="B62" s="1472" t="s">
        <v>1605</v>
      </c>
      <c r="C62" s="1474" t="s">
        <v>1182</v>
      </c>
      <c r="D62" s="1462" t="s">
        <v>1200</v>
      </c>
      <c r="E62" s="1437"/>
      <c r="F62" s="1537" t="s">
        <v>1208</v>
      </c>
      <c r="G62" s="1259" t="s">
        <v>1225</v>
      </c>
      <c r="H62" s="1248" t="s">
        <v>1223</v>
      </c>
      <c r="I62" s="1249" t="s">
        <v>506</v>
      </c>
      <c r="J62" s="1250"/>
      <c r="K62" s="1590"/>
      <c r="L62" s="1446"/>
      <c r="M62" s="1422"/>
    </row>
    <row r="63" spans="1:20" ht="16.149999999999999" customHeight="1">
      <c r="A63" s="1267"/>
      <c r="B63" s="1473"/>
      <c r="C63" s="1474"/>
      <c r="D63" s="1462"/>
      <c r="E63" s="1437"/>
      <c r="F63" s="1537"/>
      <c r="G63" s="1259"/>
      <c r="H63" s="1248"/>
      <c r="I63" s="1260">
        <v>44278</v>
      </c>
      <c r="J63" s="1261"/>
      <c r="K63" s="1590"/>
      <c r="L63" s="1446"/>
      <c r="M63" s="1422"/>
    </row>
    <row r="64" spans="1:20" s="282" customFormat="1" ht="16.149999999999999" customHeight="1">
      <c r="A64" s="1267"/>
      <c r="B64" s="1472" t="s">
        <v>1606</v>
      </c>
      <c r="C64" s="1474" t="s">
        <v>1183</v>
      </c>
      <c r="D64" s="1495" t="s">
        <v>1199</v>
      </c>
      <c r="E64" s="1437"/>
      <c r="F64" s="1537" t="s">
        <v>1209</v>
      </c>
      <c r="G64" s="1268"/>
      <c r="H64" s="1269"/>
      <c r="I64" s="1270" t="s">
        <v>506</v>
      </c>
      <c r="J64" s="1271"/>
      <c r="K64" s="1590"/>
      <c r="L64" s="1446"/>
      <c r="M64" s="1593"/>
      <c r="N64" s="711"/>
      <c r="O64" s="711"/>
      <c r="P64" s="711"/>
      <c r="Q64" s="711"/>
      <c r="R64" s="711"/>
      <c r="S64" s="711"/>
      <c r="T64" s="711"/>
    </row>
    <row r="65" spans="1:20" s="282" customFormat="1" ht="16.149999999999999" customHeight="1">
      <c r="A65" s="1267"/>
      <c r="B65" s="1473"/>
      <c r="C65" s="1474"/>
      <c r="D65" s="1496"/>
      <c r="E65" s="1437"/>
      <c r="F65" s="1537"/>
      <c r="G65" s="1272"/>
      <c r="H65" s="1273"/>
      <c r="I65" s="1285">
        <v>44278</v>
      </c>
      <c r="J65" s="1286"/>
      <c r="K65" s="1590"/>
      <c r="L65" s="1446"/>
      <c r="M65" s="1594"/>
      <c r="N65" s="711"/>
      <c r="O65" s="711"/>
      <c r="P65" s="711"/>
      <c r="Q65" s="711"/>
      <c r="R65" s="711"/>
      <c r="S65" s="711"/>
      <c r="T65" s="711"/>
    </row>
    <row r="66" spans="1:20" ht="16.149999999999999" customHeight="1">
      <c r="A66" s="1267"/>
      <c r="B66" s="1472" t="s">
        <v>1607</v>
      </c>
      <c r="C66" s="1474" t="s">
        <v>1184</v>
      </c>
      <c r="D66" s="1462" t="s">
        <v>1200</v>
      </c>
      <c r="E66" s="1437"/>
      <c r="F66" s="1537" t="s">
        <v>577</v>
      </c>
      <c r="G66" s="1259"/>
      <c r="H66" s="1248" t="s">
        <v>1223</v>
      </c>
      <c r="I66" s="1249"/>
      <c r="J66" s="1250"/>
      <c r="K66" s="1590"/>
      <c r="L66" s="1446"/>
      <c r="M66" s="1422"/>
    </row>
    <row r="67" spans="1:20" ht="16.149999999999999" customHeight="1">
      <c r="A67" s="1267"/>
      <c r="B67" s="1486"/>
      <c r="C67" s="1484"/>
      <c r="D67" s="1540"/>
      <c r="E67" s="1438"/>
      <c r="F67" s="1577"/>
      <c r="G67" s="1231"/>
      <c r="H67" s="1287"/>
      <c r="I67" s="1233"/>
      <c r="J67" s="1284"/>
      <c r="K67" s="1591"/>
      <c r="L67" s="1426"/>
      <c r="M67" s="1404"/>
    </row>
    <row r="68" spans="1:20" ht="16.149999999999999" customHeight="1">
      <c r="A68" s="1267"/>
      <c r="B68" s="1471" t="s">
        <v>1095</v>
      </c>
      <c r="C68" s="1485" t="s">
        <v>54</v>
      </c>
      <c r="D68" s="1408" t="s">
        <v>1200</v>
      </c>
      <c r="E68" s="1438" t="s">
        <v>1236</v>
      </c>
      <c r="F68" s="1419" t="s">
        <v>55</v>
      </c>
      <c r="G68" s="1259"/>
      <c r="H68" s="1248" t="s">
        <v>1223</v>
      </c>
      <c r="I68" s="1249"/>
      <c r="J68" s="1250" t="s">
        <v>1220</v>
      </c>
      <c r="K68" s="1423"/>
      <c r="L68" s="1425" t="s">
        <v>609</v>
      </c>
      <c r="M68" s="1405"/>
    </row>
    <row r="69" spans="1:20" ht="16.149999999999999" customHeight="1">
      <c r="A69" s="1267"/>
      <c r="B69" s="1455"/>
      <c r="C69" s="1457"/>
      <c r="D69" s="1410"/>
      <c r="E69" s="1455"/>
      <c r="F69" s="1414"/>
      <c r="G69" s="1231"/>
      <c r="H69" s="1287"/>
      <c r="I69" s="1276"/>
      <c r="J69" s="1277"/>
      <c r="K69" s="1424"/>
      <c r="L69" s="1426"/>
      <c r="M69" s="1404"/>
    </row>
    <row r="70" spans="1:20" s="283" customFormat="1" ht="16.149999999999999" customHeight="1">
      <c r="A70" s="1267"/>
      <c r="B70" s="1574" t="s">
        <v>1062</v>
      </c>
      <c r="C70" s="1575" t="s">
        <v>507</v>
      </c>
      <c r="D70" s="1431" t="s">
        <v>1024</v>
      </c>
      <c r="E70" s="1439" t="s">
        <v>1103</v>
      </c>
      <c r="F70" s="1536" t="s">
        <v>1210</v>
      </c>
      <c r="G70" s="1236" t="s">
        <v>1225</v>
      </c>
      <c r="H70" s="1237" t="s">
        <v>1223</v>
      </c>
      <c r="I70" s="1238"/>
      <c r="J70" s="1239"/>
      <c r="K70" s="1423" t="s">
        <v>606</v>
      </c>
      <c r="L70" s="1425"/>
      <c r="M70" s="1405"/>
      <c r="N70" s="711"/>
      <c r="O70" s="711"/>
      <c r="P70" s="711"/>
      <c r="Q70" s="711"/>
      <c r="R70" s="711"/>
      <c r="S70" s="711"/>
      <c r="T70" s="711"/>
    </row>
    <row r="71" spans="1:20" s="283" customFormat="1" ht="16.149999999999999" customHeight="1">
      <c r="A71" s="1267"/>
      <c r="B71" s="1499"/>
      <c r="C71" s="1576"/>
      <c r="D71" s="1462"/>
      <c r="E71" s="1437"/>
      <c r="F71" s="1537"/>
      <c r="G71" s="1259"/>
      <c r="H71" s="1248"/>
      <c r="I71" s="1249"/>
      <c r="J71" s="1250"/>
      <c r="K71" s="1427"/>
      <c r="L71" s="1446"/>
      <c r="M71" s="1422"/>
      <c r="N71" s="711"/>
      <c r="O71" s="711"/>
      <c r="P71" s="711"/>
      <c r="Q71" s="711"/>
      <c r="R71" s="711"/>
      <c r="S71" s="711"/>
      <c r="T71" s="711"/>
    </row>
    <row r="72" spans="1:20" s="283" customFormat="1" ht="16.149999999999999" customHeight="1">
      <c r="A72" s="1267"/>
      <c r="B72" s="1498" t="s">
        <v>1063</v>
      </c>
      <c r="C72" s="1474" t="s">
        <v>1185</v>
      </c>
      <c r="D72" s="1462" t="s">
        <v>1200</v>
      </c>
      <c r="E72" s="1437"/>
      <c r="F72" s="1537" t="s">
        <v>533</v>
      </c>
      <c r="G72" s="1268" t="s">
        <v>1225</v>
      </c>
      <c r="H72" s="1269" t="s">
        <v>1223</v>
      </c>
      <c r="I72" s="1270"/>
      <c r="J72" s="1271"/>
      <c r="K72" s="1585" t="s">
        <v>606</v>
      </c>
      <c r="L72" s="1578"/>
      <c r="M72" s="1593"/>
      <c r="N72" s="711"/>
      <c r="O72" s="711"/>
      <c r="P72" s="711"/>
      <c r="Q72" s="711"/>
      <c r="R72" s="711"/>
      <c r="S72" s="711"/>
      <c r="T72" s="711"/>
    </row>
    <row r="73" spans="1:20" s="283" customFormat="1" ht="16.149999999999999" customHeight="1">
      <c r="A73" s="1267"/>
      <c r="B73" s="1499"/>
      <c r="C73" s="1474"/>
      <c r="D73" s="1462"/>
      <c r="E73" s="1437"/>
      <c r="F73" s="1537"/>
      <c r="G73" s="1272"/>
      <c r="H73" s="1273"/>
      <c r="I73" s="1278"/>
      <c r="J73" s="1279"/>
      <c r="K73" s="1586"/>
      <c r="L73" s="1579"/>
      <c r="M73" s="1594"/>
      <c r="N73" s="711"/>
      <c r="O73" s="711"/>
      <c r="P73" s="711"/>
      <c r="Q73" s="711"/>
      <c r="R73" s="711"/>
      <c r="S73" s="711"/>
      <c r="T73" s="711"/>
    </row>
    <row r="74" spans="1:20" s="386" customFormat="1" ht="16.149999999999999" customHeight="1">
      <c r="A74" s="1267"/>
      <c r="B74" s="1573" t="s">
        <v>1070</v>
      </c>
      <c r="C74" s="1474" t="s">
        <v>1186</v>
      </c>
      <c r="D74" s="1462" t="s">
        <v>1200</v>
      </c>
      <c r="E74" s="1437"/>
      <c r="F74" s="1537" t="s">
        <v>1011</v>
      </c>
      <c r="G74" s="1259"/>
      <c r="H74" s="1248"/>
      <c r="I74" s="1249"/>
      <c r="J74" s="1250"/>
      <c r="K74" s="1427" t="s">
        <v>606</v>
      </c>
      <c r="L74" s="1446"/>
      <c r="M74" s="1422"/>
      <c r="N74" s="711"/>
      <c r="O74" s="711"/>
      <c r="P74" s="711"/>
      <c r="Q74" s="711"/>
      <c r="R74" s="711"/>
      <c r="S74" s="711"/>
      <c r="T74" s="711"/>
    </row>
    <row r="75" spans="1:20" s="386" customFormat="1" ht="16.149999999999999" customHeight="1">
      <c r="A75" s="1267"/>
      <c r="B75" s="1573"/>
      <c r="C75" s="1474"/>
      <c r="D75" s="1462"/>
      <c r="E75" s="1437"/>
      <c r="F75" s="1537"/>
      <c r="G75" s="1259"/>
      <c r="H75" s="1248"/>
      <c r="I75" s="1249"/>
      <c r="J75" s="1250"/>
      <c r="K75" s="1427"/>
      <c r="L75" s="1446"/>
      <c r="M75" s="1422"/>
      <c r="N75" s="711"/>
      <c r="O75" s="711"/>
      <c r="P75" s="711"/>
      <c r="Q75" s="711"/>
      <c r="R75" s="711"/>
      <c r="S75" s="711"/>
      <c r="T75" s="711"/>
    </row>
    <row r="76" spans="1:20" s="385" customFormat="1" ht="16.149999999999999" customHeight="1">
      <c r="A76" s="1267"/>
      <c r="B76" s="1573" t="s">
        <v>1070</v>
      </c>
      <c r="C76" s="1474" t="s">
        <v>1187</v>
      </c>
      <c r="D76" s="1462" t="s">
        <v>1200</v>
      </c>
      <c r="E76" s="1437"/>
      <c r="F76" s="1537" t="s">
        <v>1011</v>
      </c>
      <c r="G76" s="1268"/>
      <c r="H76" s="1269" t="s">
        <v>1223</v>
      </c>
      <c r="I76" s="1270"/>
      <c r="J76" s="1271"/>
      <c r="K76" s="1585" t="s">
        <v>606</v>
      </c>
      <c r="L76" s="1580"/>
      <c r="M76" s="1422"/>
      <c r="N76" s="711"/>
      <c r="O76" s="711"/>
      <c r="P76" s="711"/>
      <c r="Q76" s="711"/>
      <c r="R76" s="711"/>
      <c r="S76" s="711"/>
      <c r="T76" s="711"/>
    </row>
    <row r="77" spans="1:20" s="385" customFormat="1" ht="16.149999999999999" customHeight="1">
      <c r="A77" s="1267"/>
      <c r="B77" s="1573"/>
      <c r="C77" s="1474"/>
      <c r="D77" s="1462"/>
      <c r="E77" s="1437"/>
      <c r="F77" s="1537"/>
      <c r="G77" s="1272"/>
      <c r="H77" s="1273"/>
      <c r="I77" s="1278"/>
      <c r="J77" s="1279"/>
      <c r="K77" s="1586"/>
      <c r="L77" s="1581"/>
      <c r="M77" s="1422"/>
      <c r="N77" s="711"/>
      <c r="O77" s="711"/>
      <c r="P77" s="711"/>
      <c r="Q77" s="711"/>
      <c r="R77" s="711"/>
      <c r="S77" s="711"/>
      <c r="T77" s="711"/>
    </row>
    <row r="78" spans="1:20" s="386" customFormat="1" ht="16.149999999999999" customHeight="1">
      <c r="A78" s="1267"/>
      <c r="B78" s="1499">
        <v>170</v>
      </c>
      <c r="C78" s="1474" t="s">
        <v>1188</v>
      </c>
      <c r="D78" s="1462" t="s">
        <v>1200</v>
      </c>
      <c r="E78" s="1437"/>
      <c r="F78" s="1537" t="s">
        <v>1012</v>
      </c>
      <c r="G78" s="1268"/>
      <c r="H78" s="1269"/>
      <c r="I78" s="1270"/>
      <c r="J78" s="1271"/>
      <c r="K78" s="1585" t="s">
        <v>606</v>
      </c>
      <c r="L78" s="1578"/>
      <c r="M78" s="1593"/>
      <c r="N78" s="711"/>
      <c r="O78" s="711"/>
      <c r="P78" s="711"/>
      <c r="Q78" s="711"/>
      <c r="R78" s="711"/>
      <c r="S78" s="711"/>
      <c r="T78" s="711"/>
    </row>
    <row r="79" spans="1:20" s="386" customFormat="1" ht="16.149999999999999" customHeight="1">
      <c r="A79" s="1267"/>
      <c r="B79" s="1499"/>
      <c r="C79" s="1474"/>
      <c r="D79" s="1462"/>
      <c r="E79" s="1437"/>
      <c r="F79" s="1537"/>
      <c r="G79" s="1272"/>
      <c r="H79" s="1273"/>
      <c r="I79" s="1278"/>
      <c r="J79" s="1279"/>
      <c r="K79" s="1586"/>
      <c r="L79" s="1579"/>
      <c r="M79" s="1594"/>
      <c r="N79" s="711"/>
      <c r="O79" s="711"/>
      <c r="P79" s="711"/>
      <c r="Q79" s="711"/>
      <c r="R79" s="711"/>
      <c r="S79" s="711"/>
      <c r="T79" s="711"/>
    </row>
    <row r="80" spans="1:20" ht="16.149999999999999" customHeight="1">
      <c r="A80" s="1267"/>
      <c r="B80" s="1571"/>
      <c r="C80" s="1474" t="s">
        <v>1189</v>
      </c>
      <c r="D80" s="1462"/>
      <c r="E80" s="1437"/>
      <c r="F80" s="1537" t="s">
        <v>576</v>
      </c>
      <c r="G80" s="1259" t="s">
        <v>1225</v>
      </c>
      <c r="H80" s="1248" t="s">
        <v>1223</v>
      </c>
      <c r="I80" s="1249"/>
      <c r="J80" s="1250"/>
      <c r="K80" s="1427" t="s">
        <v>606</v>
      </c>
      <c r="L80" s="1446"/>
      <c r="M80" s="1422"/>
    </row>
    <row r="81" spans="1:20" ht="16.149999999999999" customHeight="1">
      <c r="A81" s="1267"/>
      <c r="B81" s="1572"/>
      <c r="C81" s="1484"/>
      <c r="D81" s="1540"/>
      <c r="E81" s="1438"/>
      <c r="F81" s="1577"/>
      <c r="G81" s="1231"/>
      <c r="H81" s="1232"/>
      <c r="I81" s="1241"/>
      <c r="J81" s="1234"/>
      <c r="K81" s="1424"/>
      <c r="L81" s="1426"/>
      <c r="M81" s="1404"/>
    </row>
    <row r="82" spans="1:20" s="435" customFormat="1" ht="16.149999999999999" customHeight="1">
      <c r="A82" s="1267"/>
      <c r="B82" s="1531" t="s">
        <v>1066</v>
      </c>
      <c r="C82" s="1485" t="s">
        <v>508</v>
      </c>
      <c r="D82" s="1408" t="s">
        <v>1023</v>
      </c>
      <c r="E82" s="1471" t="s">
        <v>1103</v>
      </c>
      <c r="F82" s="1419" t="s">
        <v>523</v>
      </c>
      <c r="G82" s="1259" t="s">
        <v>1225</v>
      </c>
      <c r="H82" s="1248"/>
      <c r="I82" s="1249"/>
      <c r="J82" s="1250"/>
      <c r="K82" s="1423" t="s">
        <v>606</v>
      </c>
      <c r="L82" s="1425"/>
      <c r="M82" s="1405"/>
      <c r="N82" s="711"/>
      <c r="O82" s="711"/>
      <c r="P82" s="711"/>
      <c r="Q82" s="711"/>
      <c r="R82" s="711"/>
      <c r="S82" s="711"/>
      <c r="T82" s="711"/>
    </row>
    <row r="83" spans="1:20" s="435" customFormat="1" ht="16.149999999999999" customHeight="1">
      <c r="A83" s="1267"/>
      <c r="B83" s="1466"/>
      <c r="C83" s="1457"/>
      <c r="D83" s="1410"/>
      <c r="E83" s="1455"/>
      <c r="F83" s="1414"/>
      <c r="G83" s="1231"/>
      <c r="H83" s="1232"/>
      <c r="I83" s="1241"/>
      <c r="J83" s="1234"/>
      <c r="K83" s="1424"/>
      <c r="L83" s="1426"/>
      <c r="M83" s="1404"/>
      <c r="N83" s="711"/>
      <c r="O83" s="711"/>
      <c r="P83" s="711"/>
      <c r="Q83" s="711"/>
      <c r="R83" s="711"/>
      <c r="S83" s="711"/>
      <c r="T83" s="711"/>
    </row>
    <row r="84" spans="1:20" ht="16.149999999999999" customHeight="1">
      <c r="A84" s="1267"/>
      <c r="B84" s="1546" t="s">
        <v>1070</v>
      </c>
      <c r="C84" s="1469" t="s">
        <v>505</v>
      </c>
      <c r="D84" s="1407" t="s">
        <v>1200</v>
      </c>
      <c r="E84" s="1437" t="s">
        <v>91</v>
      </c>
      <c r="F84" s="1419" t="s">
        <v>556</v>
      </c>
      <c r="G84" s="1259" t="s">
        <v>1224</v>
      </c>
      <c r="H84" s="1248"/>
      <c r="I84" s="1249" t="s">
        <v>217</v>
      </c>
      <c r="J84" s="1250"/>
      <c r="K84" s="1423" t="s">
        <v>607</v>
      </c>
      <c r="L84" s="1412"/>
      <c r="M84" s="1405"/>
    </row>
    <row r="85" spans="1:20" ht="16.149999999999999" customHeight="1">
      <c r="A85" s="1267"/>
      <c r="B85" s="1546"/>
      <c r="C85" s="1469"/>
      <c r="D85" s="1407"/>
      <c r="E85" s="1437"/>
      <c r="F85" s="1419"/>
      <c r="G85" s="1259"/>
      <c r="H85" s="1248"/>
      <c r="I85" s="1260">
        <v>42851</v>
      </c>
      <c r="J85" s="1250"/>
      <c r="K85" s="1427"/>
      <c r="L85" s="1412"/>
      <c r="M85" s="1422"/>
    </row>
    <row r="86" spans="1:20" ht="16.149999999999999" customHeight="1">
      <c r="A86" s="1267"/>
      <c r="B86" s="1478"/>
      <c r="C86" s="1470"/>
      <c r="D86" s="1408"/>
      <c r="E86" s="1438"/>
      <c r="F86" s="1414"/>
      <c r="G86" s="1231"/>
      <c r="H86" s="1232"/>
      <c r="I86" s="1233"/>
      <c r="J86" s="1284"/>
      <c r="K86" s="1424"/>
      <c r="L86" s="1412"/>
      <c r="M86" s="1404"/>
    </row>
    <row r="87" spans="1:20" ht="16.149999999999999" customHeight="1">
      <c r="A87" s="1267"/>
      <c r="B87" s="1520">
        <v>220</v>
      </c>
      <c r="C87" s="1479" t="s">
        <v>231</v>
      </c>
      <c r="D87" s="1409" t="s">
        <v>1200</v>
      </c>
      <c r="E87" s="1439" t="s">
        <v>1103</v>
      </c>
      <c r="F87" s="1415" t="s">
        <v>527</v>
      </c>
      <c r="G87" s="1236"/>
      <c r="H87" s="1237"/>
      <c r="I87" s="1288" t="s">
        <v>233</v>
      </c>
      <c r="J87" s="1289"/>
      <c r="K87" s="1423" t="s">
        <v>607</v>
      </c>
      <c r="L87" s="1425"/>
      <c r="M87" s="1405"/>
    </row>
    <row r="88" spans="1:20" ht="16.149999999999999" customHeight="1">
      <c r="A88" s="1267"/>
      <c r="B88" s="1465"/>
      <c r="C88" s="1480"/>
      <c r="D88" s="1408"/>
      <c r="E88" s="1438"/>
      <c r="F88" s="1416"/>
      <c r="G88" s="1231"/>
      <c r="H88" s="1232"/>
      <c r="I88" s="1233">
        <v>43916</v>
      </c>
      <c r="J88" s="1284"/>
      <c r="K88" s="1424"/>
      <c r="L88" s="1426"/>
      <c r="M88" s="1422"/>
    </row>
    <row r="89" spans="1:20" s="86" customFormat="1" ht="16.149999999999999" customHeight="1">
      <c r="A89" s="1267"/>
      <c r="B89" s="1483">
        <v>230</v>
      </c>
      <c r="C89" s="1467" t="s">
        <v>232</v>
      </c>
      <c r="D89" s="1407" t="s">
        <v>1200</v>
      </c>
      <c r="E89" s="1439" t="s">
        <v>1103</v>
      </c>
      <c r="F89" s="1419" t="s">
        <v>1251</v>
      </c>
      <c r="G89" s="1259"/>
      <c r="H89" s="1248"/>
      <c r="I89" s="1260" t="s">
        <v>234</v>
      </c>
      <c r="J89" s="1261"/>
      <c r="K89" s="1423" t="s">
        <v>608</v>
      </c>
      <c r="L89" s="1425"/>
      <c r="M89" s="1405"/>
    </row>
    <row r="90" spans="1:20" s="86" customFormat="1" ht="16.149999999999999" customHeight="1">
      <c r="A90" s="1267"/>
      <c r="B90" s="1483"/>
      <c r="C90" s="1467"/>
      <c r="D90" s="1407"/>
      <c r="E90" s="1438"/>
      <c r="F90" s="1414"/>
      <c r="G90" s="1259"/>
      <c r="H90" s="1248"/>
      <c r="I90" s="1260">
        <v>43916</v>
      </c>
      <c r="J90" s="1261"/>
      <c r="K90" s="1424"/>
      <c r="L90" s="1426"/>
      <c r="M90" s="1422"/>
    </row>
    <row r="91" spans="1:20" s="283" customFormat="1" ht="16.149999999999999" customHeight="1">
      <c r="A91" s="1267"/>
      <c r="B91" s="1456" t="s">
        <v>1070</v>
      </c>
      <c r="C91" s="1457" t="s">
        <v>621</v>
      </c>
      <c r="D91" s="1410"/>
      <c r="E91" s="1471" t="s">
        <v>1103</v>
      </c>
      <c r="F91" s="1448" t="s">
        <v>1239</v>
      </c>
      <c r="G91" s="1236"/>
      <c r="H91" s="1237"/>
      <c r="I91" s="1238" t="s">
        <v>1048</v>
      </c>
      <c r="J91" s="1239"/>
      <c r="K91" s="1423" t="s">
        <v>606</v>
      </c>
      <c r="L91" s="1425"/>
      <c r="M91" s="1405"/>
      <c r="N91" s="711"/>
      <c r="O91" s="711"/>
      <c r="P91" s="711"/>
      <c r="Q91" s="711"/>
      <c r="R91" s="711"/>
      <c r="S91" s="711"/>
      <c r="T91" s="711"/>
    </row>
    <row r="92" spans="1:20" s="283" customFormat="1" ht="16.149999999999999" customHeight="1">
      <c r="A92" s="1267"/>
      <c r="B92" s="1456"/>
      <c r="C92" s="1457"/>
      <c r="D92" s="1410"/>
      <c r="E92" s="1455"/>
      <c r="F92" s="1448"/>
      <c r="G92" s="1231"/>
      <c r="H92" s="1232"/>
      <c r="I92" s="1233">
        <v>39751</v>
      </c>
      <c r="J92" s="1234"/>
      <c r="K92" s="1424"/>
      <c r="L92" s="1426"/>
      <c r="M92" s="1404"/>
      <c r="N92" s="711"/>
      <c r="O92" s="711"/>
      <c r="P92" s="711"/>
      <c r="Q92" s="711"/>
      <c r="R92" s="711"/>
      <c r="S92" s="711"/>
      <c r="T92" s="711"/>
    </row>
    <row r="93" spans="1:20" s="86" customFormat="1" ht="16.149999999999999" customHeight="1">
      <c r="A93" s="1290"/>
      <c r="B93" s="1477" t="s">
        <v>1070</v>
      </c>
      <c r="C93" s="1479" t="s">
        <v>297</v>
      </c>
      <c r="D93" s="1429" t="s">
        <v>1045</v>
      </c>
      <c r="E93" s="1459" t="s">
        <v>91</v>
      </c>
      <c r="F93" s="1413" t="s">
        <v>557</v>
      </c>
      <c r="G93" s="1236"/>
      <c r="H93" s="1237"/>
      <c r="I93" s="1288"/>
      <c r="J93" s="1289"/>
      <c r="K93" s="1423" t="s">
        <v>606</v>
      </c>
      <c r="L93" s="1425"/>
      <c r="M93" s="1405"/>
    </row>
    <row r="94" spans="1:20" s="86" customFormat="1" ht="16.149999999999999" customHeight="1">
      <c r="A94" s="1230"/>
      <c r="B94" s="1478"/>
      <c r="C94" s="1480"/>
      <c r="D94" s="1408"/>
      <c r="E94" s="1438"/>
      <c r="F94" s="1414"/>
      <c r="G94" s="1231"/>
      <c r="H94" s="1232"/>
      <c r="I94" s="1233"/>
      <c r="J94" s="1284"/>
      <c r="K94" s="1424"/>
      <c r="L94" s="1426"/>
      <c r="M94" s="1404"/>
    </row>
    <row r="95" spans="1:20" s="86" customFormat="1" ht="16.149999999999999" customHeight="1">
      <c r="A95" s="1400" t="s">
        <v>43</v>
      </c>
      <c r="B95" s="1477" t="s">
        <v>1070</v>
      </c>
      <c r="C95" s="1479" t="s">
        <v>619</v>
      </c>
      <c r="D95" s="1409" t="s">
        <v>1200</v>
      </c>
      <c r="E95" s="1459" t="s">
        <v>1046</v>
      </c>
      <c r="F95" s="1413" t="s">
        <v>1071</v>
      </c>
      <c r="G95" s="1236"/>
      <c r="H95" s="1237"/>
      <c r="I95" s="1288" t="s">
        <v>1042</v>
      </c>
      <c r="J95" s="1289"/>
      <c r="K95" s="1423" t="s">
        <v>1613</v>
      </c>
      <c r="L95" s="1425"/>
      <c r="M95" s="1405"/>
    </row>
    <row r="96" spans="1:20" s="86" customFormat="1" ht="16.149999999999999" customHeight="1">
      <c r="A96" s="1400"/>
      <c r="B96" s="1478"/>
      <c r="C96" s="1480"/>
      <c r="D96" s="1408"/>
      <c r="E96" s="1438"/>
      <c r="F96" s="1414"/>
      <c r="G96" s="1231"/>
      <c r="H96" s="1232"/>
      <c r="I96" s="1233">
        <v>44181</v>
      </c>
      <c r="J96" s="1284"/>
      <c r="K96" s="1424"/>
      <c r="L96" s="1426"/>
      <c r="M96" s="1404"/>
    </row>
    <row r="97" spans="1:20" s="86" customFormat="1" ht="16.149999999999999" customHeight="1">
      <c r="A97" s="1400"/>
      <c r="B97" s="1477" t="s">
        <v>1070</v>
      </c>
      <c r="C97" s="1479" t="s">
        <v>620</v>
      </c>
      <c r="D97" s="1409" t="s">
        <v>1200</v>
      </c>
      <c r="E97" s="1459" t="s">
        <v>91</v>
      </c>
      <c r="F97" s="1413" t="s">
        <v>1072</v>
      </c>
      <c r="G97" s="1236"/>
      <c r="H97" s="1237"/>
      <c r="I97" s="1288" t="s">
        <v>1043</v>
      </c>
      <c r="J97" s="1289"/>
      <c r="K97" s="1423" t="s">
        <v>1613</v>
      </c>
      <c r="L97" s="1425"/>
      <c r="M97" s="1405"/>
    </row>
    <row r="98" spans="1:20" s="86" customFormat="1" ht="16.149999999999999" customHeight="1">
      <c r="A98" s="1400"/>
      <c r="B98" s="1478"/>
      <c r="C98" s="1480"/>
      <c r="D98" s="1408"/>
      <c r="E98" s="1438"/>
      <c r="F98" s="1414"/>
      <c r="G98" s="1231"/>
      <c r="H98" s="1232"/>
      <c r="I98" s="1233">
        <v>44181</v>
      </c>
      <c r="J98" s="1284"/>
      <c r="K98" s="1424"/>
      <c r="L98" s="1426"/>
      <c r="M98" s="1404"/>
    </row>
    <row r="99" spans="1:20" s="86" customFormat="1" ht="16.149999999999999" customHeight="1">
      <c r="A99" s="1230"/>
      <c r="B99" s="1481"/>
      <c r="C99" s="1467" t="s">
        <v>625</v>
      </c>
      <c r="D99" s="1407" t="s">
        <v>1199</v>
      </c>
      <c r="E99" s="1539" t="s">
        <v>1103</v>
      </c>
      <c r="F99" s="1419" t="s">
        <v>1073</v>
      </c>
      <c r="G99" s="1259" t="s">
        <v>1225</v>
      </c>
      <c r="H99" s="1248"/>
      <c r="I99" s="1260"/>
      <c r="J99" s="1261"/>
      <c r="K99" s="1427" t="s">
        <v>1613</v>
      </c>
      <c r="L99" s="1446"/>
      <c r="M99" s="1405"/>
    </row>
    <row r="100" spans="1:20" s="86" customFormat="1" ht="16.149999999999999" customHeight="1" thickBot="1">
      <c r="A100" s="1291"/>
      <c r="B100" s="1482"/>
      <c r="C100" s="1468"/>
      <c r="D100" s="1442"/>
      <c r="E100" s="1566"/>
      <c r="F100" s="1526"/>
      <c r="G100" s="1292"/>
      <c r="H100" s="1244"/>
      <c r="I100" s="1263"/>
      <c r="J100" s="1264"/>
      <c r="K100" s="1509"/>
      <c r="L100" s="1510"/>
      <c r="M100" s="1428"/>
    </row>
    <row r="101" spans="1:20" s="283" customFormat="1" ht="16.149999999999999" customHeight="1" thickTop="1">
      <c r="A101" s="1266"/>
      <c r="B101" s="1463"/>
      <c r="C101" s="1485" t="s">
        <v>1245</v>
      </c>
      <c r="D101" s="1523"/>
      <c r="E101" s="1471" t="s">
        <v>1103</v>
      </c>
      <c r="F101" s="1419" t="s">
        <v>1247</v>
      </c>
      <c r="G101" s="1259" t="s">
        <v>1225</v>
      </c>
      <c r="H101" s="1248" t="s">
        <v>1221</v>
      </c>
      <c r="I101" s="1249" t="s">
        <v>230</v>
      </c>
      <c r="J101" s="1250"/>
      <c r="K101" s="1427" t="s">
        <v>606</v>
      </c>
      <c r="L101" s="1446"/>
      <c r="M101" s="1422"/>
      <c r="N101" s="711"/>
      <c r="O101" s="711"/>
      <c r="P101" s="711"/>
      <c r="Q101" s="711"/>
      <c r="R101" s="711"/>
      <c r="S101" s="711"/>
      <c r="T101" s="711"/>
    </row>
    <row r="102" spans="1:20" s="283" customFormat="1" ht="16.149999999999999" customHeight="1">
      <c r="A102" s="1267"/>
      <c r="B102" s="1464"/>
      <c r="C102" s="1457"/>
      <c r="D102" s="1524"/>
      <c r="E102" s="1455"/>
      <c r="F102" s="1414"/>
      <c r="G102" s="1231"/>
      <c r="H102" s="1232"/>
      <c r="I102" s="1233">
        <v>43907</v>
      </c>
      <c r="J102" s="1234"/>
      <c r="K102" s="1424"/>
      <c r="L102" s="1426"/>
      <c r="M102" s="1404"/>
      <c r="N102" s="711"/>
      <c r="O102" s="711"/>
      <c r="P102" s="711"/>
      <c r="Q102" s="711"/>
      <c r="R102" s="711"/>
      <c r="S102" s="711"/>
      <c r="T102" s="711"/>
    </row>
    <row r="103" spans="1:20" s="283" customFormat="1" ht="16.149999999999999" customHeight="1">
      <c r="A103" s="1400" t="s">
        <v>1229</v>
      </c>
      <c r="B103" s="1465">
        <v>250</v>
      </c>
      <c r="C103" s="1485" t="s">
        <v>141</v>
      </c>
      <c r="D103" s="1408" t="s">
        <v>1200</v>
      </c>
      <c r="E103" s="1471" t="s">
        <v>1103</v>
      </c>
      <c r="F103" s="1419" t="s">
        <v>1246</v>
      </c>
      <c r="G103" s="1259" t="s">
        <v>1224</v>
      </c>
      <c r="H103" s="1248" t="s">
        <v>1223</v>
      </c>
      <c r="I103" s="1249" t="s">
        <v>199</v>
      </c>
      <c r="J103" s="1250"/>
      <c r="K103" s="1513" t="s">
        <v>607</v>
      </c>
      <c r="L103" s="1412"/>
      <c r="M103" s="1405"/>
      <c r="N103" s="711"/>
      <c r="O103" s="711"/>
      <c r="P103" s="711"/>
      <c r="Q103" s="711"/>
      <c r="R103" s="711"/>
      <c r="S103" s="711"/>
      <c r="T103" s="711"/>
    </row>
    <row r="104" spans="1:20" s="283" customFormat="1" ht="16.149999999999999" customHeight="1">
      <c r="A104" s="1400"/>
      <c r="B104" s="1465"/>
      <c r="C104" s="1485"/>
      <c r="D104" s="1408"/>
      <c r="E104" s="1438"/>
      <c r="F104" s="1419"/>
      <c r="G104" s="1259"/>
      <c r="H104" s="1248"/>
      <c r="I104" s="1293">
        <v>42356</v>
      </c>
      <c r="J104" s="1250"/>
      <c r="K104" s="1513"/>
      <c r="L104" s="1412"/>
      <c r="M104" s="1422"/>
      <c r="N104" s="711"/>
      <c r="O104" s="711"/>
      <c r="P104" s="711"/>
      <c r="Q104" s="711"/>
      <c r="R104" s="711"/>
      <c r="S104" s="711"/>
      <c r="T104" s="711"/>
    </row>
    <row r="105" spans="1:20" s="283" customFormat="1" ht="16.149999999999999" customHeight="1">
      <c r="A105" s="1267"/>
      <c r="B105" s="1466"/>
      <c r="C105" s="1457"/>
      <c r="D105" s="1410"/>
      <c r="E105" s="1455"/>
      <c r="F105" s="1414"/>
      <c r="G105" s="1231"/>
      <c r="H105" s="1232"/>
      <c r="I105" s="1233"/>
      <c r="J105" s="1284"/>
      <c r="K105" s="1513"/>
      <c r="L105" s="1412"/>
      <c r="M105" s="1404"/>
      <c r="N105" s="711"/>
      <c r="O105" s="711"/>
      <c r="P105" s="711"/>
      <c r="Q105" s="711"/>
      <c r="R105" s="711"/>
      <c r="S105" s="711"/>
      <c r="T105" s="711"/>
    </row>
    <row r="106" spans="1:20" s="283" customFormat="1" ht="16.149999999999999" customHeight="1">
      <c r="A106" s="1267"/>
      <c r="B106" s="1466">
        <v>270</v>
      </c>
      <c r="C106" s="1457" t="s">
        <v>384</v>
      </c>
      <c r="D106" s="1410" t="s">
        <v>1027</v>
      </c>
      <c r="E106" s="1497" t="s">
        <v>1103</v>
      </c>
      <c r="F106" s="1448" t="s">
        <v>558</v>
      </c>
      <c r="G106" s="1236"/>
      <c r="H106" s="1237"/>
      <c r="I106" s="1238"/>
      <c r="J106" s="1239"/>
      <c r="K106" s="1513" t="s">
        <v>607</v>
      </c>
      <c r="L106" s="1412"/>
      <c r="M106" s="1405"/>
      <c r="N106" s="711"/>
      <c r="O106" s="711"/>
      <c r="P106" s="711"/>
      <c r="Q106" s="711"/>
      <c r="R106" s="711"/>
      <c r="S106" s="711"/>
      <c r="T106" s="711"/>
    </row>
    <row r="107" spans="1:20" s="283" customFormat="1" ht="16.149999999999999" customHeight="1">
      <c r="A107" s="1267"/>
      <c r="B107" s="1466"/>
      <c r="C107" s="1457"/>
      <c r="D107" s="1410"/>
      <c r="E107" s="1455"/>
      <c r="F107" s="1448"/>
      <c r="G107" s="1231"/>
      <c r="H107" s="1232"/>
      <c r="I107" s="1241"/>
      <c r="J107" s="1234"/>
      <c r="K107" s="1513"/>
      <c r="L107" s="1412"/>
      <c r="M107" s="1404"/>
      <c r="N107" s="711"/>
      <c r="O107" s="711"/>
      <c r="P107" s="711"/>
      <c r="Q107" s="711"/>
      <c r="R107" s="711"/>
      <c r="S107" s="711"/>
      <c r="T107" s="711"/>
    </row>
    <row r="108" spans="1:20" s="283" customFormat="1" ht="16.149999999999999" customHeight="1">
      <c r="A108" s="1267"/>
      <c r="B108" s="1456" t="s">
        <v>1070</v>
      </c>
      <c r="C108" s="1457" t="s">
        <v>390</v>
      </c>
      <c r="D108" s="1410" t="s">
        <v>1034</v>
      </c>
      <c r="E108" s="1455" t="s">
        <v>463</v>
      </c>
      <c r="F108" s="1448" t="s">
        <v>1238</v>
      </c>
      <c r="G108" s="1236"/>
      <c r="H108" s="1237"/>
      <c r="I108" s="1238"/>
      <c r="J108" s="1239"/>
      <c r="K108" s="1513" t="s">
        <v>606</v>
      </c>
      <c r="L108" s="1412"/>
      <c r="M108" s="1405"/>
      <c r="N108" s="711"/>
      <c r="O108" s="711"/>
      <c r="P108" s="711"/>
      <c r="Q108" s="711"/>
      <c r="R108" s="711"/>
      <c r="S108" s="711"/>
      <c r="T108" s="711"/>
    </row>
    <row r="109" spans="1:20" s="283" customFormat="1" ht="16.149999999999999" customHeight="1">
      <c r="A109" s="1267"/>
      <c r="B109" s="1456"/>
      <c r="C109" s="1457"/>
      <c r="D109" s="1410"/>
      <c r="E109" s="1455"/>
      <c r="F109" s="1448"/>
      <c r="G109" s="1231"/>
      <c r="H109" s="1232"/>
      <c r="I109" s="1241"/>
      <c r="J109" s="1234"/>
      <c r="K109" s="1513"/>
      <c r="L109" s="1412"/>
      <c r="M109" s="1404"/>
      <c r="N109" s="711"/>
      <c r="O109" s="711"/>
      <c r="P109" s="711"/>
      <c r="Q109" s="711"/>
      <c r="R109" s="711"/>
      <c r="S109" s="711"/>
      <c r="T109" s="711"/>
    </row>
    <row r="110" spans="1:20" s="283" customFormat="1" ht="16.149999999999999" customHeight="1">
      <c r="A110" s="1267"/>
      <c r="B110" s="1466">
        <v>280</v>
      </c>
      <c r="C110" s="1457" t="s">
        <v>391</v>
      </c>
      <c r="D110" s="1410" t="s">
        <v>1035</v>
      </c>
      <c r="E110" s="1497" t="s">
        <v>1103</v>
      </c>
      <c r="F110" s="1448" t="s">
        <v>559</v>
      </c>
      <c r="G110" s="1236"/>
      <c r="H110" s="1237"/>
      <c r="I110" s="1238"/>
      <c r="J110" s="1239"/>
      <c r="K110" s="1513" t="s">
        <v>607</v>
      </c>
      <c r="L110" s="1412"/>
      <c r="M110" s="1405"/>
      <c r="N110" s="711"/>
      <c r="O110" s="711"/>
      <c r="P110" s="711"/>
      <c r="Q110" s="711"/>
      <c r="R110" s="711"/>
      <c r="S110" s="711"/>
      <c r="T110" s="711"/>
    </row>
    <row r="111" spans="1:20" s="283" customFormat="1" ht="16.149999999999999" customHeight="1">
      <c r="A111" s="1267"/>
      <c r="B111" s="1466"/>
      <c r="C111" s="1457"/>
      <c r="D111" s="1410"/>
      <c r="E111" s="1455"/>
      <c r="F111" s="1448"/>
      <c r="G111" s="1231"/>
      <c r="H111" s="1232"/>
      <c r="I111" s="1241"/>
      <c r="J111" s="1234"/>
      <c r="K111" s="1513"/>
      <c r="L111" s="1412"/>
      <c r="M111" s="1404"/>
      <c r="N111" s="711"/>
      <c r="O111" s="711"/>
      <c r="P111" s="711"/>
      <c r="Q111" s="711"/>
      <c r="R111" s="711"/>
      <c r="S111" s="711"/>
      <c r="T111" s="711"/>
    </row>
    <row r="112" spans="1:20" s="283" customFormat="1" ht="16.149999999999999" customHeight="1">
      <c r="A112" s="1267"/>
      <c r="B112" s="1466">
        <v>290</v>
      </c>
      <c r="C112" s="1457" t="s">
        <v>342</v>
      </c>
      <c r="D112" s="1410" t="s">
        <v>1026</v>
      </c>
      <c r="E112" s="1455" t="s">
        <v>463</v>
      </c>
      <c r="F112" s="1448" t="s">
        <v>560</v>
      </c>
      <c r="G112" s="1236"/>
      <c r="H112" s="1237"/>
      <c r="I112" s="1238"/>
      <c r="J112" s="1239"/>
      <c r="K112" s="1513" t="s">
        <v>607</v>
      </c>
      <c r="L112" s="1412"/>
      <c r="M112" s="1405"/>
      <c r="N112" s="711"/>
      <c r="O112" s="711"/>
      <c r="P112" s="711"/>
      <c r="Q112" s="711"/>
      <c r="R112" s="711"/>
      <c r="S112" s="711"/>
      <c r="T112" s="711"/>
    </row>
    <row r="113" spans="1:20" s="283" customFormat="1" ht="16.149999999999999" customHeight="1">
      <c r="A113" s="1267"/>
      <c r="B113" s="1466"/>
      <c r="C113" s="1457"/>
      <c r="D113" s="1410"/>
      <c r="E113" s="1455"/>
      <c r="F113" s="1448"/>
      <c r="G113" s="1231"/>
      <c r="H113" s="1232"/>
      <c r="I113" s="1241"/>
      <c r="J113" s="1234"/>
      <c r="K113" s="1513"/>
      <c r="L113" s="1412"/>
      <c r="M113" s="1404"/>
      <c r="N113" s="711"/>
      <c r="O113" s="711"/>
      <c r="P113" s="711"/>
      <c r="Q113" s="711"/>
      <c r="R113" s="711"/>
      <c r="S113" s="711"/>
      <c r="T113" s="711"/>
    </row>
    <row r="114" spans="1:20" s="283" customFormat="1" ht="16.149999999999999" customHeight="1">
      <c r="A114" s="1267"/>
      <c r="B114" s="1456" t="s">
        <v>1070</v>
      </c>
      <c r="C114" s="1457" t="s">
        <v>519</v>
      </c>
      <c r="D114" s="1410" t="s">
        <v>1016</v>
      </c>
      <c r="E114" s="1497" t="s">
        <v>1103</v>
      </c>
      <c r="F114" s="1413" t="s">
        <v>561</v>
      </c>
      <c r="G114" s="1236"/>
      <c r="H114" s="1237"/>
      <c r="I114" s="1238"/>
      <c r="J114" s="1239"/>
      <c r="K114" s="1513" t="s">
        <v>607</v>
      </c>
      <c r="L114" s="1412"/>
      <c r="M114" s="1405"/>
      <c r="N114" s="711"/>
      <c r="O114" s="711"/>
      <c r="P114" s="711"/>
      <c r="Q114" s="711"/>
      <c r="R114" s="711"/>
      <c r="S114" s="711"/>
      <c r="T114" s="711"/>
    </row>
    <row r="115" spans="1:20" s="283" customFormat="1" ht="16.149999999999999" customHeight="1">
      <c r="A115" s="1267"/>
      <c r="B115" s="1456"/>
      <c r="C115" s="1457"/>
      <c r="D115" s="1410"/>
      <c r="E115" s="1455"/>
      <c r="F115" s="1414"/>
      <c r="G115" s="1294"/>
      <c r="H115" s="1232"/>
      <c r="I115" s="1233"/>
      <c r="J115" s="1284"/>
      <c r="K115" s="1513"/>
      <c r="L115" s="1412"/>
      <c r="M115" s="1404"/>
      <c r="N115" s="711"/>
      <c r="O115" s="711"/>
      <c r="P115" s="711"/>
      <c r="Q115" s="711"/>
      <c r="R115" s="711"/>
      <c r="S115" s="711"/>
      <c r="T115" s="711"/>
    </row>
    <row r="116" spans="1:20" s="283" customFormat="1" ht="16.149999999999999" customHeight="1">
      <c r="A116" s="1267"/>
      <c r="B116" s="1456" t="s">
        <v>1070</v>
      </c>
      <c r="C116" s="1485" t="s">
        <v>618</v>
      </c>
      <c r="D116" s="1408" t="s">
        <v>1200</v>
      </c>
      <c r="E116" s="1497" t="s">
        <v>1103</v>
      </c>
      <c r="F116" s="1414" t="s">
        <v>1074</v>
      </c>
      <c r="G116" s="1259"/>
      <c r="H116" s="1248"/>
      <c r="I116" s="1249" t="s">
        <v>1047</v>
      </c>
      <c r="J116" s="1250"/>
      <c r="K116" s="1513" t="s">
        <v>606</v>
      </c>
      <c r="L116" s="1412"/>
      <c r="M116" s="1422"/>
      <c r="N116" s="711"/>
      <c r="O116" s="711"/>
      <c r="P116" s="711"/>
      <c r="Q116" s="711"/>
      <c r="R116" s="711"/>
      <c r="S116" s="711"/>
      <c r="T116" s="711"/>
    </row>
    <row r="117" spans="1:20" s="283" customFormat="1" ht="16.149999999999999" customHeight="1">
      <c r="A117" s="1267"/>
      <c r="B117" s="1456"/>
      <c r="C117" s="1457"/>
      <c r="D117" s="1410"/>
      <c r="E117" s="1455"/>
      <c r="F117" s="1448"/>
      <c r="G117" s="1231"/>
      <c r="H117" s="1232"/>
      <c r="I117" s="1233">
        <v>41359</v>
      </c>
      <c r="J117" s="1234"/>
      <c r="K117" s="1513"/>
      <c r="L117" s="1412"/>
      <c r="M117" s="1404"/>
      <c r="N117" s="711"/>
      <c r="O117" s="711"/>
      <c r="P117" s="711"/>
      <c r="Q117" s="711"/>
      <c r="R117" s="711"/>
      <c r="S117" s="711"/>
      <c r="T117" s="711"/>
    </row>
    <row r="118" spans="1:20" s="385" customFormat="1" ht="16.149999999999999" customHeight="1">
      <c r="A118" s="1267"/>
      <c r="B118" s="1518" t="s">
        <v>704</v>
      </c>
      <c r="C118" s="1485" t="s">
        <v>1196</v>
      </c>
      <c r="D118" s="1411" t="s">
        <v>1198</v>
      </c>
      <c r="E118" s="1471" t="s">
        <v>1103</v>
      </c>
      <c r="F118" s="1414" t="s">
        <v>1250</v>
      </c>
      <c r="G118" s="1259" t="s">
        <v>1225</v>
      </c>
      <c r="H118" s="1248" t="s">
        <v>1223</v>
      </c>
      <c r="I118" s="1249"/>
      <c r="J118" s="1250"/>
      <c r="K118" s="1513" t="s">
        <v>607</v>
      </c>
      <c r="L118" s="1412"/>
      <c r="M118" s="1422"/>
      <c r="N118" s="711"/>
      <c r="O118" s="711"/>
      <c r="P118" s="711"/>
      <c r="Q118" s="711"/>
      <c r="R118" s="711"/>
      <c r="S118" s="711"/>
      <c r="T118" s="711"/>
    </row>
    <row r="119" spans="1:20" s="385" customFormat="1" ht="16.149999999999999" customHeight="1">
      <c r="A119" s="1267"/>
      <c r="B119" s="1570"/>
      <c r="C119" s="1457"/>
      <c r="D119" s="1410"/>
      <c r="E119" s="1455"/>
      <c r="F119" s="1448"/>
      <c r="G119" s="1231"/>
      <c r="H119" s="1232"/>
      <c r="I119" s="1241"/>
      <c r="J119" s="1234"/>
      <c r="K119" s="1513"/>
      <c r="L119" s="1412"/>
      <c r="M119" s="1404"/>
      <c r="N119" s="711"/>
      <c r="O119" s="711"/>
      <c r="P119" s="711"/>
      <c r="Q119" s="711"/>
      <c r="R119" s="711"/>
      <c r="S119" s="711"/>
      <c r="T119" s="711"/>
    </row>
    <row r="120" spans="1:20" s="283" customFormat="1" ht="16.149999999999999" customHeight="1">
      <c r="A120" s="1267"/>
      <c r="B120" s="1516" t="s">
        <v>1067</v>
      </c>
      <c r="C120" s="1530" t="s">
        <v>256</v>
      </c>
      <c r="D120" s="1410" t="s">
        <v>1018</v>
      </c>
      <c r="E120" s="1534" t="s">
        <v>1103</v>
      </c>
      <c r="F120" s="1413" t="s">
        <v>562</v>
      </c>
      <c r="G120" s="1247"/>
      <c r="H120" s="1248"/>
      <c r="I120" s="1249"/>
      <c r="J120" s="1250"/>
      <c r="K120" s="1513" t="s">
        <v>612</v>
      </c>
      <c r="L120" s="1412"/>
      <c r="M120" s="1405"/>
      <c r="N120" s="711"/>
      <c r="O120" s="711"/>
      <c r="P120" s="711"/>
      <c r="Q120" s="711"/>
      <c r="R120" s="711"/>
      <c r="S120" s="711"/>
      <c r="T120" s="711"/>
    </row>
    <row r="121" spans="1:20" s="283" customFormat="1" ht="16.149999999999999" customHeight="1">
      <c r="A121" s="1267"/>
      <c r="B121" s="1517"/>
      <c r="C121" s="1480"/>
      <c r="D121" s="1410"/>
      <c r="E121" s="1535"/>
      <c r="F121" s="1416"/>
      <c r="G121" s="1294"/>
      <c r="H121" s="1232"/>
      <c r="I121" s="1241"/>
      <c r="J121" s="1234"/>
      <c r="K121" s="1513"/>
      <c r="L121" s="1412"/>
      <c r="M121" s="1404"/>
      <c r="N121" s="711"/>
      <c r="O121" s="711"/>
      <c r="P121" s="711"/>
      <c r="Q121" s="711"/>
      <c r="R121" s="711"/>
      <c r="S121" s="711"/>
      <c r="T121" s="711"/>
    </row>
    <row r="122" spans="1:20" s="691" customFormat="1" ht="16.149999999999999" customHeight="1">
      <c r="A122" s="1267"/>
      <c r="B122" s="1438"/>
      <c r="C122" s="1485" t="s">
        <v>989</v>
      </c>
      <c r="D122" s="1408" t="s">
        <v>1200</v>
      </c>
      <c r="E122" s="1471" t="s">
        <v>1103</v>
      </c>
      <c r="F122" s="1414" t="s">
        <v>991</v>
      </c>
      <c r="G122" s="1259"/>
      <c r="H122" s="1248"/>
      <c r="I122" s="1238" t="s">
        <v>990</v>
      </c>
      <c r="J122" s="1250"/>
      <c r="K122" s="1513" t="s">
        <v>606</v>
      </c>
      <c r="L122" s="1412"/>
      <c r="M122" s="1405"/>
      <c r="N122" s="711"/>
      <c r="O122" s="711"/>
      <c r="P122" s="711"/>
      <c r="Q122" s="711"/>
      <c r="R122" s="711"/>
      <c r="S122" s="711"/>
      <c r="T122" s="711"/>
    </row>
    <row r="123" spans="1:20" s="691" customFormat="1" ht="16.149999999999999" customHeight="1">
      <c r="A123" s="1267"/>
      <c r="B123" s="1438"/>
      <c r="C123" s="1485"/>
      <c r="D123" s="1408"/>
      <c r="E123" s="1438"/>
      <c r="F123" s="1414"/>
      <c r="G123" s="1259"/>
      <c r="H123" s="1248"/>
      <c r="I123" s="1293">
        <v>37322</v>
      </c>
      <c r="J123" s="1250"/>
      <c r="K123" s="1513"/>
      <c r="L123" s="1412"/>
      <c r="M123" s="1422"/>
      <c r="N123" s="711"/>
      <c r="O123" s="711"/>
      <c r="P123" s="711"/>
      <c r="Q123" s="711"/>
      <c r="R123" s="711"/>
      <c r="S123" s="711"/>
      <c r="T123" s="711"/>
    </row>
    <row r="124" spans="1:20" s="691" customFormat="1" ht="16.149999999999999" customHeight="1">
      <c r="A124" s="1267"/>
      <c r="B124" s="1455"/>
      <c r="C124" s="1457"/>
      <c r="D124" s="1410"/>
      <c r="E124" s="1455"/>
      <c r="F124" s="1448"/>
      <c r="G124" s="1231"/>
      <c r="H124" s="1232"/>
      <c r="I124" s="1241"/>
      <c r="J124" s="1234"/>
      <c r="K124" s="1513"/>
      <c r="L124" s="1412"/>
      <c r="M124" s="1404"/>
      <c r="N124" s="711"/>
      <c r="O124" s="711"/>
      <c r="P124" s="711"/>
      <c r="Q124" s="711"/>
      <c r="R124" s="711"/>
      <c r="S124" s="711"/>
      <c r="T124" s="711"/>
    </row>
    <row r="125" spans="1:20" s="711" customFormat="1" ht="16.149999999999999" customHeight="1">
      <c r="A125" s="1267"/>
      <c r="B125" s="1471"/>
      <c r="C125" s="1485" t="s">
        <v>1227</v>
      </c>
      <c r="D125" s="1408" t="s">
        <v>1199</v>
      </c>
      <c r="E125" s="1471" t="s">
        <v>1103</v>
      </c>
      <c r="F125" s="1419" t="s">
        <v>1228</v>
      </c>
      <c r="G125" s="1259"/>
      <c r="H125" s="1248" t="s">
        <v>1223</v>
      </c>
      <c r="I125" s="1249"/>
      <c r="J125" s="1250"/>
      <c r="K125" s="1424" t="s">
        <v>606</v>
      </c>
      <c r="L125" s="1426"/>
      <c r="M125" s="1422"/>
    </row>
    <row r="126" spans="1:20" s="711" customFormat="1" ht="16.149999999999999" customHeight="1">
      <c r="A126" s="1267"/>
      <c r="B126" s="1497"/>
      <c r="C126" s="1457"/>
      <c r="D126" s="1410"/>
      <c r="E126" s="1455"/>
      <c r="F126" s="1414"/>
      <c r="G126" s="1231"/>
      <c r="H126" s="1232"/>
      <c r="I126" s="1241"/>
      <c r="J126" s="1234"/>
      <c r="K126" s="1513"/>
      <c r="L126" s="1412"/>
      <c r="M126" s="1404"/>
    </row>
    <row r="127" spans="1:20" s="283" customFormat="1" ht="16.149999999999999" customHeight="1">
      <c r="A127" s="1267"/>
      <c r="B127" s="1471"/>
      <c r="C127" s="1485" t="s">
        <v>1197</v>
      </c>
      <c r="D127" s="1408" t="s">
        <v>1199</v>
      </c>
      <c r="E127" s="1534" t="s">
        <v>1103</v>
      </c>
      <c r="F127" s="1419" t="s">
        <v>1213</v>
      </c>
      <c r="G127" s="1259" t="s">
        <v>1225</v>
      </c>
      <c r="H127" s="1248" t="s">
        <v>1223</v>
      </c>
      <c r="I127" s="1249"/>
      <c r="J127" s="1250"/>
      <c r="K127" s="1424" t="s">
        <v>613</v>
      </c>
      <c r="L127" s="1426"/>
      <c r="M127" s="1422"/>
      <c r="N127" s="711"/>
      <c r="O127" s="711"/>
      <c r="P127" s="711"/>
      <c r="Q127" s="711"/>
      <c r="R127" s="711"/>
      <c r="S127" s="711"/>
      <c r="T127" s="711"/>
    </row>
    <row r="128" spans="1:20" s="283" customFormat="1" ht="16.149999999999999" customHeight="1">
      <c r="A128" s="1267"/>
      <c r="B128" s="1497"/>
      <c r="C128" s="1457"/>
      <c r="D128" s="1410"/>
      <c r="E128" s="1535"/>
      <c r="F128" s="1414"/>
      <c r="G128" s="1231"/>
      <c r="H128" s="1232"/>
      <c r="I128" s="1241"/>
      <c r="J128" s="1234"/>
      <c r="K128" s="1513"/>
      <c r="L128" s="1412"/>
      <c r="M128" s="1404"/>
      <c r="N128" s="711"/>
      <c r="O128" s="711"/>
      <c r="P128" s="711"/>
      <c r="Q128" s="711"/>
      <c r="R128" s="711"/>
      <c r="S128" s="711"/>
      <c r="T128" s="711"/>
    </row>
    <row r="129" spans="1:20" s="385" customFormat="1" ht="16.149999999999999" customHeight="1">
      <c r="A129" s="1230"/>
      <c r="B129" s="1466">
        <v>360</v>
      </c>
      <c r="C129" s="1457" t="s">
        <v>400</v>
      </c>
      <c r="D129" s="1410" t="s">
        <v>1036</v>
      </c>
      <c r="E129" s="1497" t="s">
        <v>1103</v>
      </c>
      <c r="F129" s="1448" t="s">
        <v>565</v>
      </c>
      <c r="G129" s="1236"/>
      <c r="H129" s="1237"/>
      <c r="I129" s="1238"/>
      <c r="J129" s="1239"/>
      <c r="K129" s="1423" t="s">
        <v>614</v>
      </c>
      <c r="L129" s="1425"/>
      <c r="M129" s="1405"/>
      <c r="N129" s="711"/>
      <c r="O129" s="711"/>
      <c r="P129" s="711"/>
      <c r="Q129" s="711"/>
      <c r="R129" s="711"/>
      <c r="S129" s="711"/>
      <c r="T129" s="711"/>
    </row>
    <row r="130" spans="1:20" s="385" customFormat="1" ht="16.149999999999999" customHeight="1">
      <c r="A130" s="1230"/>
      <c r="B130" s="1466"/>
      <c r="C130" s="1457"/>
      <c r="D130" s="1410"/>
      <c r="E130" s="1455"/>
      <c r="F130" s="1448"/>
      <c r="G130" s="1231"/>
      <c r="H130" s="1232"/>
      <c r="I130" s="1241"/>
      <c r="J130" s="1234"/>
      <c r="K130" s="1424"/>
      <c r="L130" s="1426"/>
      <c r="M130" s="1404"/>
      <c r="N130" s="711"/>
      <c r="O130" s="711"/>
      <c r="P130" s="711"/>
      <c r="Q130" s="711"/>
      <c r="R130" s="711"/>
      <c r="S130" s="711"/>
      <c r="T130" s="711"/>
    </row>
    <row r="131" spans="1:20" s="283" customFormat="1" ht="16.149999999999999" customHeight="1">
      <c r="A131" s="1267"/>
      <c r="B131" s="1520">
        <v>370</v>
      </c>
      <c r="C131" s="1479" t="s">
        <v>412</v>
      </c>
      <c r="D131" s="1409" t="s">
        <v>1037</v>
      </c>
      <c r="E131" s="1439" t="s">
        <v>1103</v>
      </c>
      <c r="F131" s="1415" t="s">
        <v>528</v>
      </c>
      <c r="G131" s="1236"/>
      <c r="H131" s="1237"/>
      <c r="I131" s="1288"/>
      <c r="J131" s="1289"/>
      <c r="K131" s="1423" t="s">
        <v>607</v>
      </c>
      <c r="L131" s="1425"/>
      <c r="M131" s="1405"/>
      <c r="N131" s="711"/>
      <c r="O131" s="711"/>
      <c r="P131" s="711"/>
      <c r="Q131" s="711"/>
      <c r="R131" s="711"/>
      <c r="S131" s="711"/>
      <c r="T131" s="711"/>
    </row>
    <row r="132" spans="1:20" s="283" customFormat="1" ht="16.149999999999999" customHeight="1" thickBot="1">
      <c r="A132" s="1267"/>
      <c r="B132" s="1465"/>
      <c r="C132" s="1480"/>
      <c r="D132" s="1408"/>
      <c r="E132" s="1438"/>
      <c r="F132" s="1416"/>
      <c r="G132" s="1231"/>
      <c r="H132" s="1232"/>
      <c r="I132" s="1233"/>
      <c r="J132" s="1284"/>
      <c r="K132" s="1424"/>
      <c r="L132" s="1426"/>
      <c r="M132" s="1404"/>
      <c r="N132" s="711"/>
      <c r="O132" s="711"/>
      <c r="P132" s="711"/>
      <c r="Q132" s="711"/>
      <c r="R132" s="711"/>
      <c r="S132" s="711"/>
      <c r="T132" s="711"/>
    </row>
    <row r="133" spans="1:20" s="287" customFormat="1" ht="16.149999999999999" customHeight="1" thickTop="1">
      <c r="A133" s="1224"/>
      <c r="B133" s="1522" t="s">
        <v>1070</v>
      </c>
      <c r="C133" s="1506" t="s">
        <v>563</v>
      </c>
      <c r="D133" s="1433" t="s">
        <v>1031</v>
      </c>
      <c r="E133" s="1528" t="s">
        <v>91</v>
      </c>
      <c r="F133" s="1529" t="s">
        <v>2005</v>
      </c>
      <c r="G133" s="1225" t="s">
        <v>1225</v>
      </c>
      <c r="H133" s="1226" t="s">
        <v>1223</v>
      </c>
      <c r="I133" s="1227"/>
      <c r="J133" s="1228" t="s">
        <v>1220</v>
      </c>
      <c r="K133" s="1512" t="s">
        <v>610</v>
      </c>
      <c r="L133" s="1511"/>
      <c r="M133" s="1403"/>
      <c r="N133" s="711"/>
      <c r="O133" s="711"/>
      <c r="P133" s="711"/>
      <c r="Q133" s="711"/>
      <c r="R133" s="711"/>
      <c r="S133" s="711"/>
      <c r="T133" s="711"/>
    </row>
    <row r="134" spans="1:20" s="287" customFormat="1" ht="16.149999999999999" customHeight="1">
      <c r="A134" s="1230"/>
      <c r="B134" s="1456"/>
      <c r="C134" s="1458"/>
      <c r="D134" s="1409"/>
      <c r="E134" s="1459"/>
      <c r="F134" s="1419"/>
      <c r="G134" s="1259"/>
      <c r="H134" s="1248"/>
      <c r="I134" s="1249"/>
      <c r="J134" s="1250"/>
      <c r="K134" s="1513"/>
      <c r="L134" s="1412"/>
      <c r="M134" s="1422"/>
      <c r="N134" s="711"/>
      <c r="O134" s="711"/>
      <c r="P134" s="711"/>
      <c r="Q134" s="711"/>
      <c r="R134" s="711"/>
      <c r="S134" s="711"/>
      <c r="T134" s="711"/>
    </row>
    <row r="135" spans="1:20" s="283" customFormat="1" ht="16.149999999999999" customHeight="1">
      <c r="A135" s="1400" t="s">
        <v>1233</v>
      </c>
      <c r="B135" s="1456" t="s">
        <v>1070</v>
      </c>
      <c r="C135" s="1457" t="s">
        <v>489</v>
      </c>
      <c r="D135" s="1410" t="s">
        <v>1028</v>
      </c>
      <c r="E135" s="1455" t="s">
        <v>1236</v>
      </c>
      <c r="F135" s="1413" t="s">
        <v>534</v>
      </c>
      <c r="G135" s="1236"/>
      <c r="H135" s="1237"/>
      <c r="I135" s="1238"/>
      <c r="J135" s="1239"/>
      <c r="K135" s="1513"/>
      <c r="L135" s="1412" t="s">
        <v>607</v>
      </c>
      <c r="M135" s="1405"/>
      <c r="N135" s="711"/>
      <c r="O135" s="711"/>
      <c r="P135" s="711"/>
      <c r="Q135" s="711"/>
      <c r="R135" s="711"/>
      <c r="S135" s="711"/>
      <c r="T135" s="711"/>
    </row>
    <row r="136" spans="1:20" s="283" customFormat="1" ht="16.149999999999999" customHeight="1">
      <c r="A136" s="1400"/>
      <c r="B136" s="1456"/>
      <c r="C136" s="1458"/>
      <c r="D136" s="1409"/>
      <c r="E136" s="1459"/>
      <c r="F136" s="1419"/>
      <c r="G136" s="1259"/>
      <c r="H136" s="1248"/>
      <c r="I136" s="1249"/>
      <c r="J136" s="1250"/>
      <c r="K136" s="1513"/>
      <c r="L136" s="1412"/>
      <c r="M136" s="1422"/>
      <c r="N136" s="711"/>
      <c r="O136" s="711"/>
      <c r="P136" s="711"/>
      <c r="Q136" s="711"/>
      <c r="R136" s="711"/>
      <c r="S136" s="711"/>
      <c r="T136" s="711"/>
    </row>
    <row r="137" spans="1:20" s="283" customFormat="1" ht="16.149999999999999" customHeight="1">
      <c r="A137" s="1400"/>
      <c r="B137" s="1456" t="s">
        <v>1070</v>
      </c>
      <c r="C137" s="1457" t="s">
        <v>385</v>
      </c>
      <c r="D137" s="1410" t="s">
        <v>1029</v>
      </c>
      <c r="E137" s="1455" t="s">
        <v>463</v>
      </c>
      <c r="F137" s="1413" t="s">
        <v>535</v>
      </c>
      <c r="G137" s="1236"/>
      <c r="H137" s="1237"/>
      <c r="I137" s="1238"/>
      <c r="J137" s="1239"/>
      <c r="K137" s="1513" t="s">
        <v>607</v>
      </c>
      <c r="L137" s="1412"/>
      <c r="M137" s="1405"/>
      <c r="N137" s="711"/>
      <c r="O137" s="711"/>
      <c r="P137" s="711"/>
      <c r="Q137" s="711"/>
      <c r="R137" s="711"/>
      <c r="S137" s="711"/>
      <c r="T137" s="711"/>
    </row>
    <row r="138" spans="1:20" s="283" customFormat="1" ht="16.149999999999999" customHeight="1">
      <c r="A138" s="1400"/>
      <c r="B138" s="1456"/>
      <c r="C138" s="1458"/>
      <c r="D138" s="1409"/>
      <c r="E138" s="1459"/>
      <c r="F138" s="1419"/>
      <c r="G138" s="1259"/>
      <c r="H138" s="1248"/>
      <c r="I138" s="1249"/>
      <c r="J138" s="1250"/>
      <c r="K138" s="1513"/>
      <c r="L138" s="1412"/>
      <c r="M138" s="1422"/>
      <c r="N138" s="711"/>
      <c r="O138" s="711"/>
      <c r="P138" s="711"/>
      <c r="Q138" s="711"/>
      <c r="R138" s="711"/>
      <c r="S138" s="711"/>
      <c r="T138" s="711"/>
    </row>
    <row r="139" spans="1:20" s="283" customFormat="1" ht="16.149999999999999" customHeight="1">
      <c r="A139" s="1230"/>
      <c r="B139" s="1456" t="s">
        <v>1070</v>
      </c>
      <c r="C139" s="1457" t="s">
        <v>387</v>
      </c>
      <c r="D139" s="1410" t="s">
        <v>1030</v>
      </c>
      <c r="E139" s="1455" t="s">
        <v>463</v>
      </c>
      <c r="F139" s="1413" t="s">
        <v>536</v>
      </c>
      <c r="G139" s="1236"/>
      <c r="H139" s="1237"/>
      <c r="I139" s="1238"/>
      <c r="J139" s="1239"/>
      <c r="K139" s="1513" t="s">
        <v>615</v>
      </c>
      <c r="L139" s="1412"/>
      <c r="M139" s="1405"/>
      <c r="N139" s="711"/>
      <c r="O139" s="711"/>
      <c r="P139" s="711"/>
      <c r="Q139" s="711"/>
      <c r="R139" s="711"/>
      <c r="S139" s="711"/>
      <c r="T139" s="711"/>
    </row>
    <row r="140" spans="1:20" s="283" customFormat="1" ht="16.149999999999999" customHeight="1" thickBot="1">
      <c r="A140" s="1242"/>
      <c r="B140" s="1527"/>
      <c r="C140" s="1521"/>
      <c r="D140" s="1440"/>
      <c r="E140" s="1525"/>
      <c r="F140" s="1526"/>
      <c r="G140" s="1243"/>
      <c r="H140" s="1244"/>
      <c r="I140" s="1245"/>
      <c r="J140" s="1246"/>
      <c r="K140" s="1583"/>
      <c r="L140" s="1584"/>
      <c r="M140" s="1428"/>
      <c r="N140" s="711"/>
      <c r="O140" s="711"/>
      <c r="P140" s="711"/>
      <c r="Q140" s="711"/>
      <c r="R140" s="711"/>
      <c r="S140" s="711"/>
      <c r="T140" s="711"/>
    </row>
    <row r="141" spans="1:20" s="283" customFormat="1" ht="16.149999999999999" customHeight="1" thickTop="1">
      <c r="A141" s="1267"/>
      <c r="B141" s="1465">
        <v>310</v>
      </c>
      <c r="C141" s="1485" t="s">
        <v>518</v>
      </c>
      <c r="D141" s="1408" t="s">
        <v>1038</v>
      </c>
      <c r="E141" s="1438" t="s">
        <v>91</v>
      </c>
      <c r="F141" s="1419" t="s">
        <v>537</v>
      </c>
      <c r="G141" s="1259" t="s">
        <v>1225</v>
      </c>
      <c r="H141" s="1248" t="s">
        <v>1223</v>
      </c>
      <c r="I141" s="1249"/>
      <c r="J141" s="1250" t="s">
        <v>1219</v>
      </c>
      <c r="K141" s="1424" t="s">
        <v>607</v>
      </c>
      <c r="L141" s="1426"/>
      <c r="M141" s="1422"/>
      <c r="N141" s="711"/>
      <c r="O141" s="711"/>
      <c r="P141" s="711"/>
      <c r="Q141" s="711"/>
      <c r="R141" s="711"/>
      <c r="S141" s="711"/>
      <c r="T141" s="711"/>
    </row>
    <row r="142" spans="1:20" s="283" customFormat="1" ht="16.149999999999999" customHeight="1">
      <c r="A142" s="1267"/>
      <c r="B142" s="1466"/>
      <c r="C142" s="1457"/>
      <c r="D142" s="1410"/>
      <c r="E142" s="1455"/>
      <c r="F142" s="1414"/>
      <c r="G142" s="1231"/>
      <c r="H142" s="1232"/>
      <c r="I142" s="1241"/>
      <c r="J142" s="1234"/>
      <c r="K142" s="1513"/>
      <c r="L142" s="1412"/>
      <c r="M142" s="1404"/>
      <c r="N142" s="711"/>
      <c r="O142" s="711"/>
      <c r="P142" s="711"/>
      <c r="Q142" s="711"/>
      <c r="R142" s="711"/>
      <c r="S142" s="711"/>
      <c r="T142" s="711"/>
    </row>
    <row r="143" spans="1:20" s="710" customFormat="1" ht="16.149999999999999" customHeight="1">
      <c r="A143" s="1400" t="s">
        <v>1243</v>
      </c>
      <c r="B143" s="1466">
        <v>320</v>
      </c>
      <c r="C143" s="1457" t="s">
        <v>426</v>
      </c>
      <c r="D143" s="1410" t="s">
        <v>1039</v>
      </c>
      <c r="E143" s="1455" t="s">
        <v>91</v>
      </c>
      <c r="F143" s="1448" t="s">
        <v>529</v>
      </c>
      <c r="G143" s="1236"/>
      <c r="H143" s="1237"/>
      <c r="I143" s="1238"/>
      <c r="J143" s="1239"/>
      <c r="K143" s="1423"/>
      <c r="L143" s="1425" t="s">
        <v>606</v>
      </c>
      <c r="M143" s="1405"/>
      <c r="N143" s="711"/>
      <c r="O143" s="711"/>
      <c r="P143" s="711"/>
      <c r="Q143" s="711"/>
      <c r="R143" s="711"/>
      <c r="S143" s="711"/>
      <c r="T143" s="711"/>
    </row>
    <row r="144" spans="1:20" s="710" customFormat="1" ht="16.149999999999999" customHeight="1">
      <c r="A144" s="1400"/>
      <c r="B144" s="1466"/>
      <c r="C144" s="1457"/>
      <c r="D144" s="1410"/>
      <c r="E144" s="1455"/>
      <c r="F144" s="1448"/>
      <c r="G144" s="1231"/>
      <c r="H144" s="1232"/>
      <c r="I144" s="1241"/>
      <c r="J144" s="1234"/>
      <c r="K144" s="1424"/>
      <c r="L144" s="1426"/>
      <c r="M144" s="1404"/>
      <c r="N144" s="711"/>
      <c r="O144" s="711"/>
      <c r="P144" s="711"/>
      <c r="Q144" s="711"/>
      <c r="R144" s="711"/>
      <c r="S144" s="711"/>
      <c r="T144" s="711"/>
    </row>
    <row r="145" spans="1:20" s="711" customFormat="1" ht="16.149999999999999" customHeight="1">
      <c r="A145" s="1267"/>
      <c r="B145" s="1502" t="s">
        <v>703</v>
      </c>
      <c r="C145" s="1485" t="s">
        <v>1691</v>
      </c>
      <c r="D145" s="1408" t="s">
        <v>1690</v>
      </c>
      <c r="E145" s="1438" t="s">
        <v>1236</v>
      </c>
      <c r="F145" s="1414" t="s">
        <v>1692</v>
      </c>
      <c r="G145" s="1259" t="s">
        <v>1225</v>
      </c>
      <c r="H145" s="1248" t="s">
        <v>1223</v>
      </c>
      <c r="I145" s="1249"/>
      <c r="J145" s="1250"/>
      <c r="K145" s="1513" t="s">
        <v>607</v>
      </c>
      <c r="L145" s="1412"/>
      <c r="M145" s="1405"/>
    </row>
    <row r="146" spans="1:20" s="711" customFormat="1" ht="16.149999999999999" customHeight="1">
      <c r="A146" s="1267"/>
      <c r="B146" s="1503"/>
      <c r="C146" s="1457"/>
      <c r="D146" s="1410"/>
      <c r="E146" s="1455"/>
      <c r="F146" s="1448"/>
      <c r="G146" s="1231"/>
      <c r="H146" s="1232"/>
      <c r="I146" s="1241"/>
      <c r="J146" s="1234"/>
      <c r="K146" s="1513"/>
      <c r="L146" s="1412"/>
      <c r="M146" s="1404"/>
    </row>
    <row r="147" spans="1:20" s="283" customFormat="1" ht="16.149999999999999" customHeight="1">
      <c r="A147" s="1230"/>
      <c r="B147" s="1456" t="s">
        <v>1070</v>
      </c>
      <c r="C147" s="1485" t="s">
        <v>1040</v>
      </c>
      <c r="D147" s="1408" t="s">
        <v>1041</v>
      </c>
      <c r="E147" s="1438" t="s">
        <v>1236</v>
      </c>
      <c r="F147" s="1414" t="s">
        <v>538</v>
      </c>
      <c r="G147" s="1259" t="s">
        <v>1225</v>
      </c>
      <c r="H147" s="1248" t="s">
        <v>1223</v>
      </c>
      <c r="I147" s="1249"/>
      <c r="J147" s="1250"/>
      <c r="K147" s="1513" t="s">
        <v>607</v>
      </c>
      <c r="L147" s="1412"/>
      <c r="M147" s="1405"/>
      <c r="N147" s="711"/>
      <c r="O147" s="711"/>
      <c r="P147" s="711"/>
      <c r="Q147" s="711"/>
      <c r="R147" s="711"/>
      <c r="S147" s="711"/>
      <c r="T147" s="711"/>
    </row>
    <row r="148" spans="1:20" s="283" customFormat="1" ht="16.149999999999999" customHeight="1">
      <c r="A148" s="1230"/>
      <c r="B148" s="1456"/>
      <c r="C148" s="1457"/>
      <c r="D148" s="1410"/>
      <c r="E148" s="1455"/>
      <c r="F148" s="1448"/>
      <c r="G148" s="1231"/>
      <c r="H148" s="1232"/>
      <c r="I148" s="1241"/>
      <c r="J148" s="1234"/>
      <c r="K148" s="1513"/>
      <c r="L148" s="1412"/>
      <c r="M148" s="1404"/>
      <c r="N148" s="711"/>
      <c r="O148" s="711"/>
      <c r="P148" s="711"/>
      <c r="Q148" s="711"/>
      <c r="R148" s="711"/>
      <c r="S148" s="711"/>
      <c r="T148" s="711"/>
    </row>
    <row r="149" spans="1:20" s="283" customFormat="1" ht="16.149999999999999" customHeight="1">
      <c r="A149" s="1267"/>
      <c r="B149" s="1471" t="s">
        <v>1241</v>
      </c>
      <c r="C149" s="1485" t="s">
        <v>56</v>
      </c>
      <c r="D149" s="1631" t="s">
        <v>1241</v>
      </c>
      <c r="E149" s="1438" t="s">
        <v>1236</v>
      </c>
      <c r="F149" s="1414" t="s">
        <v>539</v>
      </c>
      <c r="G149" s="1259" t="s">
        <v>1225</v>
      </c>
      <c r="H149" s="1248" t="s">
        <v>1223</v>
      </c>
      <c r="I149" s="1249"/>
      <c r="J149" s="1250"/>
      <c r="K149" s="1513" t="s">
        <v>607</v>
      </c>
      <c r="L149" s="1412"/>
      <c r="M149" s="1405"/>
      <c r="N149" s="711"/>
      <c r="O149" s="711"/>
      <c r="P149" s="711"/>
      <c r="Q149" s="711"/>
      <c r="R149" s="711"/>
      <c r="S149" s="711"/>
      <c r="T149" s="711"/>
    </row>
    <row r="150" spans="1:20" s="283" customFormat="1" ht="16.149999999999999" customHeight="1">
      <c r="A150" s="1267"/>
      <c r="B150" s="1455"/>
      <c r="C150" s="1457"/>
      <c r="D150" s="1632"/>
      <c r="E150" s="1455"/>
      <c r="F150" s="1448"/>
      <c r="G150" s="1231"/>
      <c r="H150" s="1232"/>
      <c r="I150" s="1241"/>
      <c r="J150" s="1234"/>
      <c r="K150" s="1513"/>
      <c r="L150" s="1412"/>
      <c r="M150" s="1404"/>
      <c r="N150" s="711"/>
      <c r="O150" s="711"/>
      <c r="P150" s="711"/>
      <c r="Q150" s="711"/>
      <c r="R150" s="711"/>
      <c r="S150" s="711"/>
      <c r="T150" s="711"/>
    </row>
    <row r="151" spans="1:20" s="283" customFormat="1" ht="16.149999999999999" customHeight="1">
      <c r="A151" s="1267"/>
      <c r="B151" s="1518" t="s">
        <v>1095</v>
      </c>
      <c r="C151" s="1485" t="s">
        <v>57</v>
      </c>
      <c r="D151" s="1408" t="s">
        <v>1200</v>
      </c>
      <c r="E151" s="1438" t="s">
        <v>1236</v>
      </c>
      <c r="F151" s="1419" t="s">
        <v>58</v>
      </c>
      <c r="G151" s="1259"/>
      <c r="H151" s="1248"/>
      <c r="I151" s="1249"/>
      <c r="J151" s="1250" t="s">
        <v>1220</v>
      </c>
      <c r="K151" s="1513" t="s">
        <v>610</v>
      </c>
      <c r="L151" s="1412"/>
      <c r="M151" s="1405"/>
      <c r="N151" s="711"/>
      <c r="O151" s="711"/>
      <c r="P151" s="711"/>
      <c r="Q151" s="711"/>
      <c r="R151" s="711"/>
      <c r="S151" s="711"/>
      <c r="T151" s="711"/>
    </row>
    <row r="152" spans="1:20" s="283" customFormat="1" ht="16.149999999999999" customHeight="1">
      <c r="A152" s="1267"/>
      <c r="B152" s="1519"/>
      <c r="C152" s="1457"/>
      <c r="D152" s="1410"/>
      <c r="E152" s="1455"/>
      <c r="F152" s="1414"/>
      <c r="G152" s="1231"/>
      <c r="H152" s="1232"/>
      <c r="I152" s="1241"/>
      <c r="J152" s="1234"/>
      <c r="K152" s="1513"/>
      <c r="L152" s="1412"/>
      <c r="M152" s="1404"/>
      <c r="N152" s="711"/>
      <c r="O152" s="711"/>
      <c r="P152" s="711"/>
      <c r="Q152" s="711"/>
      <c r="R152" s="711"/>
      <c r="S152" s="711"/>
      <c r="T152" s="711"/>
    </row>
    <row r="153" spans="1:20" s="283" customFormat="1" ht="16.149999999999999" customHeight="1">
      <c r="A153" s="1267"/>
      <c r="B153" s="1438" t="s">
        <v>703</v>
      </c>
      <c r="C153" s="1485" t="s">
        <v>59</v>
      </c>
      <c r="D153" s="1408" t="s">
        <v>1201</v>
      </c>
      <c r="E153" s="1438" t="s">
        <v>1236</v>
      </c>
      <c r="F153" s="1419" t="s">
        <v>1860</v>
      </c>
      <c r="G153" s="1259"/>
      <c r="H153" s="1248" t="s">
        <v>1223</v>
      </c>
      <c r="I153" s="1249"/>
      <c r="J153" s="1250"/>
      <c r="K153" s="1513" t="s">
        <v>613</v>
      </c>
      <c r="L153" s="1412"/>
      <c r="M153" s="1405"/>
      <c r="N153" s="711"/>
      <c r="O153" s="711"/>
      <c r="P153" s="711"/>
      <c r="Q153" s="711"/>
      <c r="R153" s="711"/>
      <c r="S153" s="711"/>
      <c r="T153" s="711"/>
    </row>
    <row r="154" spans="1:20" s="283" customFormat="1" ht="16.149999999999999" customHeight="1">
      <c r="A154" s="1267"/>
      <c r="B154" s="1455"/>
      <c r="C154" s="1457"/>
      <c r="D154" s="1410"/>
      <c r="E154" s="1455"/>
      <c r="F154" s="1414"/>
      <c r="G154" s="1231"/>
      <c r="H154" s="1232"/>
      <c r="I154" s="1241"/>
      <c r="J154" s="1234"/>
      <c r="K154" s="1513"/>
      <c r="L154" s="1412"/>
      <c r="M154" s="1404"/>
      <c r="N154" s="711"/>
      <c r="O154" s="711"/>
      <c r="P154" s="711"/>
      <c r="Q154" s="711"/>
      <c r="R154" s="711"/>
      <c r="S154" s="711"/>
      <c r="T154" s="711"/>
    </row>
    <row r="155" spans="1:20" s="283" customFormat="1" ht="16.149999999999999" customHeight="1">
      <c r="A155" s="1267"/>
      <c r="B155" s="1465">
        <v>330</v>
      </c>
      <c r="C155" s="1485" t="s">
        <v>60</v>
      </c>
      <c r="D155" s="1408" t="s">
        <v>1200</v>
      </c>
      <c r="E155" s="1471" t="s">
        <v>1103</v>
      </c>
      <c r="F155" s="1419" t="s">
        <v>2006</v>
      </c>
      <c r="G155" s="1259" t="s">
        <v>1225</v>
      </c>
      <c r="H155" s="1248" t="s">
        <v>1223</v>
      </c>
      <c r="I155" s="1249"/>
      <c r="J155" s="1250"/>
      <c r="K155" s="1513" t="s">
        <v>613</v>
      </c>
      <c r="L155" s="1412"/>
      <c r="M155" s="1405"/>
      <c r="N155" s="711"/>
      <c r="O155" s="711"/>
      <c r="P155" s="711"/>
      <c r="Q155" s="711"/>
      <c r="R155" s="711"/>
      <c r="S155" s="711"/>
      <c r="T155" s="711"/>
    </row>
    <row r="156" spans="1:20" s="283" customFormat="1" ht="16.149999999999999" customHeight="1">
      <c r="A156" s="1267"/>
      <c r="B156" s="1466"/>
      <c r="C156" s="1457"/>
      <c r="D156" s="1410"/>
      <c r="E156" s="1455"/>
      <c r="F156" s="1414"/>
      <c r="G156" s="1231"/>
      <c r="H156" s="1232"/>
      <c r="I156" s="1241"/>
      <c r="J156" s="1234"/>
      <c r="K156" s="1513"/>
      <c r="L156" s="1412"/>
      <c r="M156" s="1404"/>
      <c r="N156" s="711"/>
      <c r="O156" s="711"/>
      <c r="P156" s="711"/>
      <c r="Q156" s="711"/>
      <c r="R156" s="711"/>
      <c r="S156" s="711"/>
      <c r="T156" s="711"/>
    </row>
    <row r="157" spans="1:20" s="711" customFormat="1" ht="16.149999999999999" customHeight="1">
      <c r="A157" s="1267"/>
      <c r="B157" s="1504">
        <v>410</v>
      </c>
      <c r="C157" s="1485" t="s">
        <v>1907</v>
      </c>
      <c r="D157" s="1408" t="s">
        <v>1200</v>
      </c>
      <c r="E157" s="1471" t="s">
        <v>1103</v>
      </c>
      <c r="F157" s="1419" t="s">
        <v>1970</v>
      </c>
      <c r="G157" s="1259"/>
      <c r="H157" s="1248"/>
      <c r="I157" s="1249" t="s">
        <v>1865</v>
      </c>
      <c r="J157" s="1250"/>
      <c r="K157" s="1513" t="s">
        <v>606</v>
      </c>
      <c r="L157" s="1412"/>
      <c r="M157" s="1621"/>
    </row>
    <row r="158" spans="1:20" s="711" customFormat="1" ht="16.149999999999999" customHeight="1">
      <c r="A158" s="1267"/>
      <c r="B158" s="1494"/>
      <c r="C158" s="1457"/>
      <c r="D158" s="1410"/>
      <c r="E158" s="1455"/>
      <c r="F158" s="1414"/>
      <c r="G158" s="1231"/>
      <c r="H158" s="1232"/>
      <c r="I158" s="1233">
        <v>45071</v>
      </c>
      <c r="J158" s="1234"/>
      <c r="K158" s="1513"/>
      <c r="L158" s="1412"/>
      <c r="M158" s="1596"/>
    </row>
    <row r="159" spans="1:20" s="283" customFormat="1" ht="16.149999999999999" customHeight="1">
      <c r="A159" s="1230"/>
      <c r="B159" s="1539" t="s">
        <v>705</v>
      </c>
      <c r="C159" s="1469" t="s">
        <v>227</v>
      </c>
      <c r="D159" s="1630" t="s">
        <v>707</v>
      </c>
      <c r="E159" s="1471" t="s">
        <v>1103</v>
      </c>
      <c r="F159" s="1419" t="s">
        <v>1214</v>
      </c>
      <c r="G159" s="1259"/>
      <c r="H159" s="1248"/>
      <c r="I159" s="1249" t="s">
        <v>220</v>
      </c>
      <c r="J159" s="1250"/>
      <c r="K159" s="1427" t="s">
        <v>606</v>
      </c>
      <c r="L159" s="1446"/>
      <c r="M159" s="1422"/>
      <c r="N159" s="711"/>
      <c r="O159" s="711"/>
      <c r="P159" s="711"/>
      <c r="Q159" s="711"/>
      <c r="R159" s="711"/>
      <c r="S159" s="711"/>
      <c r="T159" s="711"/>
    </row>
    <row r="160" spans="1:20" s="283" customFormat="1" ht="16.149999999999999" customHeight="1">
      <c r="A160" s="1230"/>
      <c r="B160" s="1539"/>
      <c r="C160" s="1469"/>
      <c r="D160" s="1407"/>
      <c r="E160" s="1438"/>
      <c r="F160" s="1419"/>
      <c r="G160" s="1259"/>
      <c r="H160" s="1248"/>
      <c r="I160" s="1293">
        <v>43171</v>
      </c>
      <c r="J160" s="1250"/>
      <c r="K160" s="1427"/>
      <c r="L160" s="1446"/>
      <c r="M160" s="1422"/>
      <c r="N160" s="711"/>
      <c r="O160" s="711"/>
      <c r="P160" s="711"/>
      <c r="Q160" s="711"/>
      <c r="R160" s="711"/>
      <c r="S160" s="711"/>
      <c r="T160" s="711"/>
    </row>
    <row r="161" spans="1:20" s="403" customFormat="1" ht="16.149999999999999" customHeight="1">
      <c r="A161" s="1267"/>
      <c r="B161" s="1539"/>
      <c r="C161" s="1469"/>
      <c r="D161" s="1407"/>
      <c r="E161" s="1437"/>
      <c r="F161" s="1419"/>
      <c r="G161" s="1259"/>
      <c r="H161" s="1248"/>
      <c r="I161" s="1260"/>
      <c r="J161" s="1250"/>
      <c r="K161" s="1427"/>
      <c r="L161" s="1446"/>
      <c r="M161" s="1422"/>
      <c r="N161" s="711"/>
      <c r="O161" s="711"/>
      <c r="P161" s="711"/>
      <c r="Q161" s="711"/>
      <c r="R161" s="711"/>
      <c r="S161" s="711"/>
      <c r="T161" s="711"/>
    </row>
    <row r="162" spans="1:20" s="403" customFormat="1" ht="16.149999999999999" customHeight="1">
      <c r="A162" s="1267"/>
      <c r="B162" s="1539"/>
      <c r="C162" s="1639" t="s">
        <v>992</v>
      </c>
      <c r="D162" s="1505" t="s">
        <v>707</v>
      </c>
      <c r="E162" s="1640" t="s">
        <v>1103</v>
      </c>
      <c r="F162" s="1637" t="s">
        <v>1861</v>
      </c>
      <c r="G162" s="1295" t="s">
        <v>1225</v>
      </c>
      <c r="H162" s="1296" t="s">
        <v>1223</v>
      </c>
      <c r="I162" s="1297"/>
      <c r="J162" s="1298"/>
      <c r="K162" s="1514" t="s">
        <v>613</v>
      </c>
      <c r="L162" s="1622"/>
      <c r="M162" s="1603"/>
      <c r="N162" s="711"/>
      <c r="O162" s="711"/>
      <c r="P162" s="711"/>
      <c r="Q162" s="711"/>
      <c r="R162" s="711"/>
      <c r="S162" s="711"/>
      <c r="T162" s="711"/>
    </row>
    <row r="163" spans="1:20" s="403" customFormat="1" ht="16.149999999999999" customHeight="1">
      <c r="A163" s="1267"/>
      <c r="B163" s="1539"/>
      <c r="C163" s="1490"/>
      <c r="D163" s="1432"/>
      <c r="E163" s="1641"/>
      <c r="F163" s="1638"/>
      <c r="G163" s="1280"/>
      <c r="H163" s="1281"/>
      <c r="I163" s="1282"/>
      <c r="J163" s="1283"/>
      <c r="K163" s="1515"/>
      <c r="L163" s="1623"/>
      <c r="M163" s="1602"/>
      <c r="N163" s="711"/>
      <c r="O163" s="711"/>
      <c r="P163" s="711"/>
      <c r="Q163" s="711"/>
      <c r="R163" s="711"/>
      <c r="S163" s="711"/>
      <c r="T163" s="711"/>
    </row>
    <row r="164" spans="1:20" s="283" customFormat="1" ht="16.149999999999999" customHeight="1">
      <c r="A164" s="1267"/>
      <c r="B164" s="1539"/>
      <c r="C164" s="1485" t="s">
        <v>993</v>
      </c>
      <c r="D164" s="1411" t="s">
        <v>707</v>
      </c>
      <c r="E164" s="1471" t="s">
        <v>1103</v>
      </c>
      <c r="F164" s="1419" t="s">
        <v>1862</v>
      </c>
      <c r="G164" s="1259" t="s">
        <v>1225</v>
      </c>
      <c r="H164" s="1248" t="s">
        <v>1223</v>
      </c>
      <c r="I164" s="1249"/>
      <c r="J164" s="1250"/>
      <c r="K164" s="1424" t="s">
        <v>613</v>
      </c>
      <c r="L164" s="1426"/>
      <c r="M164" s="1422"/>
      <c r="N164" s="711"/>
      <c r="O164" s="711"/>
      <c r="P164" s="711"/>
      <c r="Q164" s="711"/>
      <c r="R164" s="711"/>
      <c r="S164" s="711"/>
      <c r="T164" s="711"/>
    </row>
    <row r="165" spans="1:20" s="283" customFormat="1" ht="16.149999999999999" customHeight="1">
      <c r="A165" s="1267"/>
      <c r="B165" s="1471"/>
      <c r="C165" s="1457"/>
      <c r="D165" s="1410"/>
      <c r="E165" s="1455"/>
      <c r="F165" s="1414"/>
      <c r="G165" s="1231"/>
      <c r="H165" s="1232"/>
      <c r="I165" s="1241"/>
      <c r="J165" s="1234"/>
      <c r="K165" s="1513"/>
      <c r="L165" s="1412"/>
      <c r="M165" s="1404"/>
      <c r="N165" s="711"/>
      <c r="O165" s="711"/>
      <c r="P165" s="711"/>
      <c r="Q165" s="711"/>
      <c r="R165" s="711"/>
      <c r="S165" s="711"/>
      <c r="T165" s="711"/>
    </row>
    <row r="166" spans="1:20" s="283" customFormat="1" ht="16.149999999999999" customHeight="1">
      <c r="A166" s="1230"/>
      <c r="B166" s="1466">
        <v>380</v>
      </c>
      <c r="C166" s="1457" t="s">
        <v>521</v>
      </c>
      <c r="D166" s="1410" t="s">
        <v>1200</v>
      </c>
      <c r="E166" s="1497" t="s">
        <v>1103</v>
      </c>
      <c r="F166" s="1413" t="s">
        <v>1240</v>
      </c>
      <c r="G166" s="1236"/>
      <c r="H166" s="1237"/>
      <c r="I166" s="1238"/>
      <c r="J166" s="1239"/>
      <c r="K166" s="1423" t="s">
        <v>607</v>
      </c>
      <c r="L166" s="1425"/>
      <c r="M166" s="1405"/>
      <c r="N166" s="711"/>
      <c r="O166" s="711"/>
      <c r="P166" s="711"/>
      <c r="Q166" s="711"/>
      <c r="R166" s="711"/>
      <c r="S166" s="711"/>
      <c r="T166" s="711"/>
    </row>
    <row r="167" spans="1:20" s="283" customFormat="1" ht="16.149999999999999" customHeight="1">
      <c r="A167" s="1230"/>
      <c r="B167" s="1466"/>
      <c r="C167" s="1457"/>
      <c r="D167" s="1410"/>
      <c r="E167" s="1455"/>
      <c r="F167" s="1414"/>
      <c r="G167" s="1231"/>
      <c r="H167" s="1232"/>
      <c r="I167" s="1241"/>
      <c r="J167" s="1234"/>
      <c r="K167" s="1424"/>
      <c r="L167" s="1426"/>
      <c r="M167" s="1404"/>
      <c r="N167" s="711"/>
      <c r="O167" s="711"/>
      <c r="P167" s="711"/>
      <c r="Q167" s="711"/>
      <c r="R167" s="711"/>
      <c r="S167" s="711"/>
      <c r="T167" s="711"/>
    </row>
    <row r="168" spans="1:20" s="711" customFormat="1" ht="16.149999999999999" customHeight="1">
      <c r="A168" s="1230"/>
      <c r="B168" s="1502" t="s">
        <v>703</v>
      </c>
      <c r="C168" s="1457" t="s">
        <v>1697</v>
      </c>
      <c r="D168" s="1408" t="s">
        <v>1201</v>
      </c>
      <c r="E168" s="1438"/>
      <c r="F168" s="1414" t="s">
        <v>1698</v>
      </c>
      <c r="G168" s="1259"/>
      <c r="H168" s="1248"/>
      <c r="I168" s="1238"/>
      <c r="J168" s="1250"/>
      <c r="K168" s="1423" t="s">
        <v>1613</v>
      </c>
      <c r="L168" s="1425"/>
      <c r="M168" s="1422"/>
    </row>
    <row r="169" spans="1:20" s="711" customFormat="1" ht="16.149999999999999" customHeight="1">
      <c r="A169" s="1230"/>
      <c r="B169" s="1503"/>
      <c r="C169" s="1457"/>
      <c r="D169" s="1410"/>
      <c r="E169" s="1455"/>
      <c r="F169" s="1448"/>
      <c r="G169" s="1231"/>
      <c r="H169" s="1232"/>
      <c r="I169" s="1241"/>
      <c r="J169" s="1234"/>
      <c r="K169" s="1424"/>
      <c r="L169" s="1426"/>
      <c r="M169" s="1404"/>
    </row>
    <row r="170" spans="1:20" s="283" customFormat="1" ht="16.149999999999999" customHeight="1">
      <c r="A170" s="1267"/>
      <c r="B170" s="1466">
        <v>340</v>
      </c>
      <c r="C170" s="1457" t="s">
        <v>430</v>
      </c>
      <c r="D170" s="1410" t="s">
        <v>1044</v>
      </c>
      <c r="E170" s="1459" t="s">
        <v>1236</v>
      </c>
      <c r="F170" s="1448" t="s">
        <v>564</v>
      </c>
      <c r="G170" s="1236"/>
      <c r="H170" s="1237"/>
      <c r="I170" s="1238"/>
      <c r="J170" s="1239"/>
      <c r="K170" s="1423" t="s">
        <v>607</v>
      </c>
      <c r="L170" s="1425"/>
      <c r="M170" s="1405"/>
      <c r="N170" s="711"/>
      <c r="O170" s="711"/>
      <c r="P170" s="711"/>
      <c r="Q170" s="711"/>
      <c r="R170" s="711"/>
      <c r="S170" s="711"/>
      <c r="T170" s="711"/>
    </row>
    <row r="171" spans="1:20" s="283" customFormat="1" ht="16.149999999999999" customHeight="1">
      <c r="A171" s="1267"/>
      <c r="B171" s="1466"/>
      <c r="C171" s="1457"/>
      <c r="D171" s="1410"/>
      <c r="E171" s="1438"/>
      <c r="F171" s="1448"/>
      <c r="G171" s="1294"/>
      <c r="H171" s="1232"/>
      <c r="I171" s="1233"/>
      <c r="J171" s="1234"/>
      <c r="K171" s="1424"/>
      <c r="L171" s="1426"/>
      <c r="M171" s="1404"/>
      <c r="N171" s="711"/>
      <c r="O171" s="711"/>
      <c r="P171" s="711"/>
      <c r="Q171" s="711"/>
      <c r="R171" s="711"/>
      <c r="S171" s="711"/>
      <c r="T171" s="711"/>
    </row>
    <row r="172" spans="1:20" s="385" customFormat="1" ht="16.149999999999999" customHeight="1">
      <c r="A172" s="1267"/>
      <c r="B172" s="1466">
        <v>350</v>
      </c>
      <c r="C172" s="1457" t="s">
        <v>622</v>
      </c>
      <c r="D172" s="1410"/>
      <c r="E172" s="1455"/>
      <c r="F172" s="1448" t="s">
        <v>1076</v>
      </c>
      <c r="G172" s="1236"/>
      <c r="H172" s="1237"/>
      <c r="I172" s="1238" t="s">
        <v>1983</v>
      </c>
      <c r="J172" s="1239"/>
      <c r="K172" s="1423" t="s">
        <v>606</v>
      </c>
      <c r="L172" s="1425"/>
      <c r="M172" s="1405"/>
      <c r="N172" s="711"/>
      <c r="O172" s="711"/>
      <c r="P172" s="711"/>
      <c r="Q172" s="711"/>
      <c r="R172" s="711"/>
      <c r="S172" s="711"/>
      <c r="T172" s="711"/>
    </row>
    <row r="173" spans="1:20" s="385" customFormat="1" ht="16.149999999999999" customHeight="1">
      <c r="A173" s="1267"/>
      <c r="B173" s="1466"/>
      <c r="C173" s="1457"/>
      <c r="D173" s="1410"/>
      <c r="E173" s="1455"/>
      <c r="F173" s="1448"/>
      <c r="G173" s="1231"/>
      <c r="H173" s="1232"/>
      <c r="I173" s="1233">
        <v>40084</v>
      </c>
      <c r="J173" s="1234"/>
      <c r="K173" s="1424"/>
      <c r="L173" s="1426"/>
      <c r="M173" s="1404"/>
      <c r="N173" s="711"/>
      <c r="O173" s="711"/>
      <c r="P173" s="711"/>
      <c r="Q173" s="711"/>
      <c r="R173" s="711"/>
      <c r="S173" s="711"/>
      <c r="T173" s="711"/>
    </row>
    <row r="174" spans="1:20" s="283" customFormat="1" ht="16.149999999999999" customHeight="1">
      <c r="A174" s="1267"/>
      <c r="B174" s="1504">
        <v>390</v>
      </c>
      <c r="C174" s="1485" t="s">
        <v>1847</v>
      </c>
      <c r="D174" s="1443" t="s">
        <v>1848</v>
      </c>
      <c r="E174" s="1438" t="s">
        <v>1236</v>
      </c>
      <c r="F174" s="1414" t="s">
        <v>1863</v>
      </c>
      <c r="G174" s="1259" t="s">
        <v>1225</v>
      </c>
      <c r="H174" s="1248" t="s">
        <v>1223</v>
      </c>
      <c r="I174" s="1238"/>
      <c r="J174" s="1250"/>
      <c r="K174" s="1423" t="s">
        <v>1613</v>
      </c>
      <c r="L174" s="1425"/>
      <c r="M174" s="1422"/>
      <c r="N174" s="711"/>
      <c r="O174" s="711"/>
      <c r="P174" s="711"/>
      <c r="Q174" s="711"/>
      <c r="R174" s="711"/>
      <c r="S174" s="711"/>
      <c r="T174" s="711"/>
    </row>
    <row r="175" spans="1:20" s="283" customFormat="1" ht="16.149999999999999" customHeight="1">
      <c r="A175" s="1267"/>
      <c r="B175" s="1494"/>
      <c r="C175" s="1457"/>
      <c r="D175" s="1633"/>
      <c r="E175" s="1455"/>
      <c r="F175" s="1448"/>
      <c r="G175" s="1231"/>
      <c r="H175" s="1232"/>
      <c r="I175" s="1241"/>
      <c r="J175" s="1234"/>
      <c r="K175" s="1424"/>
      <c r="L175" s="1426"/>
      <c r="M175" s="1404"/>
      <c r="N175" s="711"/>
      <c r="O175" s="711"/>
      <c r="P175" s="711"/>
      <c r="Q175" s="711"/>
      <c r="R175" s="711"/>
      <c r="S175" s="711"/>
      <c r="T175" s="711"/>
    </row>
    <row r="176" spans="1:20" s="711" customFormat="1" ht="16.149999999999999" customHeight="1">
      <c r="A176" s="1267"/>
      <c r="B176" s="1502" t="s">
        <v>1694</v>
      </c>
      <c r="C176" s="1485" t="s">
        <v>1695</v>
      </c>
      <c r="D176" s="1408" t="s">
        <v>1699</v>
      </c>
      <c r="E176" s="1438" t="s">
        <v>1236</v>
      </c>
      <c r="F176" s="1419" t="s">
        <v>1696</v>
      </c>
      <c r="G176" s="1259"/>
      <c r="H176" s="1248" t="s">
        <v>1223</v>
      </c>
      <c r="I176" s="1249"/>
      <c r="J176" s="1250"/>
      <c r="K176" s="1513" t="s">
        <v>610</v>
      </c>
      <c r="L176" s="1412"/>
      <c r="M176" s="1405"/>
    </row>
    <row r="177" spans="1:20" s="711" customFormat="1" ht="16.149999999999999" customHeight="1">
      <c r="A177" s="1267"/>
      <c r="B177" s="1503"/>
      <c r="C177" s="1457"/>
      <c r="D177" s="1410"/>
      <c r="E177" s="1455"/>
      <c r="F177" s="1414"/>
      <c r="G177" s="1231"/>
      <c r="H177" s="1232"/>
      <c r="I177" s="1241"/>
      <c r="J177" s="1234"/>
      <c r="K177" s="1513"/>
      <c r="L177" s="1412"/>
      <c r="M177" s="1404"/>
    </row>
    <row r="178" spans="1:20" s="383" customFormat="1" ht="16.149999999999999" customHeight="1">
      <c r="A178" s="1267"/>
      <c r="B178" s="1518" t="s">
        <v>704</v>
      </c>
      <c r="C178" s="1485" t="s">
        <v>1235</v>
      </c>
      <c r="D178" s="1408"/>
      <c r="E178" s="1471" t="s">
        <v>1103</v>
      </c>
      <c r="F178" s="1414" t="s">
        <v>1215</v>
      </c>
      <c r="G178" s="1259" t="s">
        <v>1225</v>
      </c>
      <c r="H178" s="1248" t="s">
        <v>1223</v>
      </c>
      <c r="I178" s="1249"/>
      <c r="J178" s="1250"/>
      <c r="K178" s="1423" t="s">
        <v>606</v>
      </c>
      <c r="L178" s="1425"/>
      <c r="M178" s="1422"/>
      <c r="N178" s="711"/>
      <c r="O178" s="711"/>
      <c r="P178" s="711"/>
      <c r="Q178" s="711"/>
      <c r="R178" s="711"/>
      <c r="S178" s="711"/>
      <c r="T178" s="711"/>
    </row>
    <row r="179" spans="1:20" s="383" customFormat="1" ht="16.149999999999999" customHeight="1">
      <c r="A179" s="1267"/>
      <c r="B179" s="1570"/>
      <c r="C179" s="1457"/>
      <c r="D179" s="1410"/>
      <c r="E179" s="1455"/>
      <c r="F179" s="1448"/>
      <c r="G179" s="1231"/>
      <c r="H179" s="1232"/>
      <c r="I179" s="1241"/>
      <c r="J179" s="1234"/>
      <c r="K179" s="1424"/>
      <c r="L179" s="1426"/>
      <c r="M179" s="1404"/>
      <c r="N179" s="711"/>
      <c r="O179" s="711"/>
      <c r="P179" s="711"/>
      <c r="Q179" s="711"/>
      <c r="R179" s="711"/>
      <c r="S179" s="711"/>
      <c r="T179" s="711"/>
    </row>
    <row r="180" spans="1:20" s="385" customFormat="1" ht="16.149999999999999" customHeight="1">
      <c r="A180" s="1267"/>
      <c r="B180" s="1456" t="s">
        <v>1070</v>
      </c>
      <c r="C180" s="1457" t="s">
        <v>623</v>
      </c>
      <c r="D180" s="1410"/>
      <c r="E180" s="1455"/>
      <c r="F180" s="1448" t="s">
        <v>1077</v>
      </c>
      <c r="G180" s="1236"/>
      <c r="H180" s="1237"/>
      <c r="I180" s="1238" t="s">
        <v>1051</v>
      </c>
      <c r="J180" s="1239"/>
      <c r="K180" s="1423" t="s">
        <v>606</v>
      </c>
      <c r="L180" s="1425"/>
      <c r="M180" s="1405"/>
      <c r="N180" s="711"/>
      <c r="O180" s="711"/>
      <c r="P180" s="711"/>
      <c r="Q180" s="711"/>
      <c r="R180" s="711"/>
      <c r="S180" s="711"/>
      <c r="T180" s="711"/>
    </row>
    <row r="181" spans="1:20" s="385" customFormat="1" ht="16.149999999999999" customHeight="1">
      <c r="A181" s="1400" t="s">
        <v>1243</v>
      </c>
      <c r="B181" s="1456"/>
      <c r="C181" s="1457"/>
      <c r="D181" s="1410"/>
      <c r="E181" s="1455"/>
      <c r="F181" s="1448"/>
      <c r="G181" s="1231"/>
      <c r="H181" s="1232"/>
      <c r="I181" s="1241" t="s">
        <v>1052</v>
      </c>
      <c r="J181" s="1234"/>
      <c r="K181" s="1424"/>
      <c r="L181" s="1426"/>
      <c r="M181" s="1404"/>
      <c r="N181" s="711"/>
      <c r="O181" s="711"/>
      <c r="P181" s="711"/>
      <c r="Q181" s="711"/>
      <c r="R181" s="711"/>
      <c r="S181" s="711"/>
      <c r="T181" s="711"/>
    </row>
    <row r="182" spans="1:20" s="385" customFormat="1" ht="16.149999999999999" customHeight="1">
      <c r="A182" s="1400"/>
      <c r="B182" s="1456" t="s">
        <v>1070</v>
      </c>
      <c r="C182" s="1457" t="s">
        <v>624</v>
      </c>
      <c r="D182" s="1410"/>
      <c r="E182" s="1455"/>
      <c r="F182" s="1448" t="s">
        <v>1078</v>
      </c>
      <c r="G182" s="1236"/>
      <c r="H182" s="1237"/>
      <c r="I182" s="1238" t="s">
        <v>1053</v>
      </c>
      <c r="J182" s="1239"/>
      <c r="K182" s="1423" t="s">
        <v>606</v>
      </c>
      <c r="L182" s="1425"/>
      <c r="M182" s="1405"/>
      <c r="N182" s="711"/>
      <c r="O182" s="711"/>
      <c r="P182" s="711"/>
      <c r="Q182" s="711"/>
      <c r="R182" s="711"/>
      <c r="S182" s="711"/>
      <c r="T182" s="711"/>
    </row>
    <row r="183" spans="1:20" s="385" customFormat="1" ht="16.149999999999999" customHeight="1" thickBot="1">
      <c r="A183" s="1242"/>
      <c r="B183" s="1527"/>
      <c r="C183" s="1521"/>
      <c r="D183" s="1440"/>
      <c r="E183" s="1525"/>
      <c r="F183" s="1507"/>
      <c r="G183" s="1243"/>
      <c r="H183" s="1244"/>
      <c r="I183" s="1263">
        <v>43343</v>
      </c>
      <c r="J183" s="1246"/>
      <c r="K183" s="1509"/>
      <c r="L183" s="1510"/>
      <c r="M183" s="1428"/>
      <c r="N183" s="711"/>
      <c r="O183" s="711"/>
      <c r="P183" s="711"/>
      <c r="Q183" s="711"/>
      <c r="R183" s="711"/>
      <c r="S183" s="711"/>
      <c r="T183" s="711"/>
    </row>
    <row r="184" spans="1:20" s="287" customFormat="1" ht="16.149999999999999" customHeight="1" thickTop="1">
      <c r="A184" s="1267"/>
      <c r="B184" s="1500" t="s">
        <v>1095</v>
      </c>
      <c r="C184" s="1506" t="s">
        <v>221</v>
      </c>
      <c r="D184" s="1433" t="s">
        <v>1022</v>
      </c>
      <c r="E184" s="1582" t="s">
        <v>1103</v>
      </c>
      <c r="F184" s="1508" t="s">
        <v>1621</v>
      </c>
      <c r="G184" s="1225"/>
      <c r="H184" s="1226" t="s">
        <v>1223</v>
      </c>
      <c r="I184" s="1227"/>
      <c r="J184" s="1228"/>
      <c r="K184" s="1512" t="s">
        <v>607</v>
      </c>
      <c r="L184" s="1511"/>
      <c r="M184" s="1403"/>
      <c r="N184" s="711"/>
      <c r="O184" s="711"/>
      <c r="P184" s="711"/>
      <c r="Q184" s="711"/>
      <c r="R184" s="711"/>
      <c r="S184" s="711"/>
      <c r="T184" s="711"/>
    </row>
    <row r="185" spans="1:20" s="283" customFormat="1" ht="16.149999999999999" customHeight="1">
      <c r="A185" s="1267"/>
      <c r="B185" s="1501"/>
      <c r="C185" s="1457"/>
      <c r="D185" s="1410"/>
      <c r="E185" s="1455"/>
      <c r="F185" s="1448"/>
      <c r="G185" s="1231"/>
      <c r="H185" s="1232"/>
      <c r="I185" s="1241"/>
      <c r="J185" s="1234"/>
      <c r="K185" s="1513"/>
      <c r="L185" s="1412"/>
      <c r="M185" s="1404"/>
      <c r="N185" s="711"/>
      <c r="O185" s="711"/>
      <c r="P185" s="711"/>
      <c r="Q185" s="711"/>
      <c r="R185" s="711"/>
      <c r="S185" s="711"/>
      <c r="T185" s="711"/>
    </row>
    <row r="186" spans="1:20" s="283" customFormat="1" ht="16.149999999999999" customHeight="1">
      <c r="A186" s="1230"/>
      <c r="B186" s="1504">
        <v>1270</v>
      </c>
      <c r="C186" s="1485" t="s">
        <v>291</v>
      </c>
      <c r="D186" s="1408" t="s">
        <v>1019</v>
      </c>
      <c r="E186" s="1438" t="s">
        <v>1236</v>
      </c>
      <c r="F186" s="1414" t="s">
        <v>292</v>
      </c>
      <c r="G186" s="1259"/>
      <c r="H186" s="1248"/>
      <c r="I186" s="1249"/>
      <c r="J186" s="1250"/>
      <c r="K186" s="1427"/>
      <c r="L186" s="1446" t="s">
        <v>608</v>
      </c>
      <c r="M186" s="1422"/>
      <c r="N186" s="711"/>
      <c r="O186" s="711"/>
      <c r="P186" s="711"/>
      <c r="Q186" s="711"/>
      <c r="R186" s="711"/>
      <c r="S186" s="711"/>
      <c r="T186" s="711"/>
    </row>
    <row r="187" spans="1:20" s="283" customFormat="1" ht="16.149999999999999" customHeight="1">
      <c r="A187" s="1230"/>
      <c r="B187" s="1494"/>
      <c r="C187" s="1458"/>
      <c r="D187" s="1409"/>
      <c r="E187" s="1459"/>
      <c r="F187" s="1413"/>
      <c r="G187" s="1259"/>
      <c r="H187" s="1248"/>
      <c r="I187" s="1249"/>
      <c r="J187" s="1250"/>
      <c r="K187" s="1424"/>
      <c r="L187" s="1426"/>
      <c r="M187" s="1422"/>
      <c r="N187" s="711"/>
      <c r="O187" s="711"/>
      <c r="P187" s="711"/>
      <c r="Q187" s="711"/>
      <c r="R187" s="711"/>
      <c r="S187" s="711"/>
      <c r="T187" s="711"/>
    </row>
    <row r="188" spans="1:20" s="283" customFormat="1" ht="16.149999999999999" customHeight="1">
      <c r="A188" s="1400" t="s">
        <v>1230</v>
      </c>
      <c r="B188" s="1456" t="s">
        <v>1070</v>
      </c>
      <c r="C188" s="1457" t="s">
        <v>296</v>
      </c>
      <c r="D188" s="1410" t="s">
        <v>1020</v>
      </c>
      <c r="E188" s="1455" t="s">
        <v>1236</v>
      </c>
      <c r="F188" s="1448" t="s">
        <v>530</v>
      </c>
      <c r="G188" s="1236"/>
      <c r="H188" s="1237"/>
      <c r="I188" s="1238"/>
      <c r="J188" s="1239"/>
      <c r="K188" s="1423"/>
      <c r="L188" s="1425" t="s">
        <v>607</v>
      </c>
      <c r="M188" s="1405"/>
      <c r="N188" s="711"/>
      <c r="O188" s="711"/>
      <c r="P188" s="711"/>
      <c r="Q188" s="711"/>
      <c r="R188" s="711"/>
      <c r="S188" s="711"/>
      <c r="T188" s="711"/>
    </row>
    <row r="189" spans="1:20" s="283" customFormat="1" ht="16.149999999999999" customHeight="1">
      <c r="A189" s="1400"/>
      <c r="B189" s="1456"/>
      <c r="C189" s="1458"/>
      <c r="D189" s="1410"/>
      <c r="E189" s="1459"/>
      <c r="F189" s="1413"/>
      <c r="G189" s="1259"/>
      <c r="H189" s="1248"/>
      <c r="I189" s="1249"/>
      <c r="J189" s="1250"/>
      <c r="K189" s="1424"/>
      <c r="L189" s="1426"/>
      <c r="M189" s="1422"/>
      <c r="N189" s="711"/>
      <c r="O189" s="711"/>
      <c r="P189" s="711"/>
      <c r="Q189" s="711"/>
      <c r="R189" s="711"/>
      <c r="S189" s="711"/>
      <c r="T189" s="711"/>
    </row>
    <row r="190" spans="1:20" s="283" customFormat="1" ht="16.149999999999999" customHeight="1">
      <c r="A190" s="1230"/>
      <c r="B190" s="1456" t="s">
        <v>1070</v>
      </c>
      <c r="C190" s="1457" t="s">
        <v>295</v>
      </c>
      <c r="D190" s="1410" t="s">
        <v>1021</v>
      </c>
      <c r="E190" s="1455" t="s">
        <v>1236</v>
      </c>
      <c r="F190" s="1448" t="s">
        <v>531</v>
      </c>
      <c r="G190" s="1236"/>
      <c r="H190" s="1237"/>
      <c r="I190" s="1238"/>
      <c r="J190" s="1239"/>
      <c r="K190" s="1423"/>
      <c r="L190" s="1425" t="s">
        <v>606</v>
      </c>
      <c r="M190" s="1405"/>
      <c r="N190" s="711"/>
      <c r="O190" s="711"/>
      <c r="P190" s="711"/>
      <c r="Q190" s="711"/>
      <c r="R190" s="711"/>
      <c r="S190" s="711"/>
      <c r="T190" s="711"/>
    </row>
    <row r="191" spans="1:20" s="283" customFormat="1" ht="16.149999999999999" customHeight="1">
      <c r="A191" s="1230"/>
      <c r="B191" s="1456"/>
      <c r="C191" s="1457"/>
      <c r="D191" s="1410"/>
      <c r="E191" s="1455"/>
      <c r="F191" s="1448"/>
      <c r="G191" s="1231"/>
      <c r="H191" s="1232"/>
      <c r="I191" s="1241"/>
      <c r="J191" s="1234"/>
      <c r="K191" s="1424"/>
      <c r="L191" s="1426"/>
      <c r="M191" s="1404"/>
      <c r="N191" s="711"/>
      <c r="O191" s="711"/>
      <c r="P191" s="711"/>
      <c r="Q191" s="711"/>
      <c r="R191" s="711"/>
      <c r="S191" s="711"/>
      <c r="T191" s="711"/>
    </row>
    <row r="192" spans="1:20" s="386" customFormat="1" ht="16.149999999999999" customHeight="1">
      <c r="A192" s="1230"/>
      <c r="B192" s="1456" t="s">
        <v>1070</v>
      </c>
      <c r="C192" s="1485" t="s">
        <v>516</v>
      </c>
      <c r="D192" s="1408" t="s">
        <v>1032</v>
      </c>
      <c r="E192" s="1438" t="s">
        <v>91</v>
      </c>
      <c r="F192" s="1414" t="s">
        <v>566</v>
      </c>
      <c r="G192" s="1259"/>
      <c r="H192" s="1248"/>
      <c r="I192" s="1249"/>
      <c r="J192" s="1250"/>
      <c r="K192" s="1427" t="s">
        <v>607</v>
      </c>
      <c r="L192" s="1446"/>
      <c r="M192" s="1422"/>
      <c r="N192" s="711"/>
      <c r="O192" s="711"/>
      <c r="P192" s="711"/>
      <c r="Q192" s="711"/>
      <c r="R192" s="711"/>
      <c r="S192" s="711"/>
      <c r="T192" s="711"/>
    </row>
    <row r="193" spans="1:20" s="386" customFormat="1" ht="16.149999999999999" customHeight="1">
      <c r="A193" s="1230"/>
      <c r="B193" s="1456"/>
      <c r="C193" s="1457"/>
      <c r="D193" s="1410"/>
      <c r="E193" s="1455"/>
      <c r="F193" s="1448"/>
      <c r="G193" s="1231"/>
      <c r="H193" s="1232"/>
      <c r="I193" s="1241"/>
      <c r="J193" s="1234"/>
      <c r="K193" s="1424"/>
      <c r="L193" s="1426"/>
      <c r="M193" s="1404"/>
      <c r="N193" s="711"/>
      <c r="O193" s="711"/>
      <c r="P193" s="711"/>
      <c r="Q193" s="711"/>
      <c r="R193" s="711"/>
      <c r="S193" s="711"/>
      <c r="T193" s="711"/>
    </row>
    <row r="194" spans="1:20" s="403" customFormat="1" ht="16.149999999999999" customHeight="1">
      <c r="A194" s="1230"/>
      <c r="B194" s="1456" t="s">
        <v>1070</v>
      </c>
      <c r="C194" s="1457" t="s">
        <v>520</v>
      </c>
      <c r="D194" s="1410" t="s">
        <v>1033</v>
      </c>
      <c r="E194" s="1455" t="s">
        <v>91</v>
      </c>
      <c r="F194" s="1448" t="s">
        <v>567</v>
      </c>
      <c r="G194" s="1236"/>
      <c r="H194" s="1237"/>
      <c r="I194" s="1238"/>
      <c r="J194" s="1239"/>
      <c r="K194" s="1423" t="s">
        <v>606</v>
      </c>
      <c r="L194" s="1425"/>
      <c r="M194" s="1405"/>
      <c r="N194" s="711"/>
      <c r="O194" s="711"/>
      <c r="P194" s="711"/>
      <c r="Q194" s="711"/>
      <c r="R194" s="711"/>
      <c r="S194" s="711"/>
      <c r="T194" s="711"/>
    </row>
    <row r="195" spans="1:20" s="403" customFormat="1" ht="16.149999999999999" customHeight="1">
      <c r="A195" s="1230"/>
      <c r="B195" s="1456"/>
      <c r="C195" s="1457"/>
      <c r="D195" s="1410"/>
      <c r="E195" s="1455"/>
      <c r="F195" s="1448"/>
      <c r="G195" s="1231"/>
      <c r="H195" s="1232"/>
      <c r="I195" s="1241"/>
      <c r="J195" s="1234"/>
      <c r="K195" s="1424"/>
      <c r="L195" s="1426"/>
      <c r="M195" s="1404"/>
      <c r="N195" s="711"/>
      <c r="O195" s="711"/>
      <c r="P195" s="711"/>
      <c r="Q195" s="711"/>
      <c r="R195" s="711"/>
      <c r="S195" s="711"/>
      <c r="T195" s="711"/>
    </row>
    <row r="196" spans="1:20" s="385" customFormat="1" ht="16.149999999999999" customHeight="1">
      <c r="A196" s="1267"/>
      <c r="B196" s="1456" t="s">
        <v>1070</v>
      </c>
      <c r="C196" s="1457" t="s">
        <v>1050</v>
      </c>
      <c r="D196" s="1410" t="s">
        <v>1200</v>
      </c>
      <c r="E196" s="1455"/>
      <c r="F196" s="1448" t="s">
        <v>1075</v>
      </c>
      <c r="G196" s="1236"/>
      <c r="H196" s="1237"/>
      <c r="I196" s="1238" t="s">
        <v>1049</v>
      </c>
      <c r="J196" s="1239"/>
      <c r="K196" s="1423" t="s">
        <v>606</v>
      </c>
      <c r="L196" s="1425"/>
      <c r="M196" s="1405"/>
      <c r="N196" s="711"/>
      <c r="O196" s="711"/>
      <c r="P196" s="711"/>
      <c r="Q196" s="711"/>
      <c r="R196" s="711"/>
      <c r="S196" s="711"/>
      <c r="T196" s="711"/>
    </row>
    <row r="197" spans="1:20" s="385" customFormat="1" ht="16.149999999999999" customHeight="1">
      <c r="A197" s="1267"/>
      <c r="B197" s="1456"/>
      <c r="C197" s="1457"/>
      <c r="D197" s="1410"/>
      <c r="E197" s="1455"/>
      <c r="F197" s="1448"/>
      <c r="G197" s="1231"/>
      <c r="H197" s="1232"/>
      <c r="I197" s="1233">
        <v>38077</v>
      </c>
      <c r="J197" s="1234"/>
      <c r="K197" s="1424"/>
      <c r="L197" s="1426"/>
      <c r="M197" s="1404"/>
      <c r="N197" s="711"/>
      <c r="O197" s="711"/>
      <c r="P197" s="711"/>
      <c r="Q197" s="711"/>
      <c r="R197" s="711"/>
      <c r="S197" s="711"/>
      <c r="T197" s="711"/>
    </row>
    <row r="198" spans="1:20" s="711" customFormat="1" ht="16.149999999999999" customHeight="1">
      <c r="A198" s="1230"/>
      <c r="B198" s="1465"/>
      <c r="C198" s="1450"/>
      <c r="D198" s="1460"/>
      <c r="E198" s="1438"/>
      <c r="F198" s="1453"/>
      <c r="G198" s="1259"/>
      <c r="H198" s="1248"/>
      <c r="I198" s="1249"/>
      <c r="J198" s="1250"/>
      <c r="K198" s="1427"/>
      <c r="L198" s="1446"/>
      <c r="M198" s="1422"/>
    </row>
    <row r="199" spans="1:20" s="711" customFormat="1" ht="16.149999999999999" customHeight="1">
      <c r="A199" s="1230"/>
      <c r="B199" s="1466"/>
      <c r="C199" s="1634"/>
      <c r="D199" s="1635"/>
      <c r="E199" s="1455"/>
      <c r="F199" s="1636"/>
      <c r="G199" s="1231"/>
      <c r="H199" s="1232"/>
      <c r="I199" s="1241"/>
      <c r="J199" s="1234"/>
      <c r="K199" s="1424"/>
      <c r="L199" s="1426"/>
      <c r="M199" s="1404"/>
    </row>
    <row r="200" spans="1:20" s="403" customFormat="1" ht="16.149999999999999" customHeight="1">
      <c r="A200" s="1230"/>
      <c r="B200" s="1465"/>
      <c r="C200" s="1450"/>
      <c r="D200" s="1460"/>
      <c r="E200" s="1438"/>
      <c r="F200" s="1453"/>
      <c r="G200" s="1259"/>
      <c r="H200" s="1248"/>
      <c r="I200" s="1249"/>
      <c r="J200" s="1250"/>
      <c r="K200" s="1427"/>
      <c r="L200" s="1446"/>
      <c r="M200" s="1422"/>
      <c r="N200" s="711"/>
      <c r="O200" s="711"/>
      <c r="P200" s="711"/>
      <c r="Q200" s="711"/>
      <c r="R200" s="711"/>
      <c r="S200" s="711"/>
      <c r="T200" s="711"/>
    </row>
    <row r="201" spans="1:20" s="403" customFormat="1" ht="16.149999999999999" customHeight="1" thickBot="1">
      <c r="A201" s="1299"/>
      <c r="B201" s="1543"/>
      <c r="C201" s="1451"/>
      <c r="D201" s="1461"/>
      <c r="E201" s="1452"/>
      <c r="F201" s="1454"/>
      <c r="G201" s="1300"/>
      <c r="H201" s="1301"/>
      <c r="I201" s="1302"/>
      <c r="J201" s="1303"/>
      <c r="K201" s="1445"/>
      <c r="L201" s="1447"/>
      <c r="M201" s="1449"/>
      <c r="N201" s="711"/>
      <c r="O201" s="711"/>
      <c r="P201" s="711"/>
      <c r="Q201" s="711"/>
      <c r="R201" s="711"/>
      <c r="S201" s="711"/>
      <c r="T201" s="711"/>
    </row>
    <row r="202" spans="1:20" s="761" customFormat="1" ht="18.75">
      <c r="A202" s="762" t="s">
        <v>1216</v>
      </c>
      <c r="B202" s="759"/>
      <c r="C202" s="759"/>
      <c r="D202" s="759"/>
      <c r="E202" s="759"/>
      <c r="F202" s="760"/>
      <c r="G202" s="760"/>
      <c r="H202" s="763"/>
      <c r="I202" s="765"/>
      <c r="J202" s="763"/>
    </row>
    <row r="203" spans="1:20" ht="18.75">
      <c r="A203" s="1161" t="s">
        <v>1963</v>
      </c>
    </row>
    <row r="204" spans="1:20" ht="18.75">
      <c r="A204" s="758" t="s">
        <v>1248</v>
      </c>
    </row>
    <row r="205" spans="1:20" ht="18.75">
      <c r="A205" s="758" t="s">
        <v>1249</v>
      </c>
    </row>
  </sheetData>
  <mergeCells count="744">
    <mergeCell ref="C133:C134"/>
    <mergeCell ref="F155:F156"/>
    <mergeCell ref="C164:C165"/>
    <mergeCell ref="B155:B156"/>
    <mergeCell ref="C135:C136"/>
    <mergeCell ref="E135:E136"/>
    <mergeCell ref="B137:B138"/>
    <mergeCell ref="B198:B199"/>
    <mergeCell ref="C198:C199"/>
    <mergeCell ref="D198:D199"/>
    <mergeCell ref="E198:E199"/>
    <mergeCell ref="F198:F199"/>
    <mergeCell ref="F162:F163"/>
    <mergeCell ref="B147:B148"/>
    <mergeCell ref="F153:F154"/>
    <mergeCell ref="B149:B150"/>
    <mergeCell ref="B153:B154"/>
    <mergeCell ref="C153:C154"/>
    <mergeCell ref="B159:B165"/>
    <mergeCell ref="C162:C163"/>
    <mergeCell ref="E162:E163"/>
    <mergeCell ref="E159:E161"/>
    <mergeCell ref="E164:E165"/>
    <mergeCell ref="E149:E150"/>
    <mergeCell ref="B174:B175"/>
    <mergeCell ref="B170:B171"/>
    <mergeCell ref="F157:F158"/>
    <mergeCell ref="D159:D161"/>
    <mergeCell ref="D151:D152"/>
    <mergeCell ref="D147:D148"/>
    <mergeCell ref="D149:D150"/>
    <mergeCell ref="B143:B144"/>
    <mergeCell ref="D196:D197"/>
    <mergeCell ref="C192:C193"/>
    <mergeCell ref="B145:B146"/>
    <mergeCell ref="B176:B177"/>
    <mergeCell ref="E176:E177"/>
    <mergeCell ref="F176:F177"/>
    <mergeCell ref="C174:C175"/>
    <mergeCell ref="D188:D189"/>
    <mergeCell ref="D190:D191"/>
    <mergeCell ref="D184:D185"/>
    <mergeCell ref="D164:D165"/>
    <mergeCell ref="D174:D175"/>
    <mergeCell ref="D155:D156"/>
    <mergeCell ref="D186:D187"/>
    <mergeCell ref="D176:D177"/>
    <mergeCell ref="B178:B179"/>
    <mergeCell ref="M170:M171"/>
    <mergeCell ref="C2:J2"/>
    <mergeCell ref="B125:B126"/>
    <mergeCell ref="C125:C126"/>
    <mergeCell ref="D125:D126"/>
    <mergeCell ref="E125:E126"/>
    <mergeCell ref="B122:B124"/>
    <mergeCell ref="D122:D124"/>
    <mergeCell ref="M176:M177"/>
    <mergeCell ref="M174:M175"/>
    <mergeCell ref="K157:K158"/>
    <mergeCell ref="L157:L158"/>
    <mergeCell ref="M157:M158"/>
    <mergeCell ref="M145:M146"/>
    <mergeCell ref="M159:M161"/>
    <mergeCell ref="M172:M173"/>
    <mergeCell ref="L155:L156"/>
    <mergeCell ref="L162:L163"/>
    <mergeCell ref="K3:L3"/>
    <mergeCell ref="L15:L16"/>
    <mergeCell ref="K15:K16"/>
    <mergeCell ref="L13:L14"/>
    <mergeCell ref="K13:K14"/>
    <mergeCell ref="K17:K18"/>
    <mergeCell ref="L17:L18"/>
    <mergeCell ref="K19:K20"/>
    <mergeCell ref="L19:L20"/>
    <mergeCell ref="L5:L6"/>
    <mergeCell ref="L7:L8"/>
    <mergeCell ref="K9:K10"/>
    <mergeCell ref="L9:L10"/>
    <mergeCell ref="K11:K12"/>
    <mergeCell ref="L11:L12"/>
    <mergeCell ref="L29:L30"/>
    <mergeCell ref="K31:K32"/>
    <mergeCell ref="L31:L32"/>
    <mergeCell ref="M21:M22"/>
    <mergeCell ref="M23:M24"/>
    <mergeCell ref="M27:M28"/>
    <mergeCell ref="L198:L199"/>
    <mergeCell ref="M198:M199"/>
    <mergeCell ref="K170:K171"/>
    <mergeCell ref="K21:K22"/>
    <mergeCell ref="L21:L22"/>
    <mergeCell ref="K23:K24"/>
    <mergeCell ref="L23:L24"/>
    <mergeCell ref="L110:L111"/>
    <mergeCell ref="L114:L115"/>
    <mergeCell ref="K97:K98"/>
    <mergeCell ref="K93:K94"/>
    <mergeCell ref="K103:K105"/>
    <mergeCell ref="L97:L98"/>
    <mergeCell ref="M91:M92"/>
    <mergeCell ref="M103:M105"/>
    <mergeCell ref="K114:K115"/>
    <mergeCell ref="K125:K126"/>
    <mergeCell ref="L125:L126"/>
    <mergeCell ref="M58:M59"/>
    <mergeCell ref="M64:M65"/>
    <mergeCell ref="M78:M79"/>
    <mergeCell ref="M72:M73"/>
    <mergeCell ref="A1:M1"/>
    <mergeCell ref="M3:M4"/>
    <mergeCell ref="M13:M14"/>
    <mergeCell ref="F3:F4"/>
    <mergeCell ref="A21:A22"/>
    <mergeCell ref="B21:B22"/>
    <mergeCell ref="C21:C22"/>
    <mergeCell ref="E21:E22"/>
    <mergeCell ref="F21:F22"/>
    <mergeCell ref="E19:E20"/>
    <mergeCell ref="F19:F20"/>
    <mergeCell ref="D5:D6"/>
    <mergeCell ref="D7:D8"/>
    <mergeCell ref="D9:D10"/>
    <mergeCell ref="D11:D12"/>
    <mergeCell ref="D13:D14"/>
    <mergeCell ref="K27:K28"/>
    <mergeCell ref="L27:L28"/>
    <mergeCell ref="M29:M30"/>
    <mergeCell ref="M31:M32"/>
    <mergeCell ref="M19:M20"/>
    <mergeCell ref="M15:M16"/>
    <mergeCell ref="M17:M18"/>
    <mergeCell ref="D15:D16"/>
    <mergeCell ref="D17:D18"/>
    <mergeCell ref="A3:A4"/>
    <mergeCell ref="B3:B4"/>
    <mergeCell ref="C3:C4"/>
    <mergeCell ref="M184:M185"/>
    <mergeCell ref="M118:M119"/>
    <mergeCell ref="M133:M134"/>
    <mergeCell ref="M48:M49"/>
    <mergeCell ref="M39:M45"/>
    <mergeCell ref="M35:M36"/>
    <mergeCell ref="M25:M26"/>
    <mergeCell ref="M84:M86"/>
    <mergeCell ref="M101:M102"/>
    <mergeCell ref="M66:M67"/>
    <mergeCell ref="M68:M69"/>
    <mergeCell ref="M70:M71"/>
    <mergeCell ref="M182:M183"/>
    <mergeCell ref="M127:M128"/>
    <mergeCell ref="M155:M156"/>
    <mergeCell ref="M162:M163"/>
    <mergeCell ref="M164:M165"/>
    <mergeCell ref="M178:M179"/>
    <mergeCell ref="M151:M152"/>
    <mergeCell ref="M153:M154"/>
    <mergeCell ref="M122:M124"/>
    <mergeCell ref="M37:M38"/>
    <mergeCell ref="M46:M47"/>
    <mergeCell ref="M135:M136"/>
    <mergeCell ref="M50:M51"/>
    <mergeCell ref="M143:M144"/>
    <mergeCell ref="M137:M138"/>
    <mergeCell ref="M76:M77"/>
    <mergeCell ref="M56:M57"/>
    <mergeCell ref="M74:M75"/>
    <mergeCell ref="M125:M126"/>
    <mergeCell ref="M82:M83"/>
    <mergeCell ref="M110:M111"/>
    <mergeCell ref="M108:M109"/>
    <mergeCell ref="M106:M107"/>
    <mergeCell ref="M116:M117"/>
    <mergeCell ref="M52:M53"/>
    <mergeCell ref="M54:M55"/>
    <mergeCell ref="M60:M61"/>
    <mergeCell ref="M62:M63"/>
    <mergeCell ref="M33:M34"/>
    <mergeCell ref="F114:F115"/>
    <mergeCell ref="E112:E113"/>
    <mergeCell ref="E101:E102"/>
    <mergeCell ref="K29:K30"/>
    <mergeCell ref="E25:E26"/>
    <mergeCell ref="F25:F26"/>
    <mergeCell ref="L25:L26"/>
    <mergeCell ref="K25:K26"/>
    <mergeCell ref="K68:K69"/>
    <mergeCell ref="E37:E38"/>
    <mergeCell ref="L80:L81"/>
    <mergeCell ref="K37:K38"/>
    <mergeCell ref="L70:L71"/>
    <mergeCell ref="K76:K77"/>
    <mergeCell ref="E56:E57"/>
    <mergeCell ref="F62:F63"/>
    <mergeCell ref="K56:K57"/>
    <mergeCell ref="E39:E51"/>
    <mergeCell ref="L74:L75"/>
    <mergeCell ref="K74:K75"/>
    <mergeCell ref="F37:F38"/>
    <mergeCell ref="F54:F55"/>
    <mergeCell ref="K33:K34"/>
    <mergeCell ref="L33:L34"/>
    <mergeCell ref="L84:L86"/>
    <mergeCell ref="F64:F65"/>
    <mergeCell ref="F39:F45"/>
    <mergeCell ref="K84:K86"/>
    <mergeCell ref="L39:L45"/>
    <mergeCell ref="K39:K45"/>
    <mergeCell ref="L35:L36"/>
    <mergeCell ref="K35:K36"/>
    <mergeCell ref="L54:L55"/>
    <mergeCell ref="K54:K55"/>
    <mergeCell ref="L58:L67"/>
    <mergeCell ref="K72:K73"/>
    <mergeCell ref="F50:F51"/>
    <mergeCell ref="K50:K51"/>
    <mergeCell ref="L50:L51"/>
    <mergeCell ref="F46:F47"/>
    <mergeCell ref="F68:F69"/>
    <mergeCell ref="K78:K79"/>
    <mergeCell ref="F76:F77"/>
    <mergeCell ref="L68:L69"/>
    <mergeCell ref="K70:K71"/>
    <mergeCell ref="F72:F73"/>
    <mergeCell ref="L78:L79"/>
    <mergeCell ref="L118:L119"/>
    <mergeCell ref="C39:C45"/>
    <mergeCell ref="L46:L47"/>
    <mergeCell ref="K52:K53"/>
    <mergeCell ref="L37:L38"/>
    <mergeCell ref="K46:K47"/>
    <mergeCell ref="E54:E55"/>
    <mergeCell ref="D66:D67"/>
    <mergeCell ref="C66:C67"/>
    <mergeCell ref="F66:F67"/>
    <mergeCell ref="K48:K49"/>
    <mergeCell ref="L48:L49"/>
    <mergeCell ref="L56:L57"/>
    <mergeCell ref="F52:F53"/>
    <mergeCell ref="F56:F57"/>
    <mergeCell ref="D50:D51"/>
    <mergeCell ref="K58:K67"/>
    <mergeCell ref="K106:K107"/>
    <mergeCell ref="L95:L96"/>
    <mergeCell ref="L93:L94"/>
    <mergeCell ref="K95:K96"/>
    <mergeCell ref="L103:L105"/>
    <mergeCell ref="K116:K117"/>
    <mergeCell ref="E103:E105"/>
    <mergeCell ref="K89:K90"/>
    <mergeCell ref="K149:K150"/>
    <mergeCell ref="L149:L150"/>
    <mergeCell ref="C137:C138"/>
    <mergeCell ref="E137:E138"/>
    <mergeCell ref="F137:F138"/>
    <mergeCell ref="L89:L90"/>
    <mergeCell ref="K99:K100"/>
    <mergeCell ref="L99:L100"/>
    <mergeCell ref="L91:L92"/>
    <mergeCell ref="L101:L102"/>
    <mergeCell ref="K101:K102"/>
    <mergeCell ref="L122:L124"/>
    <mergeCell ref="L135:L136"/>
    <mergeCell ref="L112:L113"/>
    <mergeCell ref="F143:F144"/>
    <mergeCell ref="K108:K109"/>
    <mergeCell ref="L106:L107"/>
    <mergeCell ref="K120:K121"/>
    <mergeCell ref="K127:K128"/>
    <mergeCell ref="L127:L128"/>
    <mergeCell ref="L143:L144"/>
    <mergeCell ref="K139:K140"/>
    <mergeCell ref="L139:L140"/>
    <mergeCell ref="M149:M150"/>
    <mergeCell ref="M147:M148"/>
    <mergeCell ref="K141:K142"/>
    <mergeCell ref="M141:M142"/>
    <mergeCell ref="K135:K136"/>
    <mergeCell ref="B196:B197"/>
    <mergeCell ref="C196:C197"/>
    <mergeCell ref="B172:B173"/>
    <mergeCell ref="B180:B181"/>
    <mergeCell ref="B182:B183"/>
    <mergeCell ref="C182:C183"/>
    <mergeCell ref="C172:C173"/>
    <mergeCell ref="C180:C181"/>
    <mergeCell ref="B166:B167"/>
    <mergeCell ref="C166:C167"/>
    <mergeCell ref="B186:B187"/>
    <mergeCell ref="C186:C187"/>
    <mergeCell ref="B192:B193"/>
    <mergeCell ref="C170:C171"/>
    <mergeCell ref="C194:C195"/>
    <mergeCell ref="C159:C161"/>
    <mergeCell ref="D153:D154"/>
    <mergeCell ref="E184:E185"/>
    <mergeCell ref="E178:E179"/>
    <mergeCell ref="M120:M121"/>
    <mergeCell ref="L120:L121"/>
    <mergeCell ref="F129:F130"/>
    <mergeCell ref="M131:M132"/>
    <mergeCell ref="K129:K130"/>
    <mergeCell ref="L129:L130"/>
    <mergeCell ref="L131:L132"/>
    <mergeCell ref="M129:M130"/>
    <mergeCell ref="K172:K173"/>
    <mergeCell ref="M139:M140"/>
    <mergeCell ref="L172:L173"/>
    <mergeCell ref="K133:K134"/>
    <mergeCell ref="L133:L134"/>
    <mergeCell ref="L151:L152"/>
    <mergeCell ref="K145:K146"/>
    <mergeCell ref="L145:L146"/>
    <mergeCell ref="M166:M167"/>
    <mergeCell ref="L137:L138"/>
    <mergeCell ref="K137:K138"/>
    <mergeCell ref="K168:K169"/>
    <mergeCell ref="L168:L169"/>
    <mergeCell ref="M168:M169"/>
    <mergeCell ref="L141:L142"/>
    <mergeCell ref="K143:K144"/>
    <mergeCell ref="D58:D59"/>
    <mergeCell ref="L116:L117"/>
    <mergeCell ref="F99:F100"/>
    <mergeCell ref="F82:F83"/>
    <mergeCell ref="F80:F81"/>
    <mergeCell ref="F78:F79"/>
    <mergeCell ref="F74:F75"/>
    <mergeCell ref="F84:F86"/>
    <mergeCell ref="L72:L73"/>
    <mergeCell ref="L76:L77"/>
    <mergeCell ref="K87:K88"/>
    <mergeCell ref="L87:L88"/>
    <mergeCell ref="E114:E115"/>
    <mergeCell ref="F106:F107"/>
    <mergeCell ref="D62:D63"/>
    <mergeCell ref="E99:E100"/>
    <mergeCell ref="K110:K111"/>
    <mergeCell ref="F97:F98"/>
    <mergeCell ref="F103:F105"/>
    <mergeCell ref="F112:F113"/>
    <mergeCell ref="F110:F111"/>
    <mergeCell ref="E108:E109"/>
    <mergeCell ref="F108:F109"/>
    <mergeCell ref="D93:D94"/>
    <mergeCell ref="B74:B75"/>
    <mergeCell ref="B87:B88"/>
    <mergeCell ref="C87:C88"/>
    <mergeCell ref="D68:D69"/>
    <mergeCell ref="B70:B71"/>
    <mergeCell ref="C70:C71"/>
    <mergeCell ref="D72:D73"/>
    <mergeCell ref="D74:D75"/>
    <mergeCell ref="D76:D77"/>
    <mergeCell ref="D78:D79"/>
    <mergeCell ref="C74:C75"/>
    <mergeCell ref="C72:C73"/>
    <mergeCell ref="B76:B77"/>
    <mergeCell ref="K91:K92"/>
    <mergeCell ref="B118:B119"/>
    <mergeCell ref="C118:C119"/>
    <mergeCell ref="E82:E83"/>
    <mergeCell ref="B91:B92"/>
    <mergeCell ref="C91:C92"/>
    <mergeCell ref="B78:B79"/>
    <mergeCell ref="D82:D83"/>
    <mergeCell ref="C82:C83"/>
    <mergeCell ref="C78:C79"/>
    <mergeCell ref="D80:D81"/>
    <mergeCell ref="E87:E88"/>
    <mergeCell ref="D91:D92"/>
    <mergeCell ref="B80:B81"/>
    <mergeCell ref="B110:B111"/>
    <mergeCell ref="C110:C111"/>
    <mergeCell ref="E110:E111"/>
    <mergeCell ref="D106:D107"/>
    <mergeCell ref="D108:D109"/>
    <mergeCell ref="D110:D111"/>
    <mergeCell ref="E118:E119"/>
    <mergeCell ref="E84:E86"/>
    <mergeCell ref="C93:C94"/>
    <mergeCell ref="B82:B83"/>
    <mergeCell ref="E3:E4"/>
    <mergeCell ref="B19:B20"/>
    <mergeCell ref="C19:C20"/>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F11:F12"/>
    <mergeCell ref="B13:B14"/>
    <mergeCell ref="E7:E8"/>
    <mergeCell ref="B200:B201"/>
    <mergeCell ref="B56:B57"/>
    <mergeCell ref="C56:C57"/>
    <mergeCell ref="F33:F34"/>
    <mergeCell ref="F60:F61"/>
    <mergeCell ref="F58:F59"/>
    <mergeCell ref="B17:B18"/>
    <mergeCell ref="B106:B107"/>
    <mergeCell ref="B84:B86"/>
    <mergeCell ref="B135:B136"/>
    <mergeCell ref="E153:E154"/>
    <mergeCell ref="E151:E152"/>
    <mergeCell ref="E182:E183"/>
    <mergeCell ref="C143:C144"/>
    <mergeCell ref="D194:D195"/>
    <mergeCell ref="E192:E193"/>
    <mergeCell ref="B23:B24"/>
    <mergeCell ref="C23:C24"/>
    <mergeCell ref="E23:E24"/>
    <mergeCell ref="F23:F24"/>
    <mergeCell ref="E52:E53"/>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B52:B53"/>
    <mergeCell ref="C52:C53"/>
    <mergeCell ref="B37:B38"/>
    <mergeCell ref="C29:C30"/>
    <mergeCell ref="F29:F30"/>
    <mergeCell ref="F35:F36"/>
    <mergeCell ref="F31:F32"/>
    <mergeCell ref="D139:D140"/>
    <mergeCell ref="C127:C128"/>
    <mergeCell ref="D120:D121"/>
    <mergeCell ref="D127:D128"/>
    <mergeCell ref="C122:C124"/>
    <mergeCell ref="E122:E124"/>
    <mergeCell ref="F120:F121"/>
    <mergeCell ref="F125:F126"/>
    <mergeCell ref="F127:F128"/>
    <mergeCell ref="E127:E128"/>
    <mergeCell ref="E120:E121"/>
    <mergeCell ref="D112:D113"/>
    <mergeCell ref="D114:D115"/>
    <mergeCell ref="C106:C107"/>
    <mergeCell ref="E106:E107"/>
    <mergeCell ref="E70:E81"/>
    <mergeCell ref="F70:F71"/>
    <mergeCell ref="B108:B109"/>
    <mergeCell ref="K118:K119"/>
    <mergeCell ref="B141:B142"/>
    <mergeCell ref="B139:B140"/>
    <mergeCell ref="C116:C117"/>
    <mergeCell ref="F149:F150"/>
    <mergeCell ref="F122:F124"/>
    <mergeCell ref="F141:F142"/>
    <mergeCell ref="C114:C115"/>
    <mergeCell ref="C108:C109"/>
    <mergeCell ref="C112:C113"/>
    <mergeCell ref="B127:B128"/>
    <mergeCell ref="K131:K132"/>
    <mergeCell ref="E145:E146"/>
    <mergeCell ref="F145:F146"/>
    <mergeCell ref="D141:D142"/>
    <mergeCell ref="E143:E144"/>
    <mergeCell ref="E133:E134"/>
    <mergeCell ref="F133:F134"/>
    <mergeCell ref="F118:F119"/>
    <mergeCell ref="C141:C142"/>
    <mergeCell ref="C120:C121"/>
    <mergeCell ref="C145:C146"/>
    <mergeCell ref="D145:D146"/>
    <mergeCell ref="D129:D130"/>
    <mergeCell ref="D131:D132"/>
    <mergeCell ref="K153:K154"/>
    <mergeCell ref="D101:D102"/>
    <mergeCell ref="D103:D105"/>
    <mergeCell ref="F131:F132"/>
    <mergeCell ref="E147:E148"/>
    <mergeCell ref="K122:K124"/>
    <mergeCell ref="E131:E132"/>
    <mergeCell ref="E129:E130"/>
    <mergeCell ref="D133:D134"/>
    <mergeCell ref="D143:D144"/>
    <mergeCell ref="E139:E140"/>
    <mergeCell ref="F139:F140"/>
    <mergeCell ref="F135:F136"/>
    <mergeCell ref="B120:B121"/>
    <mergeCell ref="B114:B115"/>
    <mergeCell ref="B112:B113"/>
    <mergeCell ref="K178:K179"/>
    <mergeCell ref="K164:K165"/>
    <mergeCell ref="K151:K152"/>
    <mergeCell ref="F151:F152"/>
    <mergeCell ref="F168:F169"/>
    <mergeCell ref="E116:E117"/>
    <mergeCell ref="F116:F117"/>
    <mergeCell ref="K112:K113"/>
    <mergeCell ref="D166:D167"/>
    <mergeCell ref="B151:B152"/>
    <mergeCell ref="B116:B117"/>
    <mergeCell ref="C155:C156"/>
    <mergeCell ref="B129:B130"/>
    <mergeCell ref="C129:C130"/>
    <mergeCell ref="B131:B132"/>
    <mergeCell ref="C131:C132"/>
    <mergeCell ref="C151:C152"/>
    <mergeCell ref="C147:C148"/>
    <mergeCell ref="C149:C150"/>
    <mergeCell ref="C139:C140"/>
    <mergeCell ref="B133:B134"/>
    <mergeCell ref="K176:K177"/>
    <mergeCell ref="E141:E142"/>
    <mergeCell ref="E170:E171"/>
    <mergeCell ref="K155:K156"/>
    <mergeCell ref="K159:K161"/>
    <mergeCell ref="K162:K163"/>
    <mergeCell ref="K147:K148"/>
    <mergeCell ref="E172:E173"/>
    <mergeCell ref="F164:F165"/>
    <mergeCell ref="F170:F171"/>
    <mergeCell ref="L166:L167"/>
    <mergeCell ref="F182:F183"/>
    <mergeCell ref="F166:F167"/>
    <mergeCell ref="E186:E187"/>
    <mergeCell ref="E166:E167"/>
    <mergeCell ref="F159:F161"/>
    <mergeCell ref="F184:F185"/>
    <mergeCell ref="K182:K183"/>
    <mergeCell ref="F147:F148"/>
    <mergeCell ref="L147:L148"/>
    <mergeCell ref="L153:L154"/>
    <mergeCell ref="E155:E156"/>
    <mergeCell ref="L182:L183"/>
    <mergeCell ref="L159:L161"/>
    <mergeCell ref="L178:L179"/>
    <mergeCell ref="L164:L165"/>
    <mergeCell ref="L176:L177"/>
    <mergeCell ref="L184:L185"/>
    <mergeCell ref="K184:K185"/>
    <mergeCell ref="K180:K181"/>
    <mergeCell ref="L180:L181"/>
    <mergeCell ref="F172:F173"/>
    <mergeCell ref="L170:L171"/>
    <mergeCell ref="K174:K175"/>
    <mergeCell ref="L174:L175"/>
    <mergeCell ref="K166:K167"/>
    <mergeCell ref="C37:C38"/>
    <mergeCell ref="E91:E92"/>
    <mergeCell ref="F91:F92"/>
    <mergeCell ref="E89:E90"/>
    <mergeCell ref="F89:F90"/>
    <mergeCell ref="B184:B185"/>
    <mergeCell ref="D172:D173"/>
    <mergeCell ref="B168:B169"/>
    <mergeCell ref="C168:C169"/>
    <mergeCell ref="D168:D169"/>
    <mergeCell ref="E168:E169"/>
    <mergeCell ref="B157:B158"/>
    <mergeCell ref="C157:C158"/>
    <mergeCell ref="D157:D158"/>
    <mergeCell ref="E157:E158"/>
    <mergeCell ref="D162:D163"/>
    <mergeCell ref="C184:C185"/>
    <mergeCell ref="D178:D179"/>
    <mergeCell ref="D170:D171"/>
    <mergeCell ref="C176:C177"/>
    <mergeCell ref="D180:D181"/>
    <mergeCell ref="D182:D183"/>
    <mergeCell ref="C178:C179"/>
    <mergeCell ref="E97:E98"/>
    <mergeCell ref="E93:E94"/>
    <mergeCell ref="E95:E96"/>
    <mergeCell ref="F93:F94"/>
    <mergeCell ref="D89:D90"/>
    <mergeCell ref="B95:B96"/>
    <mergeCell ref="C95:C96"/>
    <mergeCell ref="B39:B49"/>
    <mergeCell ref="C48:C49"/>
    <mergeCell ref="C46:C47"/>
    <mergeCell ref="C54:C55"/>
    <mergeCell ref="C50:C51"/>
    <mergeCell ref="D70:D71"/>
    <mergeCell ref="B50:B51"/>
    <mergeCell ref="C76:C77"/>
    <mergeCell ref="D64:D65"/>
    <mergeCell ref="B64:B65"/>
    <mergeCell ref="C64:C65"/>
    <mergeCell ref="B93:B94"/>
    <mergeCell ref="B54:B55"/>
    <mergeCell ref="E68:E69"/>
    <mergeCell ref="B72:B73"/>
    <mergeCell ref="C68:C69"/>
    <mergeCell ref="D60:D61"/>
    <mergeCell ref="B101:B102"/>
    <mergeCell ref="B103:B105"/>
    <mergeCell ref="C99:C100"/>
    <mergeCell ref="C84:C86"/>
    <mergeCell ref="B68:B69"/>
    <mergeCell ref="B62:B63"/>
    <mergeCell ref="C62:C63"/>
    <mergeCell ref="B58:B59"/>
    <mergeCell ref="C58:C59"/>
    <mergeCell ref="B97:B98"/>
    <mergeCell ref="C97:C98"/>
    <mergeCell ref="B99:B100"/>
    <mergeCell ref="B89:B90"/>
    <mergeCell ref="C89:C90"/>
    <mergeCell ref="C80:C81"/>
    <mergeCell ref="C101:C102"/>
    <mergeCell ref="C103:C105"/>
    <mergeCell ref="B60:B61"/>
    <mergeCell ref="C60:C61"/>
    <mergeCell ref="D97:D98"/>
    <mergeCell ref="D95:D96"/>
    <mergeCell ref="D99:D100"/>
    <mergeCell ref="B66:B67"/>
    <mergeCell ref="C200:C201"/>
    <mergeCell ref="E200:E201"/>
    <mergeCell ref="F200:F201"/>
    <mergeCell ref="F194:F195"/>
    <mergeCell ref="E174:E175"/>
    <mergeCell ref="F174:F175"/>
    <mergeCell ref="B188:B189"/>
    <mergeCell ref="C188:C189"/>
    <mergeCell ref="E188:E189"/>
    <mergeCell ref="F188:F189"/>
    <mergeCell ref="F186:F187"/>
    <mergeCell ref="F178:F179"/>
    <mergeCell ref="E196:E197"/>
    <mergeCell ref="F196:F197"/>
    <mergeCell ref="E180:E181"/>
    <mergeCell ref="F180:F181"/>
    <mergeCell ref="B190:B191"/>
    <mergeCell ref="C190:C191"/>
    <mergeCell ref="E190:E191"/>
    <mergeCell ref="F192:F193"/>
    <mergeCell ref="D200:D201"/>
    <mergeCell ref="B194:B195"/>
    <mergeCell ref="E194:E195"/>
    <mergeCell ref="D192:D193"/>
    <mergeCell ref="K200:K201"/>
    <mergeCell ref="L200:L201"/>
    <mergeCell ref="F190:F191"/>
    <mergeCell ref="K190:K191"/>
    <mergeCell ref="L190:L191"/>
    <mergeCell ref="M190:M191"/>
    <mergeCell ref="M192:M193"/>
    <mergeCell ref="M200:M201"/>
    <mergeCell ref="M180:M181"/>
    <mergeCell ref="M194:M195"/>
    <mergeCell ref="M186:M187"/>
    <mergeCell ref="K192:K193"/>
    <mergeCell ref="K186:K187"/>
    <mergeCell ref="L192:L193"/>
    <mergeCell ref="K194:K195"/>
    <mergeCell ref="L194:L195"/>
    <mergeCell ref="L186:L187"/>
    <mergeCell ref="M196:M197"/>
    <mergeCell ref="K196:K197"/>
    <mergeCell ref="L196:L197"/>
    <mergeCell ref="M188:M189"/>
    <mergeCell ref="K188:K189"/>
    <mergeCell ref="L188:L189"/>
    <mergeCell ref="K198:K199"/>
    <mergeCell ref="M11:M12"/>
    <mergeCell ref="M93:M94"/>
    <mergeCell ref="M99:M100"/>
    <mergeCell ref="M97:M98"/>
    <mergeCell ref="M87:M88"/>
    <mergeCell ref="M89:M90"/>
    <mergeCell ref="D52:D53"/>
    <mergeCell ref="D54:D55"/>
    <mergeCell ref="D56:D57"/>
    <mergeCell ref="D33:D34"/>
    <mergeCell ref="D37:D38"/>
    <mergeCell ref="D39:D45"/>
    <mergeCell ref="D46:D47"/>
    <mergeCell ref="D48:D49"/>
    <mergeCell ref="D25:D26"/>
    <mergeCell ref="F15:F16"/>
    <mergeCell ref="E13:E18"/>
    <mergeCell ref="L52:L53"/>
    <mergeCell ref="E58:E67"/>
    <mergeCell ref="D19:D20"/>
    <mergeCell ref="D21:D22"/>
    <mergeCell ref="D23:D24"/>
    <mergeCell ref="D27:D28"/>
    <mergeCell ref="D35:D36"/>
    <mergeCell ref="M5:M6"/>
    <mergeCell ref="M9:M10"/>
    <mergeCell ref="M95:M96"/>
    <mergeCell ref="K2:M2"/>
    <mergeCell ref="D84:D86"/>
    <mergeCell ref="D87:D88"/>
    <mergeCell ref="D135:D136"/>
    <mergeCell ref="D137:D138"/>
    <mergeCell ref="D116:D117"/>
    <mergeCell ref="D118:D119"/>
    <mergeCell ref="L108:L109"/>
    <mergeCell ref="M112:M113"/>
    <mergeCell ref="F95:F96"/>
    <mergeCell ref="F87:F88"/>
    <mergeCell ref="F27:F28"/>
    <mergeCell ref="D3:D4"/>
    <mergeCell ref="M114:M115"/>
    <mergeCell ref="F101:F102"/>
    <mergeCell ref="F48:F49"/>
    <mergeCell ref="M80:M81"/>
    <mergeCell ref="K82:K83"/>
    <mergeCell ref="L82:L83"/>
    <mergeCell ref="K80:K81"/>
    <mergeCell ref="M7:M8"/>
    <mergeCell ref="A188:A189"/>
    <mergeCell ref="A15:A17"/>
    <mergeCell ref="A7:A8"/>
    <mergeCell ref="A27:A30"/>
    <mergeCell ref="A54:A57"/>
    <mergeCell ref="A103:A104"/>
    <mergeCell ref="A135:A138"/>
    <mergeCell ref="A181:A182"/>
    <mergeCell ref="A95:A98"/>
    <mergeCell ref="A143:A144"/>
    <mergeCell ref="A23:A24"/>
  </mergeCells>
  <phoneticPr fontId="12"/>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3:B105" location="'250'!A1" display="'250'!A1"/>
    <hyperlink ref="B106:B107" location="'270'!A1" display="'270'!A1"/>
    <hyperlink ref="B110:B111" location="'280'!A1" display="'280'!A1"/>
    <hyperlink ref="B112:B113" location="'290'!A1" display="'290'!A1"/>
    <hyperlink ref="B120:B121" location="'300'!A1" display="300"/>
    <hyperlink ref="B141:B142" location="'310'!A1" display="'310'!A1"/>
    <hyperlink ref="B155:B156" location="'330'!A1" display="'330'!A1"/>
    <hyperlink ref="B170:B171" location="'340'!A1" display="'340'!A1"/>
    <hyperlink ref="B129:B130" location="'360'!A1" display="'360'!A1"/>
    <hyperlink ref="B131:B132" location="'370'!A1" display="'370'!A1"/>
    <hyperlink ref="B166:B167" location="'380'!A1" display="'380'!A1"/>
    <hyperlink ref="B7:B8" location="'010'!A1" display="010"/>
    <hyperlink ref="B9:B10" location="'020'!A1" display="'020'!A1"/>
    <hyperlink ref="B78:B79" location="'170'!A1" display="'170'!A1"/>
    <hyperlink ref="B172:B173" location="'350'!A1" display="'350'!A1"/>
    <hyperlink ref="B143:B144"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6:B187" location="'1270'!Print_Area" display="'1270'!Print_Area"/>
    <hyperlink ref="B174:B175" location="'390'!A1" display="'390'!A1"/>
    <hyperlink ref="B50:B51" location="'400'!Print_Area" display="400"/>
    <hyperlink ref="B157:B158" location="'410'!A1" display="'410'!A1"/>
  </hyperlinks>
  <pageMargins left="0.70866141732283472" right="0.70866141732283472" top="0.74803149606299213" bottom="0.74803149606299213" header="0.31496062992125984" footer="0.31496062992125984"/>
  <pageSetup paperSize="9" scale="45" fitToHeight="0" orientation="portrait" blackAndWhite="1" r:id="rId1"/>
  <headerFooter alignWithMargins="0"/>
  <rowBreaks count="1" manualBreakCount="1">
    <brk id="107"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319</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547" t="s">
        <v>473</v>
      </c>
      <c r="B2" s="2547"/>
      <c r="C2" s="2547"/>
      <c r="D2" s="2547"/>
      <c r="E2" s="2547"/>
      <c r="F2" s="2547"/>
      <c r="G2" s="2547"/>
      <c r="H2" s="2547"/>
      <c r="I2" s="2547"/>
      <c r="J2" s="2547"/>
      <c r="K2" s="2547"/>
      <c r="L2" s="2547"/>
      <c r="M2" s="2547"/>
      <c r="N2" s="2547"/>
      <c r="O2" s="2547"/>
      <c r="P2" s="2547"/>
      <c r="Q2" s="2547"/>
      <c r="R2" s="2547"/>
      <c r="S2" s="2547"/>
      <c r="T2" s="2547"/>
      <c r="U2" s="2547"/>
      <c r="V2" s="2547"/>
      <c r="W2" s="2547"/>
      <c r="X2" s="2547"/>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240</v>
      </c>
      <c r="Q4" s="1842">
        <v>37778</v>
      </c>
      <c r="R4" s="1842"/>
      <c r="S4" s="1842"/>
      <c r="T4" s="1842"/>
      <c r="U4" s="1842"/>
      <c r="V4" s="1842"/>
      <c r="W4" s="1842"/>
      <c r="X4" s="121"/>
    </row>
    <row r="5" spans="1:24" s="272" customFormat="1">
      <c r="A5" s="118"/>
      <c r="B5" s="119"/>
      <c r="C5" s="119"/>
      <c r="D5" s="119"/>
      <c r="E5" s="119"/>
      <c r="F5" s="372" t="str">
        <f>"第50"&amp;入力シート!C3&amp;"-"&amp;入力シート!C4&amp;"号"</f>
        <v>第505-12345-001号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550" t="s">
        <v>235</v>
      </c>
      <c r="E6" s="2550"/>
      <c r="F6" s="2551" t="str">
        <f>入力シート!C10</f>
        <v>県道博多天神線排水性舗装工事（第２工区）</v>
      </c>
      <c r="G6" s="2552"/>
      <c r="H6" s="2552"/>
      <c r="I6" s="2552"/>
      <c r="J6" s="2552"/>
      <c r="K6" s="2552"/>
      <c r="L6" s="2552"/>
      <c r="M6" s="2552"/>
      <c r="N6" s="2552"/>
      <c r="O6" s="2552"/>
      <c r="P6" s="2552"/>
      <c r="Q6" s="2552"/>
      <c r="R6" s="2552"/>
      <c r="S6" s="2552"/>
      <c r="T6" s="2552"/>
      <c r="U6" s="2552"/>
      <c r="V6" s="2552"/>
      <c r="W6" s="2552"/>
      <c r="X6" s="2553"/>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474</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522" t="s">
        <v>25</v>
      </c>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2548"/>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549" t="s">
        <v>475</v>
      </c>
      <c r="C12" s="2549"/>
      <c r="D12" s="2549"/>
      <c r="E12" s="2549" t="s">
        <v>320</v>
      </c>
      <c r="F12" s="2549"/>
      <c r="G12" s="2549"/>
      <c r="H12" s="2549" t="s">
        <v>26</v>
      </c>
      <c r="I12" s="2549"/>
      <c r="J12" s="2549" t="s">
        <v>476</v>
      </c>
      <c r="K12" s="2549"/>
      <c r="L12" s="2549"/>
      <c r="M12" s="2549" t="s">
        <v>477</v>
      </c>
      <c r="N12" s="2549"/>
      <c r="O12" s="2549"/>
      <c r="P12" s="2549"/>
      <c r="Q12" s="2549"/>
      <c r="R12" s="2549"/>
      <c r="S12" s="2549"/>
      <c r="T12" s="2549"/>
      <c r="U12" s="2549"/>
      <c r="V12" s="2549" t="s">
        <v>133</v>
      </c>
      <c r="W12" s="2549"/>
      <c r="X12" s="121"/>
    </row>
    <row r="13" spans="1:24" s="272" customFormat="1">
      <c r="A13" s="118"/>
      <c r="B13" s="2549"/>
      <c r="C13" s="2549"/>
      <c r="D13" s="2549"/>
      <c r="E13" s="2549"/>
      <c r="F13" s="2549"/>
      <c r="G13" s="2549"/>
      <c r="H13" s="2549"/>
      <c r="I13" s="2549"/>
      <c r="J13" s="2549"/>
      <c r="K13" s="2549"/>
      <c r="L13" s="2549"/>
      <c r="M13" s="2549" t="s">
        <v>478</v>
      </c>
      <c r="N13" s="2549"/>
      <c r="O13" s="2549"/>
      <c r="P13" s="2549" t="s">
        <v>479</v>
      </c>
      <c r="Q13" s="2549"/>
      <c r="R13" s="2549" t="s">
        <v>480</v>
      </c>
      <c r="S13" s="2549"/>
      <c r="T13" s="2549" t="s">
        <v>481</v>
      </c>
      <c r="U13" s="2549"/>
      <c r="V13" s="2549"/>
      <c r="W13" s="2549"/>
      <c r="X13" s="121"/>
    </row>
    <row r="14" spans="1:24" s="272" customFormat="1" ht="27" customHeight="1">
      <c r="A14" s="118"/>
      <c r="B14" s="2518" t="s">
        <v>1714</v>
      </c>
      <c r="C14" s="2518"/>
      <c r="D14" s="2518"/>
      <c r="E14" s="2518" t="s">
        <v>1715</v>
      </c>
      <c r="F14" s="2518"/>
      <c r="G14" s="2518"/>
      <c r="H14" s="2543" t="s">
        <v>1719</v>
      </c>
      <c r="I14" s="2543"/>
      <c r="J14" s="2543">
        <v>10</v>
      </c>
      <c r="K14" s="2543"/>
      <c r="L14" s="2543"/>
      <c r="M14" s="2544"/>
      <c r="N14" s="2545"/>
      <c r="O14" s="2546"/>
      <c r="P14" s="2520"/>
      <c r="Q14" s="2520"/>
      <c r="R14" s="2520"/>
      <c r="S14" s="2520"/>
      <c r="T14" s="1811"/>
      <c r="U14" s="1811"/>
      <c r="V14" s="2523"/>
      <c r="W14" s="2523"/>
      <c r="X14" s="121"/>
    </row>
    <row r="15" spans="1:24" s="272" customFormat="1" ht="27" customHeight="1">
      <c r="A15" s="118"/>
      <c r="B15" s="2518"/>
      <c r="C15" s="2518"/>
      <c r="D15" s="2518"/>
      <c r="E15" s="2518" t="s">
        <v>1716</v>
      </c>
      <c r="F15" s="2518"/>
      <c r="G15" s="2518"/>
      <c r="H15" s="2543" t="s">
        <v>1719</v>
      </c>
      <c r="I15" s="2543"/>
      <c r="J15" s="2543">
        <v>8</v>
      </c>
      <c r="K15" s="2543"/>
      <c r="L15" s="2543"/>
      <c r="M15" s="2519"/>
      <c r="N15" s="2519"/>
      <c r="O15" s="2519"/>
      <c r="P15" s="2520"/>
      <c r="Q15" s="2520"/>
      <c r="R15" s="2520"/>
      <c r="S15" s="2520"/>
      <c r="T15" s="1811"/>
      <c r="U15" s="1811"/>
      <c r="V15" s="2523"/>
      <c r="W15" s="2523"/>
      <c r="X15" s="121"/>
    </row>
    <row r="16" spans="1:24" s="272" customFormat="1" ht="27" customHeight="1">
      <c r="A16" s="118"/>
      <c r="B16" s="2518"/>
      <c r="C16" s="2518"/>
      <c r="D16" s="2518"/>
      <c r="E16" s="2518" t="s">
        <v>1717</v>
      </c>
      <c r="F16" s="2518"/>
      <c r="G16" s="2518"/>
      <c r="H16" s="2543" t="s">
        <v>1719</v>
      </c>
      <c r="I16" s="2543"/>
      <c r="J16" s="2543">
        <v>5</v>
      </c>
      <c r="K16" s="2543"/>
      <c r="L16" s="2543"/>
      <c r="M16" s="2519"/>
      <c r="N16" s="2519"/>
      <c r="O16" s="2519"/>
      <c r="P16" s="2520"/>
      <c r="Q16" s="2520"/>
      <c r="R16" s="2520"/>
      <c r="S16" s="2520"/>
      <c r="T16" s="1811"/>
      <c r="U16" s="1811"/>
      <c r="V16" s="2523"/>
      <c r="W16" s="2523"/>
      <c r="X16" s="121"/>
    </row>
    <row r="17" spans="1:24" s="272" customFormat="1" ht="27" customHeight="1">
      <c r="A17" s="118"/>
      <c r="B17" s="2518"/>
      <c r="C17" s="2518"/>
      <c r="D17" s="2518"/>
      <c r="E17" s="2518" t="s">
        <v>1718</v>
      </c>
      <c r="F17" s="2518"/>
      <c r="G17" s="2518"/>
      <c r="H17" s="2543" t="s">
        <v>1719</v>
      </c>
      <c r="I17" s="2543"/>
      <c r="J17" s="2543">
        <v>3</v>
      </c>
      <c r="K17" s="2543"/>
      <c r="L17" s="2543"/>
      <c r="M17" s="2519"/>
      <c r="N17" s="2519"/>
      <c r="O17" s="2519"/>
      <c r="P17" s="2520"/>
      <c r="Q17" s="2520"/>
      <c r="R17" s="2520"/>
      <c r="S17" s="2520"/>
      <c r="T17" s="1811"/>
      <c r="U17" s="1811"/>
      <c r="V17" s="2523"/>
      <c r="W17" s="2523"/>
      <c r="X17" s="121"/>
    </row>
    <row r="18" spans="1:24" s="272" customFormat="1" ht="27" customHeight="1">
      <c r="A18" s="118"/>
      <c r="B18" s="2518"/>
      <c r="C18" s="2518"/>
      <c r="D18" s="2518"/>
      <c r="E18" s="2518"/>
      <c r="F18" s="2518"/>
      <c r="G18" s="2518"/>
      <c r="H18" s="2518"/>
      <c r="I18" s="2518"/>
      <c r="J18" s="2518"/>
      <c r="K18" s="2518"/>
      <c r="L18" s="2518"/>
      <c r="M18" s="2519"/>
      <c r="N18" s="2519"/>
      <c r="O18" s="2519"/>
      <c r="P18" s="2520"/>
      <c r="Q18" s="2520"/>
      <c r="R18" s="2520"/>
      <c r="S18" s="2520"/>
      <c r="T18" s="1811"/>
      <c r="U18" s="1811"/>
      <c r="V18" s="2523"/>
      <c r="W18" s="2523"/>
      <c r="X18" s="121"/>
    </row>
    <row r="19" spans="1:24" s="272" customFormat="1" ht="27" customHeight="1">
      <c r="A19" s="118"/>
      <c r="B19" s="2518"/>
      <c r="C19" s="2518"/>
      <c r="D19" s="2518"/>
      <c r="E19" s="2518"/>
      <c r="F19" s="2518"/>
      <c r="G19" s="2518"/>
      <c r="H19" s="2518"/>
      <c r="I19" s="2518"/>
      <c r="J19" s="2518"/>
      <c r="K19" s="2518"/>
      <c r="L19" s="2518"/>
      <c r="M19" s="2519"/>
      <c r="N19" s="2519"/>
      <c r="O19" s="2519"/>
      <c r="P19" s="2520"/>
      <c r="Q19" s="2520"/>
      <c r="R19" s="2520"/>
      <c r="S19" s="2520"/>
      <c r="T19" s="1811"/>
      <c r="U19" s="1811"/>
      <c r="V19" s="2523"/>
      <c r="W19" s="2523"/>
      <c r="X19" s="121"/>
    </row>
    <row r="20" spans="1:24" s="272" customFormat="1" ht="27" customHeight="1">
      <c r="A20" s="118"/>
      <c r="B20" s="2518"/>
      <c r="C20" s="2518"/>
      <c r="D20" s="2518"/>
      <c r="E20" s="2518"/>
      <c r="F20" s="2518"/>
      <c r="G20" s="2518"/>
      <c r="H20" s="2518"/>
      <c r="I20" s="2518"/>
      <c r="J20" s="2518"/>
      <c r="K20" s="2518"/>
      <c r="L20" s="2518"/>
      <c r="M20" s="2519"/>
      <c r="N20" s="2519"/>
      <c r="O20" s="2519"/>
      <c r="P20" s="2520"/>
      <c r="Q20" s="2520"/>
      <c r="R20" s="2520"/>
      <c r="S20" s="2520"/>
      <c r="T20" s="1811"/>
      <c r="U20" s="1811"/>
      <c r="V20" s="2523"/>
      <c r="W20" s="2523"/>
      <c r="X20" s="121"/>
    </row>
    <row r="21" spans="1:24" s="272" customFormat="1" ht="27" customHeight="1">
      <c r="A21" s="118"/>
      <c r="B21" s="2518"/>
      <c r="C21" s="2518"/>
      <c r="D21" s="2518"/>
      <c r="E21" s="2518"/>
      <c r="F21" s="2518"/>
      <c r="G21" s="2518"/>
      <c r="H21" s="2518"/>
      <c r="I21" s="2518"/>
      <c r="J21" s="2518"/>
      <c r="K21" s="2518"/>
      <c r="L21" s="2518"/>
      <c r="M21" s="2519"/>
      <c r="N21" s="2519"/>
      <c r="O21" s="2519"/>
      <c r="P21" s="2520"/>
      <c r="Q21" s="2520"/>
      <c r="R21" s="2520"/>
      <c r="S21" s="2520"/>
      <c r="T21" s="1811"/>
      <c r="U21" s="1811"/>
      <c r="V21" s="2523"/>
      <c r="W21" s="2523"/>
      <c r="X21" s="121"/>
    </row>
    <row r="22" spans="1:24" s="272" customFormat="1" ht="27" customHeight="1">
      <c r="A22" s="118"/>
      <c r="B22" s="2518"/>
      <c r="C22" s="2518"/>
      <c r="D22" s="2518"/>
      <c r="E22" s="2518"/>
      <c r="F22" s="2518"/>
      <c r="G22" s="2518"/>
      <c r="H22" s="2518"/>
      <c r="I22" s="2518"/>
      <c r="J22" s="2518"/>
      <c r="K22" s="2518"/>
      <c r="L22" s="2518"/>
      <c r="M22" s="2519"/>
      <c r="N22" s="2519"/>
      <c r="O22" s="2519"/>
      <c r="P22" s="2520"/>
      <c r="Q22" s="2520"/>
      <c r="R22" s="2520"/>
      <c r="S22" s="2520"/>
      <c r="T22" s="1811"/>
      <c r="U22" s="1811"/>
      <c r="V22" s="2523"/>
      <c r="W22" s="2523"/>
      <c r="X22" s="121"/>
    </row>
    <row r="23" spans="1:24" s="272" customFormat="1" ht="27" customHeight="1">
      <c r="A23" s="118"/>
      <c r="B23" s="2518"/>
      <c r="C23" s="2518"/>
      <c r="D23" s="2518"/>
      <c r="E23" s="2518"/>
      <c r="F23" s="2518"/>
      <c r="G23" s="2518"/>
      <c r="H23" s="2518"/>
      <c r="I23" s="2518"/>
      <c r="J23" s="2518"/>
      <c r="K23" s="2518"/>
      <c r="L23" s="2518"/>
      <c r="M23" s="2519"/>
      <c r="N23" s="2519"/>
      <c r="O23" s="2519"/>
      <c r="P23" s="2520"/>
      <c r="Q23" s="2520"/>
      <c r="R23" s="2520"/>
      <c r="S23" s="2520"/>
      <c r="T23" s="1811"/>
      <c r="U23" s="1811"/>
      <c r="V23" s="2523"/>
      <c r="W23" s="2523"/>
      <c r="X23" s="121"/>
    </row>
    <row r="24" spans="1:24" s="272" customFormat="1" ht="27" customHeight="1">
      <c r="A24" s="118"/>
      <c r="B24" s="2518"/>
      <c r="C24" s="2518"/>
      <c r="D24" s="2518"/>
      <c r="E24" s="2518"/>
      <c r="F24" s="2518"/>
      <c r="G24" s="2518"/>
      <c r="H24" s="2518"/>
      <c r="I24" s="2518"/>
      <c r="J24" s="2518"/>
      <c r="K24" s="2518"/>
      <c r="L24" s="2518"/>
      <c r="M24" s="2519"/>
      <c r="N24" s="2519"/>
      <c r="O24" s="2519"/>
      <c r="P24" s="2520"/>
      <c r="Q24" s="2520"/>
      <c r="R24" s="2520"/>
      <c r="S24" s="2520"/>
      <c r="T24" s="1811"/>
      <c r="U24" s="1811"/>
      <c r="V24" s="2523"/>
      <c r="W24" s="2523"/>
      <c r="X24" s="121"/>
    </row>
    <row r="25" spans="1:24" s="272" customFormat="1" ht="27" customHeight="1">
      <c r="A25" s="118"/>
      <c r="B25" s="2518"/>
      <c r="C25" s="2518"/>
      <c r="D25" s="2518"/>
      <c r="E25" s="2518"/>
      <c r="F25" s="2518"/>
      <c r="G25" s="2518"/>
      <c r="H25" s="2518"/>
      <c r="I25" s="2518"/>
      <c r="J25" s="2518"/>
      <c r="K25" s="2518"/>
      <c r="L25" s="2518"/>
      <c r="M25" s="2519"/>
      <c r="N25" s="2519"/>
      <c r="O25" s="2519"/>
      <c r="P25" s="2520"/>
      <c r="Q25" s="2520"/>
      <c r="R25" s="2520"/>
      <c r="S25" s="2520"/>
      <c r="T25" s="1811"/>
      <c r="U25" s="1811"/>
      <c r="V25" s="2523"/>
      <c r="W25" s="2523"/>
      <c r="X25" s="121"/>
    </row>
    <row r="26" spans="1:24" s="272" customFormat="1" ht="27" customHeight="1">
      <c r="A26" s="118"/>
      <c r="B26" s="2518"/>
      <c r="C26" s="2518"/>
      <c r="D26" s="2518"/>
      <c r="E26" s="2518"/>
      <c r="F26" s="2518"/>
      <c r="G26" s="2518"/>
      <c r="H26" s="2518"/>
      <c r="I26" s="2518"/>
      <c r="J26" s="2518"/>
      <c r="K26" s="2518"/>
      <c r="L26" s="2518"/>
      <c r="M26" s="2519"/>
      <c r="N26" s="2519"/>
      <c r="O26" s="2519"/>
      <c r="P26" s="2520"/>
      <c r="Q26" s="2520"/>
      <c r="R26" s="2520"/>
      <c r="S26" s="2520"/>
      <c r="T26" s="1811"/>
      <c r="U26" s="1811"/>
      <c r="V26" s="2523"/>
      <c r="W26" s="2523"/>
      <c r="X26" s="121"/>
    </row>
    <row r="27" spans="1:24" s="272" customFormat="1" ht="27" customHeight="1">
      <c r="A27" s="118"/>
      <c r="B27" s="2518"/>
      <c r="C27" s="2518"/>
      <c r="D27" s="2518"/>
      <c r="E27" s="2518"/>
      <c r="F27" s="2518"/>
      <c r="G27" s="2518"/>
      <c r="H27" s="2518"/>
      <c r="I27" s="2518"/>
      <c r="J27" s="2518"/>
      <c r="K27" s="2518"/>
      <c r="L27" s="2518"/>
      <c r="M27" s="2519"/>
      <c r="N27" s="2519"/>
      <c r="O27" s="2519"/>
      <c r="P27" s="2520"/>
      <c r="Q27" s="2520"/>
      <c r="R27" s="2520"/>
      <c r="S27" s="2520"/>
      <c r="T27" s="1811"/>
      <c r="U27" s="1811"/>
      <c r="V27" s="2523"/>
      <c r="W27" s="2523"/>
      <c r="X27" s="121"/>
    </row>
    <row r="28" spans="1:24" s="272" customFormat="1" ht="27" customHeight="1">
      <c r="A28" s="118"/>
      <c r="B28" s="2518"/>
      <c r="C28" s="2518"/>
      <c r="D28" s="2518"/>
      <c r="E28" s="2518"/>
      <c r="F28" s="2518"/>
      <c r="G28" s="2518"/>
      <c r="H28" s="2518"/>
      <c r="I28" s="2518"/>
      <c r="J28" s="2518"/>
      <c r="K28" s="2518"/>
      <c r="L28" s="2518"/>
      <c r="M28" s="2519"/>
      <c r="N28" s="2519"/>
      <c r="O28" s="2519"/>
      <c r="P28" s="2520"/>
      <c r="Q28" s="2520"/>
      <c r="R28" s="2520"/>
      <c r="S28" s="2520"/>
      <c r="T28" s="1811"/>
      <c r="U28" s="1811"/>
      <c r="V28" s="2523"/>
      <c r="W28" s="2523"/>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524" t="s">
        <v>321</v>
      </c>
      <c r="F31" s="2525"/>
      <c r="G31" s="2526"/>
      <c r="H31" s="2524" t="s">
        <v>322</v>
      </c>
      <c r="I31" s="2525"/>
      <c r="J31" s="2526"/>
      <c r="K31" s="2533" t="s">
        <v>1144</v>
      </c>
      <c r="L31" s="2534"/>
      <c r="M31" s="2535"/>
      <c r="N31" s="2527"/>
      <c r="O31" s="2528"/>
      <c r="P31" s="2528"/>
      <c r="Q31" s="98"/>
      <c r="R31" s="2542" t="s">
        <v>317</v>
      </c>
      <c r="S31" s="1811"/>
      <c r="T31" s="1811"/>
      <c r="U31" s="2542" t="s">
        <v>383</v>
      </c>
      <c r="V31" s="1811"/>
      <c r="W31" s="1811"/>
      <c r="X31" s="98"/>
    </row>
    <row r="32" spans="1:24">
      <c r="A32" s="98"/>
      <c r="B32" s="98"/>
      <c r="C32" s="98"/>
      <c r="D32" s="98"/>
      <c r="E32" s="2527"/>
      <c r="F32" s="2528"/>
      <c r="G32" s="2529"/>
      <c r="H32" s="2527"/>
      <c r="I32" s="2528"/>
      <c r="J32" s="2529"/>
      <c r="K32" s="2536"/>
      <c r="L32" s="2537"/>
      <c r="M32" s="2538"/>
      <c r="N32" s="2527"/>
      <c r="O32" s="2528"/>
      <c r="P32" s="2528"/>
      <c r="Q32" s="98"/>
      <c r="R32" s="1811"/>
      <c r="S32" s="1811"/>
      <c r="T32" s="1811"/>
      <c r="U32" s="1811"/>
      <c r="V32" s="1811"/>
      <c r="W32" s="1811"/>
      <c r="X32" s="98"/>
    </row>
    <row r="33" spans="1:24">
      <c r="A33" s="98"/>
      <c r="B33" s="98"/>
      <c r="C33" s="98"/>
      <c r="D33" s="98"/>
      <c r="E33" s="2527"/>
      <c r="F33" s="2528"/>
      <c r="G33" s="2529"/>
      <c r="H33" s="2527"/>
      <c r="I33" s="2528"/>
      <c r="J33" s="2529"/>
      <c r="K33" s="2536"/>
      <c r="L33" s="2537"/>
      <c r="M33" s="2538"/>
      <c r="N33" s="2527"/>
      <c r="O33" s="2528"/>
      <c r="P33" s="2528"/>
      <c r="Q33" s="98"/>
      <c r="R33" s="1811"/>
      <c r="S33" s="1811"/>
      <c r="T33" s="1811"/>
      <c r="U33" s="1811"/>
      <c r="V33" s="1811"/>
      <c r="W33" s="1811"/>
      <c r="X33" s="98"/>
    </row>
    <row r="34" spans="1:24">
      <c r="A34" s="98"/>
      <c r="B34" s="98"/>
      <c r="C34" s="98"/>
      <c r="D34" s="98"/>
      <c r="E34" s="2530"/>
      <c r="F34" s="2531"/>
      <c r="G34" s="2532"/>
      <c r="H34" s="2530"/>
      <c r="I34" s="2531"/>
      <c r="J34" s="2532"/>
      <c r="K34" s="2539"/>
      <c r="L34" s="2540"/>
      <c r="M34" s="2541"/>
      <c r="N34" s="2527"/>
      <c r="O34" s="2528"/>
      <c r="P34" s="2528"/>
      <c r="Q34" s="98"/>
      <c r="R34" s="1811"/>
      <c r="S34" s="1811"/>
      <c r="T34" s="1811"/>
      <c r="U34" s="1811"/>
      <c r="V34" s="1811"/>
      <c r="W34" s="1811"/>
      <c r="X34" s="98"/>
    </row>
    <row r="35" spans="1:24">
      <c r="A35" s="98"/>
      <c r="B35" s="98"/>
      <c r="C35" s="98"/>
      <c r="D35" s="98"/>
      <c r="E35" s="1811"/>
      <c r="F35" s="1811"/>
      <c r="G35" s="1811"/>
      <c r="H35" s="1811"/>
      <c r="I35" s="1811"/>
      <c r="J35" s="1811"/>
      <c r="K35" s="1811"/>
      <c r="L35" s="1811"/>
      <c r="M35" s="1811"/>
      <c r="N35" s="2521"/>
      <c r="O35" s="2521"/>
      <c r="P35" s="2522"/>
      <c r="Q35" s="98"/>
      <c r="R35" s="1811"/>
      <c r="S35" s="1811"/>
      <c r="T35" s="1811"/>
      <c r="U35" s="1811"/>
      <c r="V35" s="1811"/>
      <c r="W35" s="1811"/>
      <c r="X35" s="98"/>
    </row>
    <row r="36" spans="1:24">
      <c r="A36" s="98"/>
      <c r="B36" s="98"/>
      <c r="C36" s="98"/>
      <c r="D36" s="98"/>
      <c r="E36" s="1811"/>
      <c r="F36" s="1811"/>
      <c r="G36" s="1811"/>
      <c r="H36" s="1811"/>
      <c r="I36" s="1811"/>
      <c r="J36" s="1811"/>
      <c r="K36" s="1811"/>
      <c r="L36" s="1811"/>
      <c r="M36" s="1811"/>
      <c r="N36" s="2521"/>
      <c r="O36" s="2521"/>
      <c r="P36" s="2522"/>
      <c r="Q36" s="98"/>
      <c r="R36" s="1811"/>
      <c r="S36" s="1811"/>
      <c r="T36" s="1811"/>
      <c r="U36" s="1811"/>
      <c r="V36" s="1811"/>
      <c r="W36" s="1811"/>
      <c r="X36" s="98"/>
    </row>
    <row r="37" spans="1:24">
      <c r="A37" s="98"/>
      <c r="B37" s="98"/>
      <c r="C37" s="98"/>
      <c r="D37" s="98"/>
      <c r="E37" s="1811"/>
      <c r="F37" s="1811"/>
      <c r="G37" s="1811"/>
      <c r="H37" s="1811"/>
      <c r="I37" s="1811"/>
      <c r="J37" s="1811"/>
      <c r="K37" s="1811"/>
      <c r="L37" s="1811"/>
      <c r="M37" s="1811"/>
      <c r="N37" s="2521"/>
      <c r="O37" s="2521"/>
      <c r="P37" s="2522"/>
      <c r="Q37" s="98"/>
      <c r="R37" s="1811"/>
      <c r="S37" s="1811"/>
      <c r="T37" s="1811"/>
      <c r="U37" s="1811"/>
      <c r="V37" s="1811"/>
      <c r="W37" s="1811"/>
      <c r="X37" s="98"/>
    </row>
    <row r="38" spans="1:24">
      <c r="A38" s="98"/>
      <c r="B38" s="98"/>
      <c r="C38" s="98"/>
      <c r="D38" s="98"/>
      <c r="E38" s="1811"/>
      <c r="F38" s="1811"/>
      <c r="G38" s="1811"/>
      <c r="H38" s="1811"/>
      <c r="I38" s="1811"/>
      <c r="J38" s="1811"/>
      <c r="K38" s="1811"/>
      <c r="L38" s="1811"/>
      <c r="M38" s="1811"/>
      <c r="N38" s="2521"/>
      <c r="O38" s="2521"/>
      <c r="P38" s="2522"/>
      <c r="Q38" s="98"/>
      <c r="R38" s="1811"/>
      <c r="S38" s="1811"/>
      <c r="T38" s="1811"/>
      <c r="U38" s="1811"/>
      <c r="V38" s="1811"/>
      <c r="W38" s="1811"/>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736"/>
      <c r="L1" s="736"/>
      <c r="M1" s="736"/>
      <c r="N1" s="736"/>
      <c r="O1" s="736"/>
      <c r="P1" s="738"/>
      <c r="Q1" s="738"/>
      <c r="R1" s="738"/>
      <c r="S1" s="738"/>
      <c r="T1" s="738"/>
      <c r="U1" s="738"/>
    </row>
    <row r="2" spans="1:21" ht="16.5" customHeight="1">
      <c r="K2" s="736"/>
      <c r="L2" s="736"/>
      <c r="M2" s="736"/>
      <c r="N2" s="736"/>
      <c r="O2" s="736"/>
      <c r="P2" s="738"/>
      <c r="Q2" s="738"/>
      <c r="R2" s="738"/>
      <c r="S2" s="738"/>
      <c r="T2" s="738"/>
      <c r="U2" s="738"/>
    </row>
    <row r="3" spans="1:21" ht="22.5" customHeight="1">
      <c r="K3" s="736"/>
      <c r="L3" s="736"/>
      <c r="M3" s="736"/>
      <c r="N3" s="736"/>
      <c r="O3" s="736"/>
      <c r="P3" s="738"/>
      <c r="Q3" s="738"/>
      <c r="R3" s="738"/>
      <c r="S3" s="738"/>
      <c r="T3" s="738"/>
      <c r="U3" s="738"/>
    </row>
    <row r="4" spans="1:21" ht="16.5" customHeight="1">
      <c r="K4" s="735"/>
      <c r="L4" s="735"/>
      <c r="M4" s="735"/>
      <c r="N4" s="735"/>
      <c r="O4" s="735"/>
      <c r="P4" s="738"/>
      <c r="Q4" s="738"/>
      <c r="R4" s="738"/>
      <c r="S4" s="738"/>
      <c r="T4" s="738"/>
      <c r="U4" s="738"/>
    </row>
    <row r="5" spans="1:21" ht="22.5" customHeight="1">
      <c r="K5" s="736"/>
      <c r="L5" s="736"/>
      <c r="M5" s="736"/>
      <c r="N5" s="736"/>
      <c r="O5" s="736"/>
      <c r="P5" s="738"/>
      <c r="Q5" s="738"/>
      <c r="R5" s="738"/>
      <c r="S5" s="738"/>
      <c r="T5" s="738"/>
      <c r="U5" s="738"/>
    </row>
    <row r="6" spans="1:21" ht="9.75" customHeight="1"/>
    <row r="7" spans="1:21" ht="9.75" customHeight="1"/>
    <row r="8" spans="1:21" ht="11.25" customHeight="1">
      <c r="A8" s="3"/>
      <c r="B8" s="4"/>
      <c r="C8" s="4"/>
      <c r="D8" s="4"/>
      <c r="E8" s="4"/>
      <c r="F8" s="4"/>
      <c r="G8" s="4"/>
      <c r="H8" s="4"/>
      <c r="I8" s="4"/>
      <c r="J8" s="4"/>
      <c r="K8" s="4"/>
      <c r="L8" s="4"/>
      <c r="M8" s="4"/>
      <c r="N8" s="4"/>
      <c r="O8" s="726"/>
      <c r="P8" s="726"/>
      <c r="Q8" s="726"/>
      <c r="R8" s="726"/>
      <c r="S8" s="726"/>
      <c r="T8" s="726"/>
      <c r="U8" s="727"/>
    </row>
    <row r="9" spans="1:21" ht="19.5" customHeight="1">
      <c r="A9" s="7"/>
      <c r="B9" s="2"/>
      <c r="C9" s="2"/>
      <c r="D9" s="2"/>
      <c r="E9" s="2"/>
      <c r="F9" s="2"/>
      <c r="G9" s="2"/>
      <c r="H9" s="2"/>
      <c r="I9" s="2"/>
      <c r="J9" s="2"/>
      <c r="K9" s="2"/>
      <c r="L9" s="2"/>
      <c r="M9" s="2"/>
      <c r="N9" s="2"/>
      <c r="O9" s="728"/>
      <c r="P9" s="2577">
        <v>37778</v>
      </c>
      <c r="Q9" s="2577"/>
      <c r="R9" s="2577"/>
      <c r="S9" s="2577"/>
      <c r="T9" s="2577"/>
      <c r="U9" s="729"/>
    </row>
    <row r="10" spans="1:21" ht="8.25" customHeight="1">
      <c r="A10" s="7"/>
      <c r="B10" s="2"/>
      <c r="C10" s="2"/>
      <c r="D10" s="2"/>
      <c r="E10" s="2"/>
      <c r="F10" s="2"/>
      <c r="G10" s="2"/>
      <c r="H10" s="2"/>
      <c r="I10" s="2"/>
      <c r="J10" s="2"/>
      <c r="K10" s="2"/>
      <c r="L10" s="2"/>
      <c r="M10" s="2"/>
      <c r="N10" s="2"/>
      <c r="O10" s="730"/>
      <c r="P10" s="730"/>
      <c r="Q10" s="730"/>
      <c r="R10" s="730"/>
      <c r="S10" s="730"/>
      <c r="T10" s="730"/>
      <c r="U10" s="731"/>
    </row>
    <row r="11" spans="1:21" ht="19.5" customHeight="1">
      <c r="A11" s="1341"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730"/>
      <c r="P11" s="730"/>
      <c r="Q11" s="730"/>
      <c r="R11" s="730"/>
      <c r="S11" s="730"/>
      <c r="T11" s="730"/>
      <c r="U11" s="731"/>
    </row>
    <row r="12" spans="1:21" ht="22.5" customHeight="1">
      <c r="A12" s="7"/>
      <c r="B12" s="2"/>
      <c r="C12" s="2"/>
      <c r="D12" s="2"/>
      <c r="E12" s="2"/>
      <c r="F12" s="2"/>
      <c r="G12" s="2"/>
      <c r="H12" s="2"/>
      <c r="I12" s="2"/>
      <c r="J12" s="2"/>
      <c r="K12" s="1900" t="s">
        <v>1961</v>
      </c>
      <c r="L12" s="1900"/>
      <c r="M12" s="1895" t="s">
        <v>71</v>
      </c>
      <c r="N12" s="1895"/>
      <c r="O12" s="1896" t="str">
        <f>入力シート!C25</f>
        <v>福岡市博多区東公園７－７</v>
      </c>
      <c r="P12" s="1896"/>
      <c r="Q12" s="1896"/>
      <c r="R12" s="1896"/>
      <c r="S12" s="1896"/>
      <c r="T12" s="1896"/>
      <c r="U12" s="1897"/>
    </row>
    <row r="13" spans="1:21" ht="22.5" customHeight="1">
      <c r="A13" s="7"/>
      <c r="B13" s="2"/>
      <c r="C13" s="2"/>
      <c r="D13" s="2"/>
      <c r="E13" s="2"/>
      <c r="F13" s="2"/>
      <c r="G13" s="2"/>
      <c r="H13" s="2"/>
      <c r="I13" s="2"/>
      <c r="J13" s="2"/>
      <c r="K13" s="2"/>
      <c r="L13" s="2"/>
      <c r="M13" s="1895" t="s">
        <v>93</v>
      </c>
      <c r="N13" s="1895"/>
      <c r="O13" s="1896" t="str">
        <f>入力シート!C26</f>
        <v>(株）福岡企画技調</v>
      </c>
      <c r="P13" s="1896"/>
      <c r="Q13" s="1896"/>
      <c r="R13" s="1896"/>
      <c r="S13" s="1896"/>
      <c r="T13" s="1896"/>
      <c r="U13" s="1897"/>
    </row>
    <row r="14" spans="1:21" ht="22.5" customHeight="1">
      <c r="A14" s="7"/>
      <c r="B14" s="2"/>
      <c r="C14" s="2"/>
      <c r="D14" s="2"/>
      <c r="E14" s="2"/>
      <c r="F14" s="2"/>
      <c r="G14" s="2"/>
      <c r="H14" s="2"/>
      <c r="I14" s="2"/>
      <c r="J14" s="2"/>
      <c r="K14" s="2"/>
      <c r="L14" s="2"/>
      <c r="M14" s="1895" t="s">
        <v>72</v>
      </c>
      <c r="N14" s="1895"/>
      <c r="O14" s="2575" t="str">
        <f>入力シート!C27</f>
        <v>代表取締役　企画太郎</v>
      </c>
      <c r="P14" s="2575"/>
      <c r="Q14" s="2575"/>
      <c r="R14" s="2575"/>
      <c r="S14" s="2575"/>
      <c r="T14" s="2575"/>
      <c r="U14" s="257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98" t="s">
        <v>62</v>
      </c>
      <c r="C16" s="1898"/>
      <c r="D16" s="1898"/>
      <c r="E16" s="1898"/>
      <c r="F16" s="1898"/>
      <c r="G16" s="1898"/>
      <c r="H16" s="1898"/>
      <c r="I16" s="1898"/>
      <c r="J16" s="1898"/>
      <c r="K16" s="1898"/>
      <c r="L16" s="1898"/>
      <c r="M16" s="1898"/>
      <c r="N16" s="1898"/>
      <c r="O16" s="1898"/>
      <c r="P16" s="1898"/>
      <c r="Q16" s="1898"/>
      <c r="R16" s="1898"/>
      <c r="S16" s="1898"/>
      <c r="T16" s="1898"/>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75" t="s">
        <v>83</v>
      </c>
      <c r="C18" s="1875"/>
      <c r="D18" s="1875"/>
      <c r="E18" s="2574" t="str">
        <f>入力シート!C9</f>
        <v>道路整備事業</v>
      </c>
      <c r="F18" s="2574"/>
      <c r="G18" s="2574"/>
      <c r="H18" s="2574"/>
      <c r="I18" s="2574"/>
      <c r="J18" s="1875" t="s">
        <v>77</v>
      </c>
      <c r="K18" s="1875"/>
      <c r="L18" s="1875"/>
      <c r="M18" s="2574" t="str">
        <f>入力シート!C10</f>
        <v>県道博多天神線排水性舗装工事（第２工区）</v>
      </c>
      <c r="N18" s="2574"/>
      <c r="O18" s="2574"/>
      <c r="P18" s="2574"/>
      <c r="Q18" s="2574"/>
      <c r="R18" s="2574"/>
      <c r="S18" s="2574"/>
      <c r="T18" s="2574"/>
      <c r="U18" s="8"/>
    </row>
    <row r="19" spans="1:21" ht="30.75" customHeight="1">
      <c r="A19" s="7"/>
      <c r="B19" s="1882" t="s">
        <v>94</v>
      </c>
      <c r="C19" s="1883"/>
      <c r="D19" s="1884" t="s">
        <v>96</v>
      </c>
      <c r="E19" s="2574" t="str">
        <f>入力シート!C11</f>
        <v>主要地方道博多天神線</v>
      </c>
      <c r="F19" s="2574"/>
      <c r="G19" s="2574"/>
      <c r="H19" s="2574"/>
      <c r="I19" s="2574"/>
      <c r="J19" s="1875" t="s">
        <v>78</v>
      </c>
      <c r="K19" s="1875"/>
      <c r="L19" s="1875"/>
      <c r="M19" s="2574" t="str">
        <f>入力シート!C12</f>
        <v>福岡市博多区東公園地内</v>
      </c>
      <c r="N19" s="2574"/>
      <c r="O19" s="2574"/>
      <c r="P19" s="2574"/>
      <c r="Q19" s="2574"/>
      <c r="R19" s="2574"/>
      <c r="S19" s="2574"/>
      <c r="T19" s="2574"/>
      <c r="U19" s="8"/>
    </row>
    <row r="20" spans="1:21" ht="30.75" customHeight="1">
      <c r="A20" s="7"/>
      <c r="B20" s="1893" t="s">
        <v>95</v>
      </c>
      <c r="C20" s="1894"/>
      <c r="D20" s="1885"/>
      <c r="E20" s="2574"/>
      <c r="F20" s="2574"/>
      <c r="G20" s="2574"/>
      <c r="H20" s="2574"/>
      <c r="I20" s="2574"/>
      <c r="J20" s="1875"/>
      <c r="K20" s="1875"/>
      <c r="L20" s="1875"/>
      <c r="M20" s="2574"/>
      <c r="N20" s="2574"/>
      <c r="O20" s="2574"/>
      <c r="P20" s="2574"/>
      <c r="Q20" s="2574"/>
      <c r="R20" s="2574"/>
      <c r="S20" s="2574"/>
      <c r="T20" s="2574"/>
      <c r="U20" s="8"/>
    </row>
    <row r="21" spans="1:21" ht="30.75" customHeight="1">
      <c r="A21" s="7"/>
      <c r="B21" s="1875" t="s">
        <v>79</v>
      </c>
      <c r="C21" s="1875"/>
      <c r="D21" s="1875"/>
      <c r="E21" s="1876">
        <f>入力シート!C14</f>
        <v>45109</v>
      </c>
      <c r="F21" s="1877"/>
      <c r="G21" s="1877"/>
      <c r="H21" s="1877"/>
      <c r="I21" s="1877"/>
      <c r="J21" s="1877"/>
      <c r="K21" s="1877"/>
      <c r="L21" s="9" t="s">
        <v>22</v>
      </c>
      <c r="M21" s="1877">
        <f>入力シート!C15</f>
        <v>45257</v>
      </c>
      <c r="N21" s="1877"/>
      <c r="O21" s="1877"/>
      <c r="P21" s="1877"/>
      <c r="Q21" s="1877"/>
      <c r="R21" s="1877"/>
      <c r="S21" s="1877"/>
      <c r="T21" s="10"/>
      <c r="U21" s="8"/>
    </row>
    <row r="22" spans="1:21" ht="30.75" customHeight="1">
      <c r="A22" s="7"/>
      <c r="B22" s="2566" t="s">
        <v>63</v>
      </c>
      <c r="C22" s="2567"/>
      <c r="D22" s="2567"/>
      <c r="E22" s="2567"/>
      <c r="F22" s="2567"/>
      <c r="G22" s="2568"/>
      <c r="H22" s="2573"/>
      <c r="I22" s="2573"/>
      <c r="J22" s="2573"/>
      <c r="K22" s="2573"/>
      <c r="L22" s="2573"/>
      <c r="M22" s="2573"/>
      <c r="N22" s="2573"/>
      <c r="O22" s="280" t="s">
        <v>68</v>
      </c>
      <c r="P22" s="11"/>
      <c r="Q22" s="11"/>
      <c r="R22" s="11"/>
      <c r="S22" s="11"/>
      <c r="T22" s="12"/>
      <c r="U22" s="8"/>
    </row>
    <row r="23" spans="1:21" ht="30.75" customHeight="1">
      <c r="A23" s="7"/>
      <c r="B23" s="2566" t="s">
        <v>64</v>
      </c>
      <c r="C23" s="2567"/>
      <c r="D23" s="2567"/>
      <c r="E23" s="2567"/>
      <c r="F23" s="2567"/>
      <c r="G23" s="2568"/>
      <c r="H23" s="2569"/>
      <c r="I23" s="2569"/>
      <c r="J23" s="2569"/>
      <c r="K23" s="2569"/>
      <c r="L23" s="2569"/>
      <c r="M23" s="2569"/>
      <c r="N23" s="2569"/>
      <c r="O23" s="281" t="s">
        <v>502</v>
      </c>
      <c r="P23" s="39"/>
      <c r="Q23" s="39"/>
      <c r="R23" s="39"/>
      <c r="S23" s="39"/>
      <c r="T23" s="40"/>
      <c r="U23" s="8"/>
    </row>
    <row r="24" spans="1:21" ht="33" customHeight="1">
      <c r="A24" s="7"/>
      <c r="B24" s="2566" t="s">
        <v>65</v>
      </c>
      <c r="C24" s="2567"/>
      <c r="D24" s="2567"/>
      <c r="E24" s="2567"/>
      <c r="F24" s="2567"/>
      <c r="G24" s="2568"/>
      <c r="H24" s="2570"/>
      <c r="I24" s="2571"/>
      <c r="J24" s="2571"/>
      <c r="K24" s="2571"/>
      <c r="L24" s="2571"/>
      <c r="M24" s="2571"/>
      <c r="N24" s="2571"/>
      <c r="O24" s="2571"/>
      <c r="P24" s="2571"/>
      <c r="Q24" s="2571"/>
      <c r="R24" s="2571"/>
      <c r="S24" s="2571"/>
      <c r="T24" s="2572"/>
      <c r="U24" s="8"/>
    </row>
    <row r="25" spans="1:21" ht="33" customHeight="1">
      <c r="A25" s="7"/>
      <c r="B25" s="2566" t="s">
        <v>66</v>
      </c>
      <c r="C25" s="2567"/>
      <c r="D25" s="2567"/>
      <c r="E25" s="2567"/>
      <c r="F25" s="2567"/>
      <c r="G25" s="2568"/>
      <c r="H25" s="2573"/>
      <c r="I25" s="2573"/>
      <c r="J25" s="2573"/>
      <c r="K25" s="2573"/>
      <c r="L25" s="2573"/>
      <c r="M25" s="2573"/>
      <c r="N25" s="2573"/>
      <c r="O25" s="39" t="s">
        <v>67</v>
      </c>
      <c r="P25" s="39"/>
      <c r="Q25" s="39"/>
      <c r="R25" s="39"/>
      <c r="S25" s="39"/>
      <c r="T25" s="40"/>
      <c r="U25" s="8"/>
    </row>
    <row r="26" spans="1:21" ht="60" customHeight="1">
      <c r="A26" s="7"/>
      <c r="B26" s="2554" t="s">
        <v>1620</v>
      </c>
      <c r="C26" s="2555"/>
      <c r="D26" s="2555"/>
      <c r="E26" s="2555"/>
      <c r="F26" s="2555"/>
      <c r="G26" s="2555"/>
      <c r="H26" s="2555"/>
      <c r="I26" s="2555"/>
      <c r="J26" s="2555"/>
      <c r="K26" s="2555"/>
      <c r="L26" s="2555"/>
      <c r="M26" s="2555"/>
      <c r="N26" s="2555"/>
      <c r="O26" s="2555"/>
      <c r="P26" s="2555"/>
      <c r="Q26" s="2555"/>
      <c r="R26" s="2555"/>
      <c r="S26" s="2555"/>
      <c r="T26" s="2556"/>
      <c r="U26" s="8"/>
    </row>
    <row r="27" spans="1:21" ht="50.25" customHeight="1">
      <c r="A27" s="7"/>
      <c r="B27" s="2557" t="s">
        <v>522</v>
      </c>
      <c r="C27" s="2558"/>
      <c r="D27" s="2558"/>
      <c r="E27" s="2558"/>
      <c r="F27" s="2558"/>
      <c r="G27" s="2558"/>
      <c r="H27" s="2558"/>
      <c r="I27" s="2558"/>
      <c r="J27" s="2558"/>
      <c r="K27" s="2558"/>
      <c r="L27" s="2558"/>
      <c r="M27" s="2558"/>
      <c r="N27" s="2558"/>
      <c r="O27" s="2558"/>
      <c r="P27" s="2558"/>
      <c r="Q27" s="2558"/>
      <c r="R27" s="2558"/>
      <c r="S27" s="2558"/>
      <c r="T27" s="2559"/>
      <c r="U27" s="8"/>
    </row>
    <row r="28" spans="1:21" ht="50.25" customHeight="1">
      <c r="A28" s="7"/>
      <c r="B28" s="2560"/>
      <c r="C28" s="2561"/>
      <c r="D28" s="2561"/>
      <c r="E28" s="2561"/>
      <c r="F28" s="2561"/>
      <c r="G28" s="2561"/>
      <c r="H28" s="2561"/>
      <c r="I28" s="2561"/>
      <c r="J28" s="2561"/>
      <c r="K28" s="2561"/>
      <c r="L28" s="2561"/>
      <c r="M28" s="2561"/>
      <c r="N28" s="2561"/>
      <c r="O28" s="2561"/>
      <c r="P28" s="2561"/>
      <c r="Q28" s="2561"/>
      <c r="R28" s="2561"/>
      <c r="S28" s="2561"/>
      <c r="T28" s="2562"/>
      <c r="U28" s="8"/>
    </row>
    <row r="29" spans="1:21" ht="50.25" customHeight="1">
      <c r="A29" s="7"/>
      <c r="B29" s="2563"/>
      <c r="C29" s="2564"/>
      <c r="D29" s="2564"/>
      <c r="E29" s="2564"/>
      <c r="F29" s="2564"/>
      <c r="G29" s="2564"/>
      <c r="H29" s="2564"/>
      <c r="I29" s="2564"/>
      <c r="J29" s="2564"/>
      <c r="K29" s="2564"/>
      <c r="L29" s="2564"/>
      <c r="M29" s="2564"/>
      <c r="N29" s="2564"/>
      <c r="O29" s="2564"/>
      <c r="P29" s="2564"/>
      <c r="Q29" s="2564"/>
      <c r="R29" s="2564"/>
      <c r="S29" s="2564"/>
      <c r="T29" s="2565"/>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zoomScale="80" zoomScaleNormal="85" zoomScaleSheetLayoutView="80" workbookViewId="0">
      <selection activeCell="C11" sqref="C11"/>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609" t="s">
        <v>116</v>
      </c>
      <c r="B3" s="2609"/>
      <c r="C3" s="2609"/>
      <c r="D3" s="2609"/>
      <c r="E3" s="2609"/>
      <c r="F3" s="2609"/>
      <c r="G3" s="2609"/>
      <c r="H3" s="2609"/>
      <c r="I3" s="2609"/>
      <c r="J3" s="2609"/>
      <c r="K3" s="2609"/>
      <c r="L3" s="2609"/>
    </row>
    <row r="5" spans="1:12" s="31" customFormat="1" ht="20.100000000000001" customHeight="1">
      <c r="A5" s="28" t="s">
        <v>90</v>
      </c>
      <c r="B5" s="2618" t="str">
        <f>"50"&amp;入力シート!C3&amp;"-"&amp;入力シート!C4</f>
        <v>505-12345-001</v>
      </c>
      <c r="C5" s="2619"/>
      <c r="D5" s="28" t="s">
        <v>117</v>
      </c>
      <c r="E5" s="2610" t="str">
        <f>入力シート!C12</f>
        <v>福岡市博多区東公園地内</v>
      </c>
      <c r="F5" s="2611"/>
      <c r="G5" s="2611"/>
      <c r="H5" s="2611"/>
      <c r="I5" s="2611"/>
      <c r="J5" s="2611"/>
      <c r="K5" s="2611"/>
      <c r="L5" s="2612"/>
    </row>
    <row r="6" spans="1:12" s="31" customFormat="1" ht="30" customHeight="1">
      <c r="A6" s="28" t="s">
        <v>77</v>
      </c>
      <c r="B6" s="2613" t="str">
        <f>入力シート!C10</f>
        <v>県道博多天神線排水性舗装工事（第２工区）</v>
      </c>
      <c r="C6" s="2614"/>
      <c r="D6" s="2615"/>
      <c r="E6" s="2581" t="s">
        <v>118</v>
      </c>
      <c r="F6" s="2583"/>
      <c r="G6" s="2616">
        <f>入力シート!C14</f>
        <v>45109</v>
      </c>
      <c r="H6" s="2617"/>
      <c r="I6" s="29" t="s">
        <v>22</v>
      </c>
      <c r="J6" s="2617">
        <f>入力シート!C15</f>
        <v>45257</v>
      </c>
      <c r="K6" s="2617"/>
      <c r="L6" s="30"/>
    </row>
    <row r="7" spans="1:12" s="31" customFormat="1" ht="20.100000000000001" customHeight="1">
      <c r="A7" s="290" t="s">
        <v>119</v>
      </c>
      <c r="B7" s="2603" t="str">
        <f>入力シート!C5</f>
        <v>○○県土整備事務所</v>
      </c>
      <c r="C7" s="2604"/>
      <c r="D7" s="2605"/>
      <c r="E7" s="2600" t="s">
        <v>120</v>
      </c>
      <c r="F7" s="2601"/>
      <c r="G7" s="2606" t="str">
        <f>入力シート!C26</f>
        <v>(株）福岡企画技調</v>
      </c>
      <c r="H7" s="2607"/>
      <c r="I7" s="2607"/>
      <c r="J7" s="2607"/>
      <c r="K7" s="2607"/>
      <c r="L7" s="2608"/>
    </row>
    <row r="8" spans="1:12" s="31" customFormat="1" ht="20.100000000000001" customHeight="1">
      <c r="A8" s="28" t="s">
        <v>121</v>
      </c>
      <c r="B8" s="2603" t="str">
        <f>入力シート!C8</f>
        <v>福岡太郎</v>
      </c>
      <c r="C8" s="2604"/>
      <c r="D8" s="2605"/>
      <c r="E8" s="2600" t="s">
        <v>81</v>
      </c>
      <c r="F8" s="2601"/>
      <c r="G8" s="2603" t="str">
        <f>入力シート!C20</f>
        <v>福岡三郎</v>
      </c>
      <c r="H8" s="2604"/>
      <c r="I8" s="2604"/>
      <c r="J8" s="2604"/>
      <c r="K8" s="2604"/>
      <c r="L8" s="2605"/>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122</v>
      </c>
      <c r="B11" s="312" t="s">
        <v>123</v>
      </c>
      <c r="C11" s="34" t="s">
        <v>124</v>
      </c>
      <c r="D11" s="34" t="s">
        <v>125</v>
      </c>
      <c r="E11" s="2600" t="s">
        <v>126</v>
      </c>
      <c r="F11" s="2601"/>
      <c r="G11" s="2600" t="s">
        <v>127</v>
      </c>
      <c r="H11" s="2602"/>
      <c r="I11" s="2602"/>
      <c r="J11" s="2601"/>
      <c r="K11" s="2600" t="s">
        <v>128</v>
      </c>
      <c r="L11" s="2601"/>
    </row>
    <row r="12" spans="1:12" ht="20.100000000000001" customHeight="1">
      <c r="A12" s="339"/>
      <c r="B12" s="339"/>
      <c r="C12" s="340"/>
      <c r="D12" s="340"/>
      <c r="E12" s="2578"/>
      <c r="F12" s="2580"/>
      <c r="G12" s="2578"/>
      <c r="H12" s="2580"/>
      <c r="I12" s="2578"/>
      <c r="J12" s="2580"/>
      <c r="K12" s="2598"/>
      <c r="L12" s="2599"/>
    </row>
    <row r="13" spans="1:12" ht="20.100000000000001" customHeight="1">
      <c r="A13" s="339"/>
      <c r="B13" s="339"/>
      <c r="C13" s="340"/>
      <c r="D13" s="340"/>
      <c r="E13" s="2578"/>
      <c r="F13" s="2580"/>
      <c r="G13" s="2578"/>
      <c r="H13" s="2580"/>
      <c r="I13" s="2578"/>
      <c r="J13" s="2580"/>
      <c r="K13" s="2598"/>
      <c r="L13" s="2599"/>
    </row>
    <row r="14" spans="1:12" ht="20.100000000000001" customHeight="1">
      <c r="A14" s="339"/>
      <c r="B14" s="339"/>
      <c r="C14" s="340"/>
      <c r="D14" s="340"/>
      <c r="E14" s="2578"/>
      <c r="F14" s="2580"/>
      <c r="G14" s="2578"/>
      <c r="H14" s="2580"/>
      <c r="I14" s="2578"/>
      <c r="J14" s="2580"/>
      <c r="K14" s="2598"/>
      <c r="L14" s="2599"/>
    </row>
    <row r="15" spans="1:12" ht="20.100000000000001" customHeight="1">
      <c r="A15" s="339"/>
      <c r="B15" s="339"/>
      <c r="C15" s="340"/>
      <c r="D15" s="340"/>
      <c r="E15" s="2578"/>
      <c r="F15" s="2580"/>
      <c r="G15" s="2578"/>
      <c r="H15" s="2580"/>
      <c r="I15" s="2578"/>
      <c r="J15" s="2580"/>
      <c r="K15" s="2598"/>
      <c r="L15" s="2599"/>
    </row>
    <row r="16" spans="1:12" ht="20.100000000000001" customHeight="1">
      <c r="A16" s="339"/>
      <c r="B16" s="339"/>
      <c r="C16" s="340"/>
      <c r="D16" s="340"/>
      <c r="E16" s="2578"/>
      <c r="F16" s="2580"/>
      <c r="G16" s="2578"/>
      <c r="H16" s="2580"/>
      <c r="I16" s="2578"/>
      <c r="J16" s="2580"/>
      <c r="K16" s="2598"/>
      <c r="L16" s="2599"/>
    </row>
    <row r="17" spans="1:12" ht="20.100000000000001" customHeight="1">
      <c r="A17" s="35"/>
      <c r="B17" s="35"/>
      <c r="C17" s="35"/>
      <c r="D17" s="36"/>
      <c r="E17" s="35"/>
      <c r="F17" s="35"/>
      <c r="G17" s="35"/>
      <c r="H17" s="35"/>
      <c r="I17" s="35"/>
      <c r="J17" s="35"/>
      <c r="K17" s="35"/>
      <c r="L17" s="35"/>
    </row>
    <row r="18" spans="1:12" s="31" customFormat="1" ht="15" customHeight="1">
      <c r="A18" s="2581" t="s">
        <v>129</v>
      </c>
      <c r="B18" s="2582"/>
      <c r="C18" s="2582"/>
      <c r="D18" s="2582"/>
      <c r="E18" s="2582"/>
      <c r="F18" s="2582"/>
      <c r="G18" s="2582"/>
      <c r="H18" s="2582"/>
      <c r="I18" s="2582"/>
      <c r="J18" s="2582"/>
      <c r="K18" s="2582"/>
      <c r="L18" s="2583"/>
    </row>
    <row r="19" spans="1:12" s="31" customFormat="1" ht="15" customHeight="1">
      <c r="A19" s="2588" t="s">
        <v>130</v>
      </c>
      <c r="B19" s="2581" t="s">
        <v>131</v>
      </c>
      <c r="C19" s="2582"/>
      <c r="D19" s="2590"/>
      <c r="E19" s="2591" t="s">
        <v>132</v>
      </c>
      <c r="F19" s="2582"/>
      <c r="G19" s="2582"/>
      <c r="H19" s="2582"/>
      <c r="I19" s="2582"/>
      <c r="J19" s="2583"/>
      <c r="K19" s="2592" t="s">
        <v>133</v>
      </c>
      <c r="L19" s="2593"/>
    </row>
    <row r="20" spans="1:12" s="31" customFormat="1" ht="40.5" customHeight="1">
      <c r="A20" s="2589"/>
      <c r="B20" s="37" t="s">
        <v>134</v>
      </c>
      <c r="C20" s="28" t="s">
        <v>135</v>
      </c>
      <c r="D20" s="38" t="s">
        <v>136</v>
      </c>
      <c r="E20" s="2596" t="s">
        <v>134</v>
      </c>
      <c r="F20" s="2597"/>
      <c r="G20" s="2581" t="s">
        <v>135</v>
      </c>
      <c r="H20" s="2583"/>
      <c r="I20" s="2584" t="s">
        <v>136</v>
      </c>
      <c r="J20" s="2597"/>
      <c r="K20" s="2594"/>
      <c r="L20" s="2595"/>
    </row>
    <row r="21" spans="1:12" ht="20.100000000000001" customHeight="1">
      <c r="A21" s="339"/>
      <c r="B21" s="339"/>
      <c r="C21" s="341"/>
      <c r="D21" s="342"/>
      <c r="E21" s="2585"/>
      <c r="F21" s="2580"/>
      <c r="G21" s="2586"/>
      <c r="H21" s="2587"/>
      <c r="I21" s="2578"/>
      <c r="J21" s="2580"/>
      <c r="K21" s="2578"/>
      <c r="L21" s="2580"/>
    </row>
    <row r="22" spans="1:12" ht="20.100000000000001" customHeight="1">
      <c r="A22" s="339"/>
      <c r="B22" s="339"/>
      <c r="C22" s="341"/>
      <c r="D22" s="342"/>
      <c r="E22" s="2585"/>
      <c r="F22" s="2580"/>
      <c r="G22" s="2586"/>
      <c r="H22" s="2587"/>
      <c r="I22" s="2578"/>
      <c r="J22" s="2580"/>
      <c r="K22" s="2578"/>
      <c r="L22" s="2580"/>
    </row>
    <row r="23" spans="1:12" ht="20.100000000000001" customHeight="1">
      <c r="A23" s="339"/>
      <c r="B23" s="339"/>
      <c r="C23" s="341"/>
      <c r="D23" s="342"/>
      <c r="E23" s="2585"/>
      <c r="F23" s="2580"/>
      <c r="G23" s="2586"/>
      <c r="H23" s="2587"/>
      <c r="I23" s="2578"/>
      <c r="J23" s="2580"/>
      <c r="K23" s="2578"/>
      <c r="L23" s="2580"/>
    </row>
    <row r="24" spans="1:12" ht="20.100000000000001" customHeight="1">
      <c r="A24" s="339"/>
      <c r="B24" s="339"/>
      <c r="C24" s="341"/>
      <c r="D24" s="342"/>
      <c r="E24" s="2585"/>
      <c r="F24" s="2580"/>
      <c r="G24" s="2586"/>
      <c r="H24" s="2587"/>
      <c r="I24" s="2578"/>
      <c r="J24" s="2580"/>
      <c r="K24" s="2578"/>
      <c r="L24" s="2580"/>
    </row>
    <row r="25" spans="1:12" ht="20.100000000000001" customHeight="1">
      <c r="A25" s="339"/>
      <c r="B25" s="339"/>
      <c r="C25" s="341"/>
      <c r="D25" s="342"/>
      <c r="E25" s="2585"/>
      <c r="F25" s="2580"/>
      <c r="G25" s="2586"/>
      <c r="H25" s="2587"/>
      <c r="I25" s="2578"/>
      <c r="J25" s="2580"/>
      <c r="K25" s="2578"/>
      <c r="L25" s="2580"/>
    </row>
    <row r="26" spans="1:12">
      <c r="A26" s="35"/>
      <c r="B26" s="35"/>
      <c r="C26" s="35"/>
      <c r="D26" s="36"/>
      <c r="E26" s="35"/>
      <c r="F26" s="35"/>
      <c r="G26" s="35"/>
      <c r="H26" s="35"/>
      <c r="I26" s="35"/>
      <c r="J26" s="35"/>
      <c r="K26" s="35"/>
      <c r="L26" s="35"/>
    </row>
    <row r="27" spans="1:12" ht="15" customHeight="1">
      <c r="A27" s="2581" t="s">
        <v>0</v>
      </c>
      <c r="B27" s="2582"/>
      <c r="C27" s="2582"/>
      <c r="D27" s="2582"/>
      <c r="E27" s="2582"/>
      <c r="F27" s="2582"/>
      <c r="G27" s="2582"/>
      <c r="H27" s="2582"/>
      <c r="I27" s="2582"/>
      <c r="J27" s="2583"/>
      <c r="K27" s="88"/>
      <c r="L27" s="88"/>
    </row>
    <row r="28" spans="1:12" ht="40.5" customHeight="1">
      <c r="A28" s="28" t="s">
        <v>130</v>
      </c>
      <c r="B28" s="37" t="s">
        <v>134</v>
      </c>
      <c r="C28" s="28" t="s">
        <v>135</v>
      </c>
      <c r="D28" s="37" t="s">
        <v>136</v>
      </c>
      <c r="E28" s="2581" t="s">
        <v>1</v>
      </c>
      <c r="F28" s="2582"/>
      <c r="G28" s="2582"/>
      <c r="H28" s="2584" t="s">
        <v>236</v>
      </c>
      <c r="I28" s="2582"/>
      <c r="J28" s="2583"/>
      <c r="K28" s="88"/>
      <c r="L28" s="88"/>
    </row>
    <row r="29" spans="1:12" ht="20.100000000000001" customHeight="1">
      <c r="A29" s="339"/>
      <c r="B29" s="339"/>
      <c r="C29" s="341"/>
      <c r="D29" s="339"/>
      <c r="E29" s="2578"/>
      <c r="F29" s="2579"/>
      <c r="G29" s="2579"/>
      <c r="H29" s="2578"/>
      <c r="I29" s="2579"/>
      <c r="J29" s="2580"/>
      <c r="K29" s="88"/>
      <c r="L29" s="88"/>
    </row>
    <row r="30" spans="1:12" ht="20.100000000000001" customHeight="1">
      <c r="A30" s="339"/>
      <c r="B30" s="339"/>
      <c r="C30" s="341"/>
      <c r="D30" s="339"/>
      <c r="E30" s="2578"/>
      <c r="F30" s="2579"/>
      <c r="G30" s="2579"/>
      <c r="H30" s="2578"/>
      <c r="I30" s="2579"/>
      <c r="J30" s="2580"/>
      <c r="K30" s="88"/>
      <c r="L30" s="88"/>
    </row>
    <row r="31" spans="1:12" ht="20.100000000000001" customHeight="1">
      <c r="A31" s="339"/>
      <c r="B31" s="339"/>
      <c r="C31" s="341"/>
      <c r="D31" s="339"/>
      <c r="E31" s="2578"/>
      <c r="F31" s="2579"/>
      <c r="G31" s="2579"/>
      <c r="H31" s="2578"/>
      <c r="I31" s="2579"/>
      <c r="J31" s="2580"/>
      <c r="K31" s="88"/>
      <c r="L31" s="88"/>
    </row>
    <row r="32" spans="1:12" ht="20.100000000000001" customHeight="1">
      <c r="A32" s="339"/>
      <c r="B32" s="339"/>
      <c r="C32" s="341"/>
      <c r="D32" s="339"/>
      <c r="E32" s="2578"/>
      <c r="F32" s="2579"/>
      <c r="G32" s="2579"/>
      <c r="H32" s="2578"/>
      <c r="I32" s="2579"/>
      <c r="J32" s="2580"/>
      <c r="K32" s="88"/>
      <c r="L32" s="88"/>
    </row>
    <row r="33" spans="1:12" ht="20.100000000000001" customHeight="1">
      <c r="A33" s="300" t="s">
        <v>237</v>
      </c>
      <c r="B33" s="32"/>
      <c r="C33" s="32"/>
      <c r="D33" s="33"/>
      <c r="E33" s="32"/>
      <c r="F33" s="32"/>
      <c r="G33" s="32"/>
      <c r="H33" s="32"/>
      <c r="I33" s="32"/>
      <c r="J33" s="32"/>
      <c r="K33" s="32"/>
      <c r="L33" s="32"/>
    </row>
    <row r="34" spans="1:12">
      <c r="A34" s="32" t="s">
        <v>526</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1968</v>
      </c>
      <c r="B37" s="32"/>
      <c r="C37" s="32"/>
      <c r="D37" s="33"/>
      <c r="E37" s="32"/>
      <c r="F37" s="32"/>
      <c r="G37" s="32"/>
      <c r="H37" s="32"/>
      <c r="I37" s="32"/>
      <c r="J37" s="32"/>
      <c r="K37" s="32"/>
      <c r="L37" s="32"/>
    </row>
    <row r="38" spans="1:12" s="1159" customFormat="1">
      <c r="A38" s="1160" t="s">
        <v>1955</v>
      </c>
      <c r="B38" s="1157"/>
      <c r="C38" s="1157"/>
      <c r="D38" s="1158"/>
      <c r="E38" s="1157"/>
      <c r="F38" s="1157"/>
      <c r="G38" s="1157"/>
      <c r="H38" s="1157"/>
      <c r="I38" s="1157"/>
      <c r="J38" s="1157"/>
      <c r="K38" s="1157"/>
      <c r="L38" s="1157"/>
    </row>
    <row r="39" spans="1:12" s="1159" customFormat="1">
      <c r="A39" s="1160" t="s">
        <v>1956</v>
      </c>
      <c r="B39" s="1157"/>
      <c r="C39" s="1157"/>
      <c r="D39" s="1158"/>
      <c r="E39" s="1157"/>
      <c r="F39" s="1157"/>
      <c r="G39" s="1157"/>
      <c r="H39" s="1157"/>
      <c r="I39" s="1157"/>
      <c r="J39" s="1157"/>
      <c r="K39" s="1157"/>
      <c r="L39" s="1157"/>
    </row>
    <row r="40" spans="1:12" s="1159" customFormat="1">
      <c r="A40" s="1160" t="s">
        <v>1957</v>
      </c>
      <c r="B40" s="1157"/>
      <c r="C40" s="1157"/>
      <c r="D40" s="1158"/>
      <c r="E40" s="1157"/>
      <c r="F40" s="1157"/>
      <c r="G40" s="1157"/>
      <c r="H40" s="1157"/>
      <c r="I40" s="1157"/>
      <c r="J40" s="1157"/>
      <c r="K40" s="1157"/>
      <c r="L40" s="1157"/>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O77" sqref="O77"/>
    </sheetView>
  </sheetViews>
  <sheetFormatPr defaultColWidth="8.875" defaultRowHeight="13.5"/>
  <cols>
    <col min="1" max="1" width="2.25" style="770" customWidth="1"/>
    <col min="2" max="2" width="14.375" style="770" customWidth="1"/>
    <col min="3" max="3" width="15.25" style="770" customWidth="1"/>
    <col min="4" max="4" width="10" style="770" customWidth="1"/>
    <col min="5" max="5" width="13.625" style="770" customWidth="1"/>
    <col min="6" max="6" width="8.125" style="770" customWidth="1"/>
    <col min="7" max="7" width="18.75" style="770" customWidth="1"/>
    <col min="8" max="8" width="7.875" style="770" bestFit="1" customWidth="1"/>
    <col min="9" max="13" width="7.625" style="770" customWidth="1"/>
    <col min="14" max="14" width="1.5" style="770" customWidth="1"/>
    <col min="15" max="16384" width="8.875" style="770"/>
  </cols>
  <sheetData>
    <row r="1" spans="2:16" ht="18.75">
      <c r="B1" s="2814" t="s">
        <v>2051</v>
      </c>
      <c r="C1" s="2814"/>
      <c r="D1" s="2814"/>
      <c r="E1" s="2814"/>
      <c r="F1" s="2814"/>
      <c r="G1" s="2814"/>
      <c r="H1" s="2814"/>
      <c r="I1" s="2814"/>
      <c r="J1" s="2814"/>
      <c r="K1" s="2814"/>
      <c r="L1" s="2814"/>
      <c r="M1" s="2814"/>
    </row>
    <row r="2" spans="2:16" ht="4.9000000000000004" customHeight="1">
      <c r="B2" s="771"/>
      <c r="C2" s="771"/>
      <c r="D2" s="772"/>
      <c r="E2" s="772"/>
      <c r="F2" s="772"/>
      <c r="G2" s="772"/>
      <c r="H2" s="772"/>
      <c r="I2" s="772"/>
      <c r="J2" s="771"/>
      <c r="K2" s="771"/>
      <c r="L2" s="771"/>
      <c r="M2" s="771"/>
    </row>
    <row r="3" spans="2:16" ht="17.100000000000001" customHeight="1">
      <c r="B3" s="773" t="s">
        <v>1252</v>
      </c>
    </row>
    <row r="4" spans="2:16" ht="14.1" customHeight="1">
      <c r="B4" s="774" t="s">
        <v>90</v>
      </c>
      <c r="C4" s="856" t="str">
        <f>"50"&amp;入力シート!C3&amp;"-"&amp;入力シート!C4</f>
        <v>505-12345-001</v>
      </c>
      <c r="D4" s="775"/>
      <c r="E4" s="774" t="s">
        <v>77</v>
      </c>
      <c r="F4" s="857" t="str">
        <f>入力シート!C10</f>
        <v>県道博多天神線排水性舗装工事（第２工区）</v>
      </c>
      <c r="G4" s="775"/>
      <c r="H4" s="775"/>
      <c r="I4" s="775"/>
      <c r="J4" s="775"/>
      <c r="K4" s="775"/>
      <c r="L4" s="775"/>
      <c r="M4" s="776"/>
    </row>
    <row r="5" spans="2:16" ht="14.25" customHeight="1">
      <c r="B5" s="2815" t="s">
        <v>1253</v>
      </c>
      <c r="C5" s="2816"/>
      <c r="D5" s="2816"/>
      <c r="E5" s="2817"/>
      <c r="F5" s="2772"/>
      <c r="G5" s="2762"/>
      <c r="H5" s="2762"/>
      <c r="I5" s="2762"/>
      <c r="J5" s="2762"/>
      <c r="K5" s="2762"/>
      <c r="L5" s="777"/>
      <c r="M5" s="778"/>
    </row>
    <row r="6" spans="2:16" ht="5.0999999999999996" customHeight="1"/>
    <row r="7" spans="2:16" ht="17.100000000000001" customHeight="1">
      <c r="B7" s="770" t="s">
        <v>1254</v>
      </c>
    </row>
    <row r="8" spans="2:16">
      <c r="B8" s="2818" t="s">
        <v>1255</v>
      </c>
      <c r="C8" s="2819"/>
      <c r="D8" s="2820"/>
      <c r="E8" s="2821" t="s">
        <v>2052</v>
      </c>
      <c r="F8" s="2822"/>
      <c r="G8" s="2823" t="s">
        <v>1256</v>
      </c>
      <c r="H8" s="2824"/>
      <c r="I8" s="2824"/>
      <c r="J8" s="2824"/>
      <c r="K8" s="2825" t="s">
        <v>2052</v>
      </c>
      <c r="L8" s="2826"/>
      <c r="M8" s="2827"/>
    </row>
    <row r="9" spans="2:16">
      <c r="B9" s="2801" t="s">
        <v>1257</v>
      </c>
      <c r="C9" s="2802"/>
      <c r="D9" s="2803"/>
      <c r="E9" s="2804" t="s">
        <v>2055</v>
      </c>
      <c r="F9" s="2805"/>
      <c r="G9" s="2806" t="s">
        <v>1258</v>
      </c>
      <c r="H9" s="2807"/>
      <c r="I9" s="2807"/>
      <c r="J9" s="2807"/>
      <c r="K9" s="2808" t="s">
        <v>2055</v>
      </c>
      <c r="L9" s="2808"/>
      <c r="M9" s="2809"/>
      <c r="P9" s="770" t="s">
        <v>1259</v>
      </c>
    </row>
    <row r="10" spans="2:16">
      <c r="B10" s="2792" t="s">
        <v>1260</v>
      </c>
      <c r="C10" s="2793"/>
      <c r="D10" s="2794"/>
      <c r="E10" s="2810" t="s">
        <v>1261</v>
      </c>
      <c r="F10" s="2811"/>
      <c r="G10" s="2797" t="s">
        <v>1262</v>
      </c>
      <c r="H10" s="2798"/>
      <c r="I10" s="2798"/>
      <c r="J10" s="2798"/>
      <c r="K10" s="2812" t="s">
        <v>1261</v>
      </c>
      <c r="L10" s="2812"/>
      <c r="M10" s="2813"/>
      <c r="P10" s="770" t="s">
        <v>1263</v>
      </c>
    </row>
    <row r="11" spans="2:16">
      <c r="B11" s="2792" t="s">
        <v>1264</v>
      </c>
      <c r="C11" s="2793"/>
      <c r="D11" s="2794"/>
      <c r="E11" s="2795" t="s">
        <v>2055</v>
      </c>
      <c r="F11" s="2796"/>
      <c r="G11" s="2797" t="s">
        <v>51</v>
      </c>
      <c r="H11" s="2798"/>
      <c r="I11" s="2798"/>
      <c r="J11" s="2798"/>
      <c r="K11" s="2812" t="s">
        <v>1265</v>
      </c>
      <c r="L11" s="2812"/>
      <c r="M11" s="2813"/>
      <c r="P11" s="770" t="s">
        <v>1266</v>
      </c>
    </row>
    <row r="12" spans="2:16">
      <c r="B12" s="2792" t="s">
        <v>1267</v>
      </c>
      <c r="C12" s="2793"/>
      <c r="D12" s="2794"/>
      <c r="E12" s="2795" t="s">
        <v>2055</v>
      </c>
      <c r="F12" s="2796"/>
      <c r="G12" s="2797" t="s">
        <v>2053</v>
      </c>
      <c r="H12" s="2798"/>
      <c r="I12" s="2798"/>
      <c r="J12" s="2798"/>
      <c r="K12" s="2799" t="s">
        <v>2054</v>
      </c>
      <c r="L12" s="2799"/>
      <c r="M12" s="2800"/>
    </row>
    <row r="13" spans="2:16">
      <c r="B13" s="2781" t="s">
        <v>1268</v>
      </c>
      <c r="C13" s="2782"/>
      <c r="D13" s="2783"/>
      <c r="E13" s="2784"/>
      <c r="F13" s="2784"/>
      <c r="G13" s="2784"/>
      <c r="H13" s="2784"/>
      <c r="I13" s="2784"/>
      <c r="J13" s="2784"/>
      <c r="K13" s="2784"/>
      <c r="L13" s="2784"/>
      <c r="M13" s="2785"/>
    </row>
    <row r="14" spans="2:16" ht="5.0999999999999996" customHeight="1">
      <c r="B14" s="779"/>
      <c r="C14" s="779"/>
      <c r="D14" s="779"/>
      <c r="E14" s="779"/>
      <c r="F14" s="780"/>
      <c r="G14" s="781"/>
      <c r="H14" s="781"/>
      <c r="I14" s="781"/>
      <c r="J14" s="781"/>
      <c r="K14" s="781"/>
      <c r="L14" s="781"/>
      <c r="M14" s="781"/>
    </row>
    <row r="15" spans="2:16" ht="17.100000000000001" customHeight="1">
      <c r="B15" s="773" t="s">
        <v>1269</v>
      </c>
    </row>
    <row r="16" spans="2:16">
      <c r="B16" s="782" t="s">
        <v>1270</v>
      </c>
      <c r="C16" s="2679" t="s">
        <v>1271</v>
      </c>
      <c r="D16" s="2786"/>
      <c r="E16" s="2787"/>
      <c r="F16" s="2645" t="s">
        <v>1272</v>
      </c>
      <c r="G16" s="2624"/>
      <c r="H16" s="2624"/>
      <c r="I16" s="2645" t="s">
        <v>1273</v>
      </c>
      <c r="J16" s="2624"/>
      <c r="K16" s="2624"/>
      <c r="L16" s="2624"/>
      <c r="M16" s="2788"/>
    </row>
    <row r="17" spans="2:16" ht="14.1" customHeight="1">
      <c r="B17" s="2789" t="s">
        <v>1274</v>
      </c>
      <c r="C17" s="783" t="s">
        <v>1275</v>
      </c>
      <c r="D17" s="784"/>
      <c r="E17" s="784"/>
      <c r="F17" s="2672" t="s">
        <v>1276</v>
      </c>
      <c r="G17" s="2673"/>
      <c r="H17" s="2673"/>
      <c r="I17" s="2773"/>
      <c r="J17" s="2774"/>
      <c r="K17" s="2774"/>
      <c r="L17" s="2774"/>
      <c r="M17" s="2775"/>
    </row>
    <row r="18" spans="2:16" ht="13.5" customHeight="1">
      <c r="B18" s="2790"/>
      <c r="C18" s="783" t="s">
        <v>1277</v>
      </c>
      <c r="D18" s="784"/>
      <c r="E18" s="784"/>
      <c r="F18" s="2672" t="s">
        <v>1278</v>
      </c>
      <c r="G18" s="2673"/>
      <c r="H18" s="2673"/>
      <c r="I18" s="2773"/>
      <c r="J18" s="2774"/>
      <c r="K18" s="2774"/>
      <c r="L18" s="2774"/>
      <c r="M18" s="2775"/>
    </row>
    <row r="19" spans="2:16" ht="14.25" customHeight="1">
      <c r="B19" s="2790"/>
      <c r="C19" s="783" t="s">
        <v>1279</v>
      </c>
      <c r="D19" s="784"/>
      <c r="E19" s="785"/>
      <c r="F19" s="2672" t="s">
        <v>1280</v>
      </c>
      <c r="G19" s="2673"/>
      <c r="H19" s="2673"/>
      <c r="I19" s="2773"/>
      <c r="J19" s="2774"/>
      <c r="K19" s="2774"/>
      <c r="L19" s="2774"/>
      <c r="M19" s="2775"/>
    </row>
    <row r="20" spans="2:16" ht="14.1" customHeight="1">
      <c r="B20" s="2791"/>
      <c r="C20" s="786" t="s">
        <v>1281</v>
      </c>
      <c r="D20" s="787"/>
      <c r="E20" s="787"/>
      <c r="F20" s="2776" t="s">
        <v>1282</v>
      </c>
      <c r="G20" s="2777"/>
      <c r="H20" s="2777"/>
      <c r="I20" s="2778"/>
      <c r="J20" s="2779"/>
      <c r="K20" s="2779"/>
      <c r="L20" s="2779"/>
      <c r="M20" s="2780"/>
    </row>
    <row r="21" spans="2:16" ht="14.1" customHeight="1">
      <c r="B21" s="774" t="s">
        <v>52</v>
      </c>
      <c r="C21" s="788" t="s">
        <v>1283</v>
      </c>
      <c r="D21" s="789"/>
      <c r="E21" s="789"/>
      <c r="F21" s="2759" t="s">
        <v>1284</v>
      </c>
      <c r="G21" s="2760"/>
      <c r="H21" s="2760"/>
      <c r="I21" s="2761"/>
      <c r="J21" s="2762"/>
      <c r="K21" s="2762"/>
      <c r="L21" s="2762"/>
      <c r="M21" s="2763"/>
    </row>
    <row r="22" spans="2:16" ht="14.1" customHeight="1">
      <c r="B22" s="774" t="s">
        <v>1285</v>
      </c>
      <c r="C22" s="788" t="s">
        <v>1286</v>
      </c>
      <c r="D22" s="789"/>
      <c r="E22" s="789"/>
      <c r="F22" s="2759" t="s">
        <v>1287</v>
      </c>
      <c r="G22" s="2760"/>
      <c r="H22" s="2760"/>
      <c r="I22" s="2761"/>
      <c r="J22" s="2762"/>
      <c r="K22" s="2762"/>
      <c r="L22" s="2762"/>
      <c r="M22" s="2763"/>
    </row>
    <row r="23" spans="2:16" ht="14.1" customHeight="1">
      <c r="B23" s="790" t="s">
        <v>1288</v>
      </c>
      <c r="C23" s="791" t="s">
        <v>1289</v>
      </c>
      <c r="D23" s="792"/>
      <c r="E23" s="792"/>
      <c r="F23" s="2764" t="s">
        <v>1290</v>
      </c>
      <c r="G23" s="2765"/>
      <c r="H23" s="2765"/>
      <c r="I23" s="2766"/>
      <c r="J23" s="2767"/>
      <c r="K23" s="2767"/>
      <c r="L23" s="2767"/>
      <c r="M23" s="2768"/>
    </row>
    <row r="24" spans="2:16" ht="5.0999999999999996" customHeight="1"/>
    <row r="25" spans="2:16" ht="17.100000000000001" customHeight="1">
      <c r="B25" s="773" t="s">
        <v>1291</v>
      </c>
      <c r="P25" s="770" t="s">
        <v>1292</v>
      </c>
    </row>
    <row r="26" spans="2:16" ht="14.25" customHeight="1">
      <c r="B26" s="2769" t="s">
        <v>1293</v>
      </c>
      <c r="C26" s="2770"/>
      <c r="D26" s="2770"/>
      <c r="E26" s="2771"/>
      <c r="F26" s="2772"/>
      <c r="G26" s="2762"/>
      <c r="H26" s="2762"/>
      <c r="I26" s="2762"/>
      <c r="J26" s="2762"/>
      <c r="K26" s="2762"/>
      <c r="L26" s="793"/>
      <c r="M26" s="794"/>
      <c r="P26" s="770" t="s">
        <v>1294</v>
      </c>
    </row>
    <row r="27" spans="2:16" ht="15" customHeight="1">
      <c r="B27" s="2742" t="s">
        <v>1295</v>
      </c>
      <c r="C27" s="2743"/>
      <c r="D27" s="2649" t="s">
        <v>1296</v>
      </c>
      <c r="E27" s="2651"/>
      <c r="F27" s="2748"/>
      <c r="G27" s="2749"/>
      <c r="H27" s="2749"/>
      <c r="I27" s="2749"/>
      <c r="J27" s="2749"/>
      <c r="K27" s="2749"/>
      <c r="L27" s="2749"/>
      <c r="M27" s="2750"/>
      <c r="P27" s="770" t="s">
        <v>1297</v>
      </c>
    </row>
    <row r="28" spans="2:16" ht="15" customHeight="1">
      <c r="B28" s="2744"/>
      <c r="C28" s="2745"/>
      <c r="D28" s="2623" t="s">
        <v>1298</v>
      </c>
      <c r="E28" s="2625"/>
      <c r="F28" s="2753" t="s">
        <v>1299</v>
      </c>
      <c r="G28" s="2754"/>
      <c r="H28" s="2755"/>
      <c r="I28" s="2753" t="s">
        <v>1300</v>
      </c>
      <c r="J28" s="2754"/>
      <c r="K28" s="2754"/>
      <c r="L28" s="2754"/>
      <c r="M28" s="2756"/>
    </row>
    <row r="29" spans="2:16" ht="15" customHeight="1">
      <c r="B29" s="2744"/>
      <c r="C29" s="2745"/>
      <c r="D29" s="2751"/>
      <c r="E29" s="2752"/>
      <c r="F29" s="2725" t="s">
        <v>1301</v>
      </c>
      <c r="G29" s="2726"/>
      <c r="H29" s="2727"/>
      <c r="I29" s="2757" t="s">
        <v>1302</v>
      </c>
      <c r="J29" s="2758"/>
      <c r="K29" s="2758"/>
      <c r="L29" s="2758"/>
      <c r="M29" s="795"/>
      <c r="P29" s="770" t="s">
        <v>1303</v>
      </c>
    </row>
    <row r="30" spans="2:16" ht="15" customHeight="1">
      <c r="B30" s="2744"/>
      <c r="C30" s="2745"/>
      <c r="D30" s="2751"/>
      <c r="E30" s="2752"/>
      <c r="F30" s="2725" t="s">
        <v>1304</v>
      </c>
      <c r="G30" s="2726"/>
      <c r="H30" s="2727"/>
      <c r="I30" s="2757" t="s">
        <v>1305</v>
      </c>
      <c r="J30" s="2758"/>
      <c r="K30" s="2758"/>
      <c r="L30" s="2758"/>
      <c r="M30" s="795"/>
      <c r="P30" s="770" t="s">
        <v>1306</v>
      </c>
    </row>
    <row r="31" spans="2:16" ht="15" customHeight="1">
      <c r="B31" s="2744"/>
      <c r="C31" s="2745"/>
      <c r="D31" s="2751"/>
      <c r="E31" s="2752"/>
      <c r="F31" s="2725" t="s">
        <v>1307</v>
      </c>
      <c r="G31" s="2726"/>
      <c r="H31" s="2727"/>
      <c r="I31" s="2728"/>
      <c r="J31" s="2729"/>
      <c r="K31" s="2729"/>
      <c r="L31" s="2729"/>
      <c r="M31" s="2730"/>
      <c r="P31" s="770" t="s">
        <v>1308</v>
      </c>
    </row>
    <row r="32" spans="2:16" ht="15" customHeight="1">
      <c r="B32" s="2746"/>
      <c r="C32" s="2747"/>
      <c r="D32" s="2626"/>
      <c r="E32" s="2628"/>
      <c r="F32" s="2731" t="s">
        <v>1309</v>
      </c>
      <c r="G32" s="2732"/>
      <c r="H32" s="2733"/>
      <c r="I32" s="2734"/>
      <c r="J32" s="2735"/>
      <c r="K32" s="2735"/>
      <c r="L32" s="2735"/>
      <c r="M32" s="2736"/>
      <c r="P32" s="770" t="s">
        <v>1310</v>
      </c>
    </row>
    <row r="33" spans="2:16" ht="5.0999999999999996" customHeight="1">
      <c r="B33" s="796"/>
      <c r="C33" s="797"/>
      <c r="D33" s="798"/>
      <c r="E33" s="796"/>
      <c r="M33" s="799"/>
    </row>
    <row r="34" spans="2:16" ht="17.100000000000001" customHeight="1">
      <c r="B34" s="773" t="s">
        <v>1311</v>
      </c>
    </row>
    <row r="35" spans="2:16" ht="13.15" customHeight="1">
      <c r="B35" s="800" t="s">
        <v>1312</v>
      </c>
      <c r="C35" s="801"/>
      <c r="D35" s="2679" t="s">
        <v>1313</v>
      </c>
      <c r="E35" s="2680"/>
      <c r="F35" s="2680"/>
      <c r="G35" s="2680"/>
      <c r="H35" s="2681"/>
      <c r="I35" s="2645" t="s">
        <v>1314</v>
      </c>
      <c r="J35" s="2624"/>
      <c r="K35" s="2679" t="s">
        <v>1315</v>
      </c>
      <c r="L35" s="2680"/>
      <c r="M35" s="2687"/>
    </row>
    <row r="36" spans="2:16">
      <c r="B36" s="802"/>
      <c r="C36" s="803" t="s">
        <v>1316</v>
      </c>
      <c r="D36" s="2737"/>
      <c r="E36" s="2738"/>
      <c r="F36" s="2738"/>
      <c r="G36" s="2738"/>
      <c r="H36" s="2739"/>
      <c r="I36" s="2740"/>
      <c r="J36" s="2627"/>
      <c r="K36" s="2737"/>
      <c r="L36" s="2738"/>
      <c r="M36" s="2741"/>
    </row>
    <row r="37" spans="2:16">
      <c r="B37" s="804" t="s">
        <v>1317</v>
      </c>
      <c r="C37" s="789"/>
      <c r="D37" s="2702" t="s">
        <v>1318</v>
      </c>
      <c r="E37" s="2703"/>
      <c r="F37" s="2703"/>
      <c r="G37" s="2703"/>
      <c r="H37" s="2704"/>
      <c r="I37" s="2646" t="s">
        <v>1319</v>
      </c>
      <c r="J37" s="2647"/>
      <c r="K37" s="805"/>
      <c r="L37" s="806"/>
      <c r="M37" s="807"/>
    </row>
    <row r="38" spans="2:16" s="814" customFormat="1" ht="14.1" customHeight="1">
      <c r="B38" s="808" t="s">
        <v>1320</v>
      </c>
      <c r="C38" s="809"/>
      <c r="D38" s="810"/>
      <c r="E38" s="2717" t="s">
        <v>1321</v>
      </c>
      <c r="F38" s="2718"/>
      <c r="G38" s="2718"/>
      <c r="H38" s="2718"/>
      <c r="I38" s="2719" t="s">
        <v>1322</v>
      </c>
      <c r="J38" s="2720"/>
      <c r="K38" s="811"/>
      <c r="L38" s="812"/>
      <c r="M38" s="813"/>
    </row>
    <row r="39" spans="2:16" s="814" customFormat="1" ht="14.1" customHeight="1">
      <c r="B39" s="808"/>
      <c r="C39" s="815" t="s">
        <v>48</v>
      </c>
      <c r="D39" s="810"/>
      <c r="E39" s="2721" t="s">
        <v>52</v>
      </c>
      <c r="F39" s="2722"/>
      <c r="G39" s="2722"/>
      <c r="H39" s="2722"/>
      <c r="I39" s="2723" t="s">
        <v>1323</v>
      </c>
      <c r="J39" s="2724"/>
      <c r="K39" s="816"/>
      <c r="L39" s="817"/>
      <c r="M39" s="818"/>
    </row>
    <row r="40" spans="2:16" s="814" customFormat="1" ht="14.1" customHeight="1">
      <c r="B40" s="819"/>
      <c r="C40" s="820" t="s">
        <v>49</v>
      </c>
      <c r="D40" s="821"/>
      <c r="E40" s="2713" t="s">
        <v>53</v>
      </c>
      <c r="F40" s="2714"/>
      <c r="G40" s="2714"/>
      <c r="H40" s="2714"/>
      <c r="I40" s="2715" t="s">
        <v>1324</v>
      </c>
      <c r="J40" s="2716"/>
      <c r="K40" s="822"/>
      <c r="L40" s="823"/>
      <c r="M40" s="824"/>
      <c r="P40" s="770" t="s">
        <v>1314</v>
      </c>
    </row>
    <row r="41" spans="2:16">
      <c r="B41" s="825" t="s">
        <v>1325</v>
      </c>
      <c r="C41" s="801"/>
      <c r="D41" s="2710" t="s">
        <v>1326</v>
      </c>
      <c r="E41" s="2711"/>
      <c r="F41" s="2711"/>
      <c r="G41" s="2711"/>
      <c r="H41" s="2712"/>
      <c r="I41" s="2700"/>
      <c r="J41" s="2701"/>
      <c r="K41" s="826"/>
      <c r="L41" s="827"/>
      <c r="M41" s="828"/>
      <c r="P41" s="770" t="s">
        <v>1327</v>
      </c>
    </row>
    <row r="42" spans="2:16">
      <c r="B42" s="802"/>
      <c r="C42" s="792"/>
      <c r="D42" s="2692" t="s">
        <v>218</v>
      </c>
      <c r="E42" s="2693"/>
      <c r="F42" s="2693"/>
      <c r="G42" s="2693"/>
      <c r="H42" s="2694"/>
      <c r="I42" s="2695"/>
      <c r="J42" s="2696"/>
      <c r="K42" s="829"/>
      <c r="L42" s="830"/>
      <c r="M42" s="831"/>
      <c r="P42" s="770" t="s">
        <v>1328</v>
      </c>
    </row>
    <row r="43" spans="2:16">
      <c r="B43" s="832" t="s">
        <v>1329</v>
      </c>
      <c r="C43" s="833"/>
      <c r="D43" s="2697" t="s">
        <v>1330</v>
      </c>
      <c r="E43" s="2698"/>
      <c r="F43" s="2698"/>
      <c r="G43" s="2698"/>
      <c r="H43" s="2699"/>
      <c r="I43" s="2700"/>
      <c r="J43" s="2701"/>
      <c r="K43" s="826"/>
      <c r="L43" s="827"/>
      <c r="M43" s="828"/>
    </row>
    <row r="44" spans="2:16">
      <c r="B44" s="832"/>
      <c r="C44" s="834" t="s">
        <v>47</v>
      </c>
      <c r="D44" s="2707"/>
      <c r="E44" s="2708"/>
      <c r="F44" s="2708"/>
      <c r="G44" s="2708"/>
      <c r="H44" s="2709"/>
      <c r="I44" s="2695"/>
      <c r="J44" s="2696"/>
      <c r="K44" s="829"/>
      <c r="L44" s="830"/>
      <c r="M44" s="831"/>
    </row>
    <row r="45" spans="2:16">
      <c r="B45" s="825" t="s">
        <v>1331</v>
      </c>
      <c r="C45" s="801"/>
      <c r="D45" s="2710" t="s">
        <v>1332</v>
      </c>
      <c r="E45" s="2711"/>
      <c r="F45" s="2711"/>
      <c r="G45" s="2711"/>
      <c r="H45" s="2712"/>
      <c r="I45" s="2700"/>
      <c r="J45" s="2701"/>
      <c r="K45" s="826"/>
      <c r="L45" s="827"/>
      <c r="M45" s="828"/>
    </row>
    <row r="46" spans="2:16">
      <c r="B46" s="802"/>
      <c r="C46" s="835" t="s">
        <v>1333</v>
      </c>
      <c r="D46" s="2692"/>
      <c r="E46" s="2693"/>
      <c r="F46" s="2693"/>
      <c r="G46" s="2693"/>
      <c r="H46" s="2694"/>
      <c r="I46" s="2695"/>
      <c r="J46" s="2696"/>
      <c r="K46" s="829"/>
      <c r="L46" s="830"/>
      <c r="M46" s="831"/>
    </row>
    <row r="47" spans="2:16">
      <c r="B47" s="804" t="s">
        <v>1334</v>
      </c>
      <c r="C47" s="836"/>
      <c r="D47" s="2702" t="s">
        <v>1335</v>
      </c>
      <c r="E47" s="2703"/>
      <c r="F47" s="2703"/>
      <c r="G47" s="2703"/>
      <c r="H47" s="2704"/>
      <c r="I47" s="2705"/>
      <c r="J47" s="2706"/>
      <c r="K47" s="805"/>
      <c r="L47" s="806"/>
      <c r="M47" s="807"/>
    </row>
    <row r="48" spans="2:16">
      <c r="B48" s="832" t="s">
        <v>1336</v>
      </c>
      <c r="C48" s="833"/>
      <c r="D48" s="2697" t="s">
        <v>1337</v>
      </c>
      <c r="E48" s="2698"/>
      <c r="F48" s="2698"/>
      <c r="G48" s="2698"/>
      <c r="H48" s="2699"/>
      <c r="I48" s="2700"/>
      <c r="J48" s="2701"/>
      <c r="K48" s="826"/>
      <c r="L48" s="827"/>
      <c r="M48" s="828"/>
    </row>
    <row r="49" spans="2:16">
      <c r="B49" s="802"/>
      <c r="C49" s="835" t="s">
        <v>1333</v>
      </c>
      <c r="D49" s="2692" t="s">
        <v>1338</v>
      </c>
      <c r="E49" s="2693"/>
      <c r="F49" s="2693"/>
      <c r="G49" s="2693"/>
      <c r="H49" s="2694"/>
      <c r="I49" s="2695"/>
      <c r="J49" s="2696"/>
      <c r="K49" s="829"/>
      <c r="L49" s="830"/>
      <c r="M49" s="831"/>
    </row>
    <row r="50" spans="2:16">
      <c r="B50" s="832" t="s">
        <v>1339</v>
      </c>
      <c r="C50" s="833"/>
      <c r="D50" s="2697" t="s">
        <v>1340</v>
      </c>
      <c r="E50" s="2698"/>
      <c r="F50" s="2698"/>
      <c r="G50" s="2698"/>
      <c r="H50" s="2699"/>
      <c r="I50" s="2700"/>
      <c r="J50" s="2701"/>
      <c r="K50" s="826"/>
      <c r="L50" s="827"/>
      <c r="M50" s="828"/>
    </row>
    <row r="51" spans="2:16">
      <c r="B51" s="802"/>
      <c r="C51" s="835" t="s">
        <v>1341</v>
      </c>
      <c r="D51" s="2692" t="s">
        <v>219</v>
      </c>
      <c r="E51" s="2693"/>
      <c r="F51" s="2693"/>
      <c r="G51" s="2693"/>
      <c r="H51" s="2694"/>
      <c r="I51" s="2695"/>
      <c r="J51" s="2696"/>
      <c r="K51" s="829"/>
      <c r="L51" s="830"/>
      <c r="M51" s="831"/>
    </row>
    <row r="52" spans="2:16" ht="4.9000000000000004" customHeight="1">
      <c r="B52" s="833"/>
      <c r="C52" s="833"/>
      <c r="D52" s="833"/>
      <c r="E52" s="833"/>
      <c r="F52" s="833"/>
      <c r="G52" s="833"/>
      <c r="H52" s="833"/>
      <c r="I52" s="833"/>
      <c r="J52" s="833"/>
      <c r="K52" s="833"/>
      <c r="L52" s="833"/>
      <c r="M52" s="833"/>
    </row>
    <row r="53" spans="2:16" ht="14.25">
      <c r="B53" s="773" t="s">
        <v>1342</v>
      </c>
    </row>
    <row r="54" spans="2:16" ht="9" customHeight="1">
      <c r="B54" s="2677"/>
      <c r="C54" s="2679" t="s">
        <v>1343</v>
      </c>
      <c r="D54" s="2680"/>
      <c r="E54" s="2681"/>
      <c r="F54" s="2679" t="s">
        <v>1344</v>
      </c>
      <c r="G54" s="2680"/>
      <c r="H54" s="2681"/>
      <c r="I54" s="2645" t="s">
        <v>1345</v>
      </c>
      <c r="J54" s="2625"/>
      <c r="K54" s="2679" t="s">
        <v>133</v>
      </c>
      <c r="L54" s="2680"/>
      <c r="M54" s="2687"/>
    </row>
    <row r="55" spans="2:16" ht="9" customHeight="1">
      <c r="B55" s="2678"/>
      <c r="C55" s="2682"/>
      <c r="D55" s="2683"/>
      <c r="E55" s="2684"/>
      <c r="F55" s="2682"/>
      <c r="G55" s="2683"/>
      <c r="H55" s="2684"/>
      <c r="I55" s="2685"/>
      <c r="J55" s="2686"/>
      <c r="K55" s="2682"/>
      <c r="L55" s="2683"/>
      <c r="M55" s="2688"/>
    </row>
    <row r="56" spans="2:16">
      <c r="B56" s="837" t="s">
        <v>1346</v>
      </c>
      <c r="C56" s="838" t="s">
        <v>1347</v>
      </c>
      <c r="D56" s="839"/>
      <c r="E56" s="840"/>
      <c r="F56" s="2672" t="s">
        <v>52</v>
      </c>
      <c r="G56" s="2673"/>
      <c r="H56" s="2689"/>
      <c r="I56" s="2690" t="s">
        <v>1348</v>
      </c>
      <c r="J56" s="2691"/>
      <c r="K56" s="838" t="s">
        <v>1349</v>
      </c>
      <c r="L56" s="841"/>
      <c r="M56" s="842"/>
      <c r="P56" s="770" t="s">
        <v>1350</v>
      </c>
    </row>
    <row r="57" spans="2:16" ht="15" customHeight="1">
      <c r="B57" s="2669" t="s">
        <v>1351</v>
      </c>
      <c r="C57" s="2671" t="s">
        <v>1352</v>
      </c>
      <c r="D57" s="2671" t="s">
        <v>1353</v>
      </c>
      <c r="E57" s="2671"/>
      <c r="F57" s="2672" t="s">
        <v>1354</v>
      </c>
      <c r="G57" s="2673"/>
      <c r="H57" s="2662"/>
      <c r="I57" s="2663"/>
      <c r="J57" s="2664"/>
      <c r="K57" s="2674" t="s">
        <v>1355</v>
      </c>
      <c r="L57" s="2675"/>
      <c r="M57" s="2676"/>
      <c r="P57" s="770" t="s">
        <v>1356</v>
      </c>
    </row>
    <row r="58" spans="2:16" ht="15" customHeight="1">
      <c r="B58" s="2670"/>
      <c r="C58" s="2620"/>
      <c r="D58" s="2620" t="s">
        <v>1357</v>
      </c>
      <c r="E58" s="2620"/>
      <c r="F58" s="2660" t="s">
        <v>1358</v>
      </c>
      <c r="G58" s="2661"/>
      <c r="H58" s="2662"/>
      <c r="I58" s="2663"/>
      <c r="J58" s="2664"/>
      <c r="K58" s="843"/>
      <c r="L58" s="844"/>
      <c r="M58" s="845"/>
      <c r="P58" s="770" t="s">
        <v>1359</v>
      </c>
    </row>
    <row r="59" spans="2:16" ht="15" customHeight="1">
      <c r="B59" s="2670"/>
      <c r="C59" s="2620"/>
      <c r="D59" s="2620"/>
      <c r="E59" s="2620"/>
      <c r="F59" s="2660" t="s">
        <v>1360</v>
      </c>
      <c r="G59" s="2661"/>
      <c r="H59" s="2662"/>
      <c r="I59" s="2663"/>
      <c r="J59" s="2664"/>
      <c r="K59" s="843"/>
      <c r="L59" s="844"/>
      <c r="M59" s="845"/>
      <c r="P59" s="770" t="s">
        <v>1361</v>
      </c>
    </row>
    <row r="60" spans="2:16" ht="15" customHeight="1">
      <c r="B60" s="2670"/>
      <c r="C60" s="2620"/>
      <c r="D60" s="2620"/>
      <c r="E60" s="2620"/>
      <c r="F60" s="2660" t="s">
        <v>1362</v>
      </c>
      <c r="G60" s="2661"/>
      <c r="H60" s="2662"/>
      <c r="I60" s="2663"/>
      <c r="J60" s="2664"/>
      <c r="K60" s="843"/>
      <c r="L60" s="844"/>
      <c r="M60" s="845"/>
      <c r="P60" s="770" t="s">
        <v>1363</v>
      </c>
    </row>
    <row r="61" spans="2:16" ht="15" customHeight="1">
      <c r="B61" s="2670"/>
      <c r="C61" s="843" t="s">
        <v>1364</v>
      </c>
      <c r="D61" s="846"/>
      <c r="E61" s="847"/>
      <c r="F61" s="2660" t="s">
        <v>1365</v>
      </c>
      <c r="G61" s="2661"/>
      <c r="H61" s="2662"/>
      <c r="I61" s="2663"/>
      <c r="J61" s="2664"/>
      <c r="K61" s="843"/>
      <c r="L61" s="844"/>
      <c r="M61" s="845"/>
      <c r="P61" s="770" t="s">
        <v>1366</v>
      </c>
    </row>
    <row r="62" spans="2:16" ht="15" customHeight="1">
      <c r="B62" s="2670"/>
      <c r="C62" s="2620" t="s">
        <v>1367</v>
      </c>
      <c r="D62" s="2620" t="s">
        <v>1368</v>
      </c>
      <c r="E62" s="2622" t="s">
        <v>1369</v>
      </c>
      <c r="F62" s="2660" t="s">
        <v>1370</v>
      </c>
      <c r="G62" s="2661"/>
      <c r="H62" s="2662"/>
      <c r="I62" s="2663"/>
      <c r="J62" s="2664"/>
      <c r="K62" s="843"/>
      <c r="L62" s="844"/>
      <c r="M62" s="845"/>
    </row>
    <row r="63" spans="2:16" ht="15" customHeight="1">
      <c r="B63" s="2670"/>
      <c r="C63" s="2620"/>
      <c r="D63" s="2620"/>
      <c r="E63" s="2622"/>
      <c r="F63" s="2660" t="s">
        <v>1371</v>
      </c>
      <c r="G63" s="2661"/>
      <c r="H63" s="2662"/>
      <c r="I63" s="2663"/>
      <c r="J63" s="2664"/>
      <c r="K63" s="843"/>
      <c r="L63" s="844"/>
      <c r="M63" s="845"/>
    </row>
    <row r="64" spans="2:16" ht="15" customHeight="1">
      <c r="B64" s="2670"/>
      <c r="C64" s="2620"/>
      <c r="D64" s="2620"/>
      <c r="E64" s="2622"/>
      <c r="F64" s="2660" t="s">
        <v>1372</v>
      </c>
      <c r="G64" s="2661"/>
      <c r="H64" s="2662"/>
      <c r="I64" s="2663"/>
      <c r="J64" s="2664"/>
      <c r="K64" s="843"/>
      <c r="L64" s="844"/>
      <c r="M64" s="845"/>
    </row>
    <row r="65" spans="2:13" ht="15" customHeight="1">
      <c r="B65" s="2670"/>
      <c r="C65" s="2620"/>
      <c r="D65" s="2620"/>
      <c r="E65" s="2622"/>
      <c r="F65" s="2660" t="s">
        <v>1373</v>
      </c>
      <c r="G65" s="2661"/>
      <c r="H65" s="2662"/>
      <c r="I65" s="2663"/>
      <c r="J65" s="2664"/>
      <c r="K65" s="843"/>
      <c r="L65" s="844"/>
      <c r="M65" s="845"/>
    </row>
    <row r="66" spans="2:13" ht="15" customHeight="1">
      <c r="B66" s="2670"/>
      <c r="C66" s="2620"/>
      <c r="D66" s="2620"/>
      <c r="E66" s="2622"/>
      <c r="F66" s="2660" t="s">
        <v>1374</v>
      </c>
      <c r="G66" s="2661"/>
      <c r="H66" s="2662"/>
      <c r="I66" s="2663"/>
      <c r="J66" s="2664"/>
      <c r="K66" s="843"/>
      <c r="L66" s="844"/>
      <c r="M66" s="845"/>
    </row>
    <row r="67" spans="2:13" ht="15" customHeight="1">
      <c r="B67" s="2670"/>
      <c r="C67" s="2620"/>
      <c r="D67" s="2620"/>
      <c r="E67" s="2622"/>
      <c r="F67" s="2660" t="s">
        <v>1375</v>
      </c>
      <c r="G67" s="2661"/>
      <c r="H67" s="2662"/>
      <c r="I67" s="2663"/>
      <c r="J67" s="2664"/>
      <c r="K67" s="843"/>
      <c r="L67" s="844"/>
      <c r="M67" s="845"/>
    </row>
    <row r="68" spans="2:13" ht="15" customHeight="1">
      <c r="B68" s="2670"/>
      <c r="C68" s="2620"/>
      <c r="D68" s="2620"/>
      <c r="E68" s="848" t="s">
        <v>1376</v>
      </c>
      <c r="F68" s="2660" t="s">
        <v>1377</v>
      </c>
      <c r="G68" s="2661"/>
      <c r="H68" s="2662"/>
      <c r="I68" s="2663"/>
      <c r="J68" s="2664"/>
      <c r="K68" s="843"/>
      <c r="L68" s="844"/>
      <c r="M68" s="845"/>
    </row>
    <row r="69" spans="2:13" ht="15" customHeight="1">
      <c r="B69" s="2670"/>
      <c r="C69" s="2620"/>
      <c r="D69" s="2620"/>
      <c r="E69" s="848" t="s">
        <v>1378</v>
      </c>
      <c r="F69" s="2660" t="s">
        <v>1379</v>
      </c>
      <c r="G69" s="2661"/>
      <c r="H69" s="2662"/>
      <c r="I69" s="2663"/>
      <c r="J69" s="2664"/>
      <c r="K69" s="843"/>
      <c r="L69" s="844"/>
      <c r="M69" s="845"/>
    </row>
    <row r="70" spans="2:13" ht="15" customHeight="1">
      <c r="B70" s="2670"/>
      <c r="C70" s="2620"/>
      <c r="D70" s="849" t="s">
        <v>1380</v>
      </c>
      <c r="E70" s="848"/>
      <c r="F70" s="2660" t="s">
        <v>1381</v>
      </c>
      <c r="G70" s="2661"/>
      <c r="H70" s="2662"/>
      <c r="I70" s="2663"/>
      <c r="J70" s="2664"/>
      <c r="K70" s="843"/>
      <c r="L70" s="844"/>
      <c r="M70" s="845"/>
    </row>
    <row r="71" spans="2:13" ht="15" customHeight="1">
      <c r="B71" s="2670"/>
      <c r="C71" s="2620"/>
      <c r="D71" s="849" t="s">
        <v>1382</v>
      </c>
      <c r="E71" s="848" t="s">
        <v>1383</v>
      </c>
      <c r="F71" s="2660" t="s">
        <v>1384</v>
      </c>
      <c r="G71" s="2661"/>
      <c r="H71" s="2662"/>
      <c r="I71" s="2663"/>
      <c r="J71" s="2664"/>
      <c r="K71" s="843"/>
      <c r="L71" s="844"/>
      <c r="M71" s="845"/>
    </row>
    <row r="72" spans="2:13" ht="15" customHeight="1">
      <c r="B72" s="2670"/>
      <c r="C72" s="2620"/>
      <c r="D72" s="2622" t="s">
        <v>1385</v>
      </c>
      <c r="E72" s="848" t="s">
        <v>1386</v>
      </c>
      <c r="F72" s="2660" t="s">
        <v>1387</v>
      </c>
      <c r="G72" s="2661"/>
      <c r="H72" s="2662"/>
      <c r="I72" s="2663"/>
      <c r="J72" s="2664"/>
      <c r="K72" s="850"/>
      <c r="L72" s="844"/>
      <c r="M72" s="845"/>
    </row>
    <row r="73" spans="2:13" ht="15" customHeight="1">
      <c r="B73" s="2670"/>
      <c r="C73" s="2620"/>
      <c r="D73" s="2622"/>
      <c r="E73" s="848" t="s">
        <v>1388</v>
      </c>
      <c r="F73" s="2660" t="s">
        <v>1389</v>
      </c>
      <c r="G73" s="2661"/>
      <c r="H73" s="2662"/>
      <c r="I73" s="2663"/>
      <c r="J73" s="2664"/>
      <c r="K73" s="850"/>
      <c r="L73" s="844"/>
      <c r="M73" s="845"/>
    </row>
    <row r="74" spans="2:13" ht="15" customHeight="1">
      <c r="B74" s="2670"/>
      <c r="C74" s="2620"/>
      <c r="D74" s="2620" t="s">
        <v>1390</v>
      </c>
      <c r="E74" s="848" t="s">
        <v>1391</v>
      </c>
      <c r="F74" s="2660" t="s">
        <v>1392</v>
      </c>
      <c r="G74" s="2661"/>
      <c r="H74" s="2662"/>
      <c r="I74" s="2663"/>
      <c r="J74" s="2664"/>
      <c r="K74" s="850"/>
      <c r="L74" s="844"/>
      <c r="M74" s="845"/>
    </row>
    <row r="75" spans="2:13" ht="15" customHeight="1">
      <c r="B75" s="2670"/>
      <c r="C75" s="2620"/>
      <c r="D75" s="2620"/>
      <c r="E75" s="2622" t="s">
        <v>1393</v>
      </c>
      <c r="F75" s="2660" t="s">
        <v>1394</v>
      </c>
      <c r="G75" s="2661"/>
      <c r="H75" s="2662"/>
      <c r="I75" s="2663"/>
      <c r="J75" s="2664"/>
      <c r="K75" s="843"/>
      <c r="L75" s="844"/>
      <c r="M75" s="845"/>
    </row>
    <row r="76" spans="2:13" ht="15" customHeight="1">
      <c r="B76" s="2670"/>
      <c r="C76" s="2620"/>
      <c r="D76" s="2620"/>
      <c r="E76" s="2622"/>
      <c r="F76" s="2660" t="s">
        <v>1395</v>
      </c>
      <c r="G76" s="2661"/>
      <c r="H76" s="2662"/>
      <c r="I76" s="2663"/>
      <c r="J76" s="2664"/>
      <c r="K76" s="843"/>
      <c r="L76" s="844"/>
      <c r="M76" s="845"/>
    </row>
    <row r="77" spans="2:13" ht="15" customHeight="1">
      <c r="B77" s="2670"/>
      <c r="C77" s="2620"/>
      <c r="D77" s="2665"/>
      <c r="E77" s="851" t="s">
        <v>1396</v>
      </c>
      <c r="F77" s="2660" t="s">
        <v>1397</v>
      </c>
      <c r="G77" s="2661"/>
      <c r="H77" s="2662"/>
      <c r="I77" s="2663"/>
      <c r="J77" s="2664"/>
      <c r="K77" s="843"/>
      <c r="L77" s="844"/>
      <c r="M77" s="845"/>
    </row>
    <row r="78" spans="2:13" ht="15" customHeight="1">
      <c r="B78" s="2670"/>
      <c r="C78" s="2620"/>
      <c r="D78" s="2665"/>
      <c r="E78" s="848" t="s">
        <v>595</v>
      </c>
      <c r="F78" s="2660" t="s">
        <v>1398</v>
      </c>
      <c r="G78" s="2661"/>
      <c r="H78" s="2662"/>
      <c r="I78" s="2663"/>
      <c r="J78" s="2664"/>
      <c r="K78" s="843"/>
      <c r="L78" s="844"/>
      <c r="M78" s="845"/>
    </row>
    <row r="79" spans="2:13" ht="15" customHeight="1">
      <c r="B79" s="2670"/>
      <c r="C79" s="2621"/>
      <c r="D79" s="2665"/>
      <c r="E79" s="851"/>
      <c r="F79" s="2666"/>
      <c r="G79" s="2667"/>
      <c r="H79" s="2668"/>
      <c r="I79" s="2621"/>
      <c r="J79" s="2665"/>
      <c r="K79" s="843"/>
      <c r="L79" s="844"/>
      <c r="M79" s="845"/>
    </row>
    <row r="80" spans="2:13" ht="18" customHeight="1">
      <c r="B80" s="2623" t="s">
        <v>1399</v>
      </c>
      <c r="C80" s="2624"/>
      <c r="D80" s="2625"/>
      <c r="E80" s="2645" t="s">
        <v>1400</v>
      </c>
      <c r="F80" s="2624"/>
      <c r="G80" s="2625"/>
      <c r="H80" s="2645" t="s">
        <v>1345</v>
      </c>
      <c r="I80" s="2625"/>
      <c r="J80" s="2646" t="s">
        <v>133</v>
      </c>
      <c r="K80" s="2647"/>
      <c r="L80" s="2647"/>
      <c r="M80" s="2648"/>
    </row>
    <row r="81" spans="2:16">
      <c r="B81" s="2649" t="s">
        <v>1401</v>
      </c>
      <c r="C81" s="2650"/>
      <c r="D81" s="2651"/>
      <c r="E81" s="2652" t="s">
        <v>1402</v>
      </c>
      <c r="F81" s="2653"/>
      <c r="G81" s="2654"/>
      <c r="H81" s="2655" t="s">
        <v>1403</v>
      </c>
      <c r="I81" s="2656"/>
      <c r="J81" s="2657" t="s">
        <v>2074</v>
      </c>
      <c r="K81" s="2658"/>
      <c r="L81" s="2658"/>
      <c r="M81" s="2659"/>
    </row>
    <row r="82" spans="2:16" ht="14.1" customHeight="1">
      <c r="B82" s="2623" t="s">
        <v>1404</v>
      </c>
      <c r="C82" s="2624"/>
      <c r="D82" s="2625"/>
      <c r="E82" s="2629" t="s">
        <v>1405</v>
      </c>
      <c r="F82" s="2630"/>
      <c r="G82" s="2631"/>
      <c r="H82" s="2632" t="s">
        <v>1363</v>
      </c>
      <c r="I82" s="2633"/>
      <c r="J82" s="2634" t="s">
        <v>2075</v>
      </c>
      <c r="K82" s="2635"/>
      <c r="L82" s="2635"/>
      <c r="M82" s="2636"/>
    </row>
    <row r="83" spans="2:16" ht="14.1" customHeight="1">
      <c r="B83" s="2626"/>
      <c r="C83" s="2627"/>
      <c r="D83" s="2628"/>
      <c r="E83" s="2640" t="s">
        <v>1406</v>
      </c>
      <c r="F83" s="2641"/>
      <c r="G83" s="2642"/>
      <c r="H83" s="2643" t="s">
        <v>1363</v>
      </c>
      <c r="I83" s="2644"/>
      <c r="J83" s="2637"/>
      <c r="K83" s="2638"/>
      <c r="L83" s="2638"/>
      <c r="M83" s="2639"/>
    </row>
    <row r="84" spans="2:16" ht="12.95" customHeight="1">
      <c r="B84" s="852"/>
      <c r="C84" s="853"/>
      <c r="D84" s="853"/>
      <c r="E84" s="853"/>
      <c r="F84" s="854"/>
      <c r="G84" s="854"/>
      <c r="H84" s="853"/>
      <c r="I84" s="779"/>
      <c r="J84" s="779"/>
      <c r="K84" s="779"/>
      <c r="L84" s="779"/>
      <c r="M84" s="779"/>
    </row>
    <row r="85" spans="2:16" ht="12.95" customHeight="1">
      <c r="B85" s="852"/>
      <c r="C85" s="853"/>
      <c r="D85" s="853"/>
      <c r="E85" s="853"/>
      <c r="F85" s="854"/>
      <c r="G85" s="854"/>
      <c r="H85" s="853"/>
      <c r="I85" s="779"/>
      <c r="J85" s="779"/>
      <c r="K85" s="779"/>
      <c r="L85" s="779"/>
      <c r="M85" s="779"/>
      <c r="P85" s="855"/>
    </row>
    <row r="86" spans="2:16" ht="12.95" customHeight="1">
      <c r="B86" s="852"/>
      <c r="C86" s="781"/>
      <c r="D86" s="781"/>
      <c r="E86" s="781"/>
      <c r="F86" s="781"/>
      <c r="G86" s="781"/>
    </row>
    <row r="87" spans="2:16">
      <c r="B87" s="852"/>
    </row>
  </sheetData>
  <mergeCells count="171">
    <mergeCell ref="B1:M1"/>
    <mergeCell ref="B5:E5"/>
    <mergeCell ref="F5:K5"/>
    <mergeCell ref="B8:D8"/>
    <mergeCell ref="E8:F8"/>
    <mergeCell ref="G8:J8"/>
    <mergeCell ref="K8:M8"/>
    <mergeCell ref="B11:D11"/>
    <mergeCell ref="E11:F11"/>
    <mergeCell ref="G11:J11"/>
    <mergeCell ref="K11:M11"/>
    <mergeCell ref="B12:D12"/>
    <mergeCell ref="E12:F12"/>
    <mergeCell ref="G12:J12"/>
    <mergeCell ref="K12:M12"/>
    <mergeCell ref="B9:D9"/>
    <mergeCell ref="E9:F9"/>
    <mergeCell ref="G9:J9"/>
    <mergeCell ref="K9:M9"/>
    <mergeCell ref="B10:D10"/>
    <mergeCell ref="E10:F10"/>
    <mergeCell ref="G10:J10"/>
    <mergeCell ref="K10:M10"/>
    <mergeCell ref="B13:C13"/>
    <mergeCell ref="D13:M13"/>
    <mergeCell ref="C16:E16"/>
    <mergeCell ref="F16:H16"/>
    <mergeCell ref="I16:M16"/>
    <mergeCell ref="B17:B20"/>
    <mergeCell ref="F17:H17"/>
    <mergeCell ref="I17:M17"/>
    <mergeCell ref="F18:H18"/>
    <mergeCell ref="I18:M18"/>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2"/>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heetViews>
  <sheetFormatPr defaultColWidth="9" defaultRowHeight="13.5"/>
  <cols>
    <col min="1" max="24" width="3.625" style="100" customWidth="1"/>
    <col min="25" max="16384" width="9" style="441"/>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28" t="s">
        <v>99</v>
      </c>
      <c r="B2" s="2828"/>
      <c r="C2" s="2828"/>
      <c r="D2" s="2828"/>
      <c r="E2" s="2828"/>
      <c r="F2" s="2828"/>
      <c r="G2" s="2828"/>
      <c r="H2" s="2828"/>
      <c r="I2" s="2828"/>
      <c r="J2" s="2828"/>
      <c r="K2" s="2828"/>
      <c r="L2" s="2828"/>
      <c r="M2" s="2828"/>
      <c r="N2" s="2828"/>
      <c r="O2" s="2828"/>
      <c r="P2" s="2828"/>
      <c r="Q2" s="2828"/>
      <c r="R2" s="2828"/>
      <c r="S2" s="2828"/>
      <c r="T2" s="2828"/>
      <c r="U2" s="2828"/>
      <c r="V2" s="2828"/>
      <c r="W2" s="2828"/>
      <c r="X2" s="2828"/>
    </row>
    <row r="3" spans="1:24" ht="25.5" customHeight="1">
      <c r="A3" s="2829" t="s">
        <v>300</v>
      </c>
      <c r="B3" s="2830"/>
      <c r="C3" s="2830"/>
      <c r="D3" s="2831"/>
      <c r="E3" s="2832" t="s">
        <v>100</v>
      </c>
      <c r="F3" s="2833"/>
      <c r="G3" s="2833"/>
      <c r="H3" s="2834" t="s">
        <v>301</v>
      </c>
      <c r="I3" s="2835"/>
      <c r="J3" s="2836"/>
      <c r="K3" s="2837" t="s">
        <v>101</v>
      </c>
      <c r="L3" s="2830"/>
      <c r="M3" s="2838"/>
      <c r="N3" s="732"/>
      <c r="O3" s="2839">
        <v>37778</v>
      </c>
      <c r="P3" s="2839"/>
      <c r="Q3" s="2839"/>
      <c r="R3" s="2839"/>
      <c r="S3" s="2839"/>
      <c r="T3" s="2839"/>
      <c r="U3" s="2839"/>
      <c r="V3" s="2839"/>
      <c r="W3" s="2839"/>
      <c r="X3" s="733"/>
    </row>
    <row r="4" spans="1:24" ht="25.5" customHeight="1">
      <c r="A4" s="2844" t="s">
        <v>102</v>
      </c>
      <c r="B4" s="2845"/>
      <c r="C4" s="2845"/>
      <c r="D4" s="2846"/>
      <c r="E4" s="2847" t="s">
        <v>302</v>
      </c>
      <c r="F4" s="2848"/>
      <c r="G4" s="2848"/>
      <c r="H4" s="2848"/>
      <c r="I4" s="2848"/>
      <c r="J4" s="2848"/>
      <c r="K4" s="2848"/>
      <c r="L4" s="2848"/>
      <c r="M4" s="2848"/>
      <c r="N4" s="2848"/>
      <c r="O4" s="2848"/>
      <c r="P4" s="2848"/>
      <c r="Q4" s="2848"/>
      <c r="R4" s="2848"/>
      <c r="S4" s="2848"/>
      <c r="T4" s="2848"/>
      <c r="U4" s="2848"/>
      <c r="V4" s="2848"/>
      <c r="W4" s="2848"/>
      <c r="X4" s="2849"/>
    </row>
    <row r="5" spans="1:24" ht="25.5" customHeight="1">
      <c r="A5" s="2844"/>
      <c r="B5" s="2845"/>
      <c r="C5" s="2845"/>
      <c r="D5" s="2846"/>
      <c r="E5" s="2850" t="s">
        <v>303</v>
      </c>
      <c r="F5" s="2850"/>
      <c r="G5" s="2850"/>
      <c r="H5" s="448" t="s">
        <v>470</v>
      </c>
      <c r="I5" s="2851"/>
      <c r="J5" s="2851"/>
      <c r="K5" s="2851"/>
      <c r="L5" s="2851"/>
      <c r="M5" s="2851"/>
      <c r="N5" s="2851"/>
      <c r="O5" s="2851"/>
      <c r="P5" s="2851"/>
      <c r="Q5" s="2851"/>
      <c r="R5" s="2851"/>
      <c r="S5" s="2851"/>
      <c r="T5" s="2851"/>
      <c r="U5" s="2851"/>
      <c r="V5" s="2851"/>
      <c r="W5" s="2851"/>
      <c r="X5" s="449" t="s">
        <v>471</v>
      </c>
    </row>
    <row r="6" spans="1:24" ht="25.5" customHeight="1" thickBot="1">
      <c r="A6" s="2852" t="s">
        <v>235</v>
      </c>
      <c r="B6" s="2853"/>
      <c r="C6" s="2853"/>
      <c r="D6" s="2854"/>
      <c r="E6" s="2855" t="str">
        <f>"第50"&amp;入力シート!C3&amp;"-"&amp;入力シート!C4&amp;"号　"&amp;入力シート!C10</f>
        <v>第505-12345-001号　県道博多天神線排水性舗装工事（第２工区）</v>
      </c>
      <c r="F6" s="2856"/>
      <c r="G6" s="2856"/>
      <c r="H6" s="2856"/>
      <c r="I6" s="2856"/>
      <c r="J6" s="2856"/>
      <c r="K6" s="2856"/>
      <c r="L6" s="2856"/>
      <c r="M6" s="2856"/>
      <c r="N6" s="2856"/>
      <c r="O6" s="2856"/>
      <c r="P6" s="2856"/>
      <c r="Q6" s="2856"/>
      <c r="R6" s="2856"/>
      <c r="S6" s="2856"/>
      <c r="T6" s="2856"/>
      <c r="U6" s="2856"/>
      <c r="V6" s="2856"/>
      <c r="W6" s="2856"/>
      <c r="X6" s="2857"/>
    </row>
    <row r="7" spans="1:24">
      <c r="A7" s="101"/>
      <c r="B7" s="102" t="s">
        <v>103</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858" t="s">
        <v>1650</v>
      </c>
      <c r="C8" s="2858"/>
      <c r="D8" s="2858"/>
      <c r="E8" s="2858"/>
      <c r="F8" s="2858"/>
      <c r="G8" s="2858"/>
      <c r="H8" s="2858"/>
      <c r="I8" s="2858"/>
      <c r="J8" s="2858"/>
      <c r="K8" s="2858"/>
      <c r="L8" s="2858"/>
      <c r="M8" s="2858"/>
      <c r="N8" s="2858"/>
      <c r="O8" s="2858"/>
      <c r="P8" s="2858"/>
      <c r="Q8" s="2858"/>
      <c r="R8" s="2858"/>
      <c r="S8" s="2858"/>
      <c r="T8" s="2858"/>
      <c r="U8" s="2858"/>
      <c r="V8" s="2858"/>
      <c r="W8" s="2858"/>
      <c r="X8" s="105"/>
    </row>
    <row r="9" spans="1:24">
      <c r="A9" s="104"/>
      <c r="B9" s="2858"/>
      <c r="C9" s="2858"/>
      <c r="D9" s="2858"/>
      <c r="E9" s="2858"/>
      <c r="F9" s="2858"/>
      <c r="G9" s="2858"/>
      <c r="H9" s="2858"/>
      <c r="I9" s="2858"/>
      <c r="J9" s="2858"/>
      <c r="K9" s="2858"/>
      <c r="L9" s="2858"/>
      <c r="M9" s="2858"/>
      <c r="N9" s="2858"/>
      <c r="O9" s="2858"/>
      <c r="P9" s="2858"/>
      <c r="Q9" s="2858"/>
      <c r="R9" s="2858"/>
      <c r="S9" s="2858"/>
      <c r="T9" s="2858"/>
      <c r="U9" s="2858"/>
      <c r="V9" s="2858"/>
      <c r="W9" s="2858"/>
      <c r="X9" s="105"/>
    </row>
    <row r="10" spans="1:24">
      <c r="A10" s="104"/>
      <c r="B10" s="2858"/>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105"/>
    </row>
    <row r="11" spans="1:24">
      <c r="A11" s="104"/>
      <c r="B11" s="2858"/>
      <c r="C11" s="2858"/>
      <c r="D11" s="2858"/>
      <c r="E11" s="2858"/>
      <c r="F11" s="2858"/>
      <c r="G11" s="2858"/>
      <c r="H11" s="2858"/>
      <c r="I11" s="2858"/>
      <c r="J11" s="2858"/>
      <c r="K11" s="2858"/>
      <c r="L11" s="2858"/>
      <c r="M11" s="2858"/>
      <c r="N11" s="2858"/>
      <c r="O11" s="2858"/>
      <c r="P11" s="2858"/>
      <c r="Q11" s="2858"/>
      <c r="R11" s="2858"/>
      <c r="S11" s="2858"/>
      <c r="T11" s="2858"/>
      <c r="U11" s="2858"/>
      <c r="V11" s="2858"/>
      <c r="W11" s="2858"/>
      <c r="X11" s="105"/>
    </row>
    <row r="12" spans="1:24">
      <c r="A12" s="104"/>
      <c r="B12" s="2858"/>
      <c r="C12" s="2858"/>
      <c r="D12" s="2858"/>
      <c r="E12" s="2858"/>
      <c r="F12" s="2858"/>
      <c r="G12" s="2858"/>
      <c r="H12" s="2858"/>
      <c r="I12" s="2858"/>
      <c r="J12" s="2858"/>
      <c r="K12" s="2858"/>
      <c r="L12" s="2858"/>
      <c r="M12" s="2858"/>
      <c r="N12" s="2858"/>
      <c r="O12" s="2858"/>
      <c r="P12" s="2858"/>
      <c r="Q12" s="2858"/>
      <c r="R12" s="2858"/>
      <c r="S12" s="2858"/>
      <c r="T12" s="2858"/>
      <c r="U12" s="2858"/>
      <c r="V12" s="2858"/>
      <c r="W12" s="2858"/>
      <c r="X12" s="105"/>
    </row>
    <row r="13" spans="1:24">
      <c r="A13" s="104"/>
      <c r="B13" s="2858"/>
      <c r="C13" s="2858"/>
      <c r="D13" s="2858"/>
      <c r="E13" s="2858"/>
      <c r="F13" s="2858"/>
      <c r="G13" s="2858"/>
      <c r="H13" s="2858"/>
      <c r="I13" s="2858"/>
      <c r="J13" s="2858"/>
      <c r="K13" s="2858"/>
      <c r="L13" s="2858"/>
      <c r="M13" s="2858"/>
      <c r="N13" s="2858"/>
      <c r="O13" s="2858"/>
      <c r="P13" s="2858"/>
      <c r="Q13" s="2858"/>
      <c r="R13" s="2858"/>
      <c r="S13" s="2858"/>
      <c r="T13" s="2858"/>
      <c r="U13" s="2858"/>
      <c r="V13" s="2858"/>
      <c r="W13" s="2858"/>
      <c r="X13" s="105"/>
    </row>
    <row r="14" spans="1:24">
      <c r="A14" s="104"/>
      <c r="B14" s="2858"/>
      <c r="C14" s="2858"/>
      <c r="D14" s="2858"/>
      <c r="E14" s="2858"/>
      <c r="F14" s="2858"/>
      <c r="G14" s="2858"/>
      <c r="H14" s="2858"/>
      <c r="I14" s="2858"/>
      <c r="J14" s="2858"/>
      <c r="K14" s="2858"/>
      <c r="L14" s="2858"/>
      <c r="M14" s="2858"/>
      <c r="N14" s="2858"/>
      <c r="O14" s="2858"/>
      <c r="P14" s="2858"/>
      <c r="Q14" s="2858"/>
      <c r="R14" s="2858"/>
      <c r="S14" s="2858"/>
      <c r="T14" s="2858"/>
      <c r="U14" s="2858"/>
      <c r="V14" s="2858"/>
      <c r="W14" s="2858"/>
      <c r="X14" s="105"/>
    </row>
    <row r="15" spans="1:24">
      <c r="A15" s="104"/>
      <c r="B15" s="2858"/>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105"/>
    </row>
    <row r="16" spans="1:24">
      <c r="A16" s="104"/>
      <c r="B16" s="2858"/>
      <c r="C16" s="2858"/>
      <c r="D16" s="2858"/>
      <c r="E16" s="2858"/>
      <c r="F16" s="2858"/>
      <c r="G16" s="2858"/>
      <c r="H16" s="2858"/>
      <c r="I16" s="2858"/>
      <c r="J16" s="2858"/>
      <c r="K16" s="2858"/>
      <c r="L16" s="2858"/>
      <c r="M16" s="2858"/>
      <c r="N16" s="2858"/>
      <c r="O16" s="2858"/>
      <c r="P16" s="2858"/>
      <c r="Q16" s="2858"/>
      <c r="R16" s="2858"/>
      <c r="S16" s="2858"/>
      <c r="T16" s="2858"/>
      <c r="U16" s="2858"/>
      <c r="V16" s="2858"/>
      <c r="W16" s="2858"/>
      <c r="X16" s="105"/>
    </row>
    <row r="17" spans="1:24">
      <c r="A17" s="104"/>
      <c r="B17" s="2858"/>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105"/>
    </row>
    <row r="18" spans="1:24">
      <c r="A18" s="104"/>
      <c r="B18" s="2858"/>
      <c r="C18" s="2858"/>
      <c r="D18" s="2858"/>
      <c r="E18" s="2858"/>
      <c r="F18" s="2858"/>
      <c r="G18" s="2858"/>
      <c r="H18" s="2858"/>
      <c r="I18" s="2858"/>
      <c r="J18" s="2858"/>
      <c r="K18" s="2858"/>
      <c r="L18" s="2858"/>
      <c r="M18" s="2858"/>
      <c r="N18" s="2858"/>
      <c r="O18" s="2858"/>
      <c r="P18" s="2858"/>
      <c r="Q18" s="2858"/>
      <c r="R18" s="2858"/>
      <c r="S18" s="2858"/>
      <c r="T18" s="2858"/>
      <c r="U18" s="2858"/>
      <c r="V18" s="2858"/>
      <c r="W18" s="2858"/>
      <c r="X18" s="105"/>
    </row>
    <row r="19" spans="1:24">
      <c r="A19" s="104"/>
      <c r="B19" s="2858"/>
      <c r="C19" s="2858"/>
      <c r="D19" s="2858"/>
      <c r="E19" s="2858"/>
      <c r="F19" s="2858"/>
      <c r="G19" s="2858"/>
      <c r="H19" s="2858"/>
      <c r="I19" s="2858"/>
      <c r="J19" s="2858"/>
      <c r="K19" s="2858"/>
      <c r="L19" s="2858"/>
      <c r="M19" s="2858"/>
      <c r="N19" s="2858"/>
      <c r="O19" s="2858"/>
      <c r="P19" s="2858"/>
      <c r="Q19" s="2858"/>
      <c r="R19" s="2858"/>
      <c r="S19" s="2858"/>
      <c r="T19" s="2858"/>
      <c r="U19" s="2858"/>
      <c r="V19" s="2858"/>
      <c r="W19" s="2858"/>
      <c r="X19" s="105"/>
    </row>
    <row r="20" spans="1:24">
      <c r="A20" s="104"/>
      <c r="B20" s="2858"/>
      <c r="C20" s="2858"/>
      <c r="D20" s="2858"/>
      <c r="E20" s="2858"/>
      <c r="F20" s="2858"/>
      <c r="G20" s="2858"/>
      <c r="H20" s="2858"/>
      <c r="I20" s="2858"/>
      <c r="J20" s="2858"/>
      <c r="K20" s="2858"/>
      <c r="L20" s="2858"/>
      <c r="M20" s="2858"/>
      <c r="N20" s="2858"/>
      <c r="O20" s="2858"/>
      <c r="P20" s="2858"/>
      <c r="Q20" s="2858"/>
      <c r="R20" s="2858"/>
      <c r="S20" s="2858"/>
      <c r="T20" s="2858"/>
      <c r="U20" s="2858"/>
      <c r="V20" s="2858"/>
      <c r="W20" s="2858"/>
      <c r="X20" s="105"/>
    </row>
    <row r="21" spans="1:24">
      <c r="A21" s="104"/>
      <c r="B21" s="2858"/>
      <c r="C21" s="2858"/>
      <c r="D21" s="2858"/>
      <c r="E21" s="2858"/>
      <c r="F21" s="2858"/>
      <c r="G21" s="2858"/>
      <c r="H21" s="2858"/>
      <c r="I21" s="2858"/>
      <c r="J21" s="2858"/>
      <c r="K21" s="2858"/>
      <c r="L21" s="2858"/>
      <c r="M21" s="2858"/>
      <c r="N21" s="2858"/>
      <c r="O21" s="2858"/>
      <c r="P21" s="2858"/>
      <c r="Q21" s="2858"/>
      <c r="R21" s="2858"/>
      <c r="S21" s="2858"/>
      <c r="T21" s="2858"/>
      <c r="U21" s="2858"/>
      <c r="V21" s="2858"/>
      <c r="W21" s="2858"/>
      <c r="X21" s="105"/>
    </row>
    <row r="22" spans="1:24">
      <c r="A22" s="104"/>
      <c r="B22" s="2858"/>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105"/>
    </row>
    <row r="23" spans="1:24">
      <c r="A23" s="104"/>
      <c r="B23" s="2858"/>
      <c r="C23" s="2858"/>
      <c r="D23" s="2858"/>
      <c r="E23" s="2858"/>
      <c r="F23" s="2858"/>
      <c r="G23" s="2858"/>
      <c r="H23" s="2858"/>
      <c r="I23" s="2858"/>
      <c r="J23" s="2858"/>
      <c r="K23" s="2858"/>
      <c r="L23" s="2858"/>
      <c r="M23" s="2858"/>
      <c r="N23" s="2858"/>
      <c r="O23" s="2858"/>
      <c r="P23" s="2858"/>
      <c r="Q23" s="2858"/>
      <c r="R23" s="2858"/>
      <c r="S23" s="2858"/>
      <c r="T23" s="2858"/>
      <c r="U23" s="2858"/>
      <c r="V23" s="2858"/>
      <c r="W23" s="2858"/>
      <c r="X23" s="105"/>
    </row>
    <row r="24" spans="1:24">
      <c r="A24" s="104"/>
      <c r="B24" s="2858"/>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105"/>
    </row>
    <row r="25" spans="1:24">
      <c r="A25" s="104"/>
      <c r="B25" s="2858"/>
      <c r="C25" s="2858"/>
      <c r="D25" s="2858"/>
      <c r="E25" s="2858"/>
      <c r="F25" s="2858"/>
      <c r="G25" s="2858"/>
      <c r="H25" s="2858"/>
      <c r="I25" s="2858"/>
      <c r="J25" s="2858"/>
      <c r="K25" s="2858"/>
      <c r="L25" s="2858"/>
      <c r="M25" s="2858"/>
      <c r="N25" s="2858"/>
      <c r="O25" s="2858"/>
      <c r="P25" s="2858"/>
      <c r="Q25" s="2858"/>
      <c r="R25" s="2858"/>
      <c r="S25" s="2858"/>
      <c r="T25" s="2858"/>
      <c r="U25" s="2858"/>
      <c r="V25" s="2858"/>
      <c r="W25" s="2858"/>
      <c r="X25" s="105"/>
    </row>
    <row r="26" spans="1:24" ht="14.25" thickBot="1">
      <c r="A26" s="106"/>
      <c r="B26" s="2859" t="s">
        <v>304</v>
      </c>
      <c r="C26" s="2859"/>
      <c r="D26" s="2859"/>
      <c r="E26" s="2859"/>
      <c r="F26" s="2859"/>
      <c r="G26" s="2859" t="s">
        <v>305</v>
      </c>
      <c r="H26" s="2859"/>
      <c r="I26" s="2859"/>
      <c r="J26" s="2859"/>
      <c r="K26" s="2859"/>
      <c r="L26" s="2860"/>
      <c r="M26" s="2860"/>
      <c r="N26" s="2860"/>
      <c r="O26" s="2860"/>
      <c r="P26" s="2860"/>
      <c r="Q26" s="2860"/>
      <c r="R26" s="2860"/>
      <c r="S26" s="2860"/>
      <c r="T26" s="2860"/>
      <c r="U26" s="2860"/>
      <c r="V26" s="2860"/>
      <c r="W26" s="2860"/>
      <c r="X26" s="107"/>
    </row>
    <row r="27" spans="1:24" ht="15.75" customHeight="1">
      <c r="A27" s="108"/>
      <c r="B27" s="2868" t="s">
        <v>50</v>
      </c>
      <c r="C27" s="2840" t="s">
        <v>104</v>
      </c>
      <c r="D27" s="2840"/>
      <c r="E27" s="2840"/>
      <c r="F27" s="2840"/>
      <c r="G27" s="2841" t="s">
        <v>306</v>
      </c>
      <c r="H27" s="2841"/>
      <c r="I27" s="2840"/>
      <c r="J27" s="2843" t="s">
        <v>307</v>
      </c>
      <c r="K27" s="2843"/>
      <c r="L27" s="2840"/>
      <c r="M27" s="2843" t="s">
        <v>308</v>
      </c>
      <c r="N27" s="2843"/>
      <c r="O27" s="2840"/>
      <c r="P27" s="2843" t="s">
        <v>309</v>
      </c>
      <c r="Q27" s="2843"/>
      <c r="R27" s="2840"/>
      <c r="S27" s="2843" t="s">
        <v>310</v>
      </c>
      <c r="T27" s="2843"/>
      <c r="U27" s="2840" t="s">
        <v>472</v>
      </c>
      <c r="V27" s="2840"/>
      <c r="W27" s="2840"/>
      <c r="X27" s="105"/>
    </row>
    <row r="28" spans="1:24" ht="15.75" customHeight="1">
      <c r="A28" s="2861" t="s">
        <v>311</v>
      </c>
      <c r="B28" s="2869"/>
      <c r="C28" s="2840"/>
      <c r="D28" s="2840"/>
      <c r="E28" s="2840"/>
      <c r="F28" s="2840"/>
      <c r="G28" s="2842"/>
      <c r="H28" s="2842"/>
      <c r="I28" s="2840"/>
      <c r="J28" s="2840"/>
      <c r="K28" s="2840"/>
      <c r="L28" s="2840"/>
      <c r="M28" s="2840"/>
      <c r="N28" s="2840"/>
      <c r="O28" s="2840"/>
      <c r="P28" s="2840"/>
      <c r="Q28" s="2840"/>
      <c r="R28" s="2840"/>
      <c r="S28" s="2840"/>
      <c r="T28" s="2840"/>
      <c r="U28" s="2840"/>
      <c r="V28" s="2840"/>
      <c r="W28" s="2840"/>
      <c r="X28" s="105"/>
    </row>
    <row r="29" spans="1:24" ht="15.75" customHeight="1">
      <c r="A29" s="2861"/>
      <c r="B29" s="2869"/>
      <c r="C29" s="109"/>
      <c r="D29" s="109"/>
      <c r="E29" s="109"/>
      <c r="F29" s="109"/>
      <c r="G29" s="2862" t="s">
        <v>303</v>
      </c>
      <c r="H29" s="2862"/>
      <c r="I29" s="2862"/>
      <c r="J29" s="2863"/>
      <c r="K29" s="2863"/>
      <c r="L29" s="2863"/>
      <c r="M29" s="2863"/>
      <c r="N29" s="2863"/>
      <c r="O29" s="2863"/>
      <c r="P29" s="2863"/>
      <c r="Q29" s="2863"/>
      <c r="R29" s="2863"/>
      <c r="S29" s="2863"/>
      <c r="T29" s="2863"/>
      <c r="U29" s="2863"/>
      <c r="V29" s="2863"/>
      <c r="W29" s="440"/>
      <c r="X29" s="105"/>
    </row>
    <row r="30" spans="1:24" ht="15.75" customHeight="1">
      <c r="A30" s="2861"/>
      <c r="B30" s="2869"/>
      <c r="C30" s="109"/>
      <c r="D30" s="109"/>
      <c r="E30" s="109"/>
      <c r="F30" s="109"/>
      <c r="G30" s="2862"/>
      <c r="H30" s="2862"/>
      <c r="I30" s="2862"/>
      <c r="J30" s="2863"/>
      <c r="K30" s="2863"/>
      <c r="L30" s="2863"/>
      <c r="M30" s="2863"/>
      <c r="N30" s="2863"/>
      <c r="O30" s="2863"/>
      <c r="P30" s="2863"/>
      <c r="Q30" s="2863"/>
      <c r="R30" s="2863"/>
      <c r="S30" s="2863"/>
      <c r="T30" s="2863"/>
      <c r="U30" s="2863"/>
      <c r="V30" s="2863"/>
      <c r="W30" s="440"/>
      <c r="X30" s="105"/>
    </row>
    <row r="31" spans="1:24" ht="15.75" customHeight="1">
      <c r="A31" s="2861"/>
      <c r="B31" s="2869"/>
      <c r="C31" s="109"/>
      <c r="D31" s="109"/>
      <c r="E31" s="109"/>
      <c r="F31" s="109"/>
      <c r="G31" s="2862"/>
      <c r="H31" s="2862"/>
      <c r="I31" s="2862"/>
      <c r="J31" s="2863"/>
      <c r="K31" s="2863"/>
      <c r="L31" s="2863"/>
      <c r="M31" s="2863"/>
      <c r="N31" s="2863"/>
      <c r="O31" s="2863"/>
      <c r="P31" s="2863"/>
      <c r="Q31" s="2863"/>
      <c r="R31" s="2863"/>
      <c r="S31" s="2863"/>
      <c r="T31" s="2863"/>
      <c r="U31" s="2863"/>
      <c r="V31" s="2863"/>
      <c r="W31" s="440"/>
      <c r="X31" s="105"/>
    </row>
    <row r="32" spans="1:24" ht="15.75" customHeight="1">
      <c r="A32" s="110" t="s">
        <v>710</v>
      </c>
      <c r="B32" s="2870"/>
      <c r="C32" s="2864" t="s">
        <v>1068</v>
      </c>
      <c r="D32" s="2865"/>
      <c r="E32" s="2865"/>
      <c r="F32" s="2865"/>
      <c r="G32" s="2865"/>
      <c r="H32" s="2865"/>
      <c r="I32" s="2865"/>
      <c r="J32" s="2865"/>
      <c r="K32" s="2865"/>
      <c r="L32" s="2865"/>
      <c r="M32" s="2865"/>
      <c r="N32" s="2865"/>
      <c r="O32" s="2866" t="s">
        <v>240</v>
      </c>
      <c r="P32" s="2866"/>
      <c r="Q32" s="2867"/>
      <c r="R32" s="2867"/>
      <c r="S32" s="2867"/>
      <c r="T32" s="2867"/>
      <c r="U32" s="2867"/>
      <c r="V32" s="2867"/>
      <c r="W32" s="2867"/>
      <c r="X32" s="111"/>
    </row>
    <row r="33" spans="1:24" ht="15.75" customHeight="1">
      <c r="A33" s="112"/>
      <c r="B33" s="2875" t="s">
        <v>312</v>
      </c>
      <c r="C33" s="2853" t="s">
        <v>104</v>
      </c>
      <c r="D33" s="2853"/>
      <c r="E33" s="2853"/>
      <c r="F33" s="2853"/>
      <c r="G33" s="2877" t="s">
        <v>307</v>
      </c>
      <c r="H33" s="2878"/>
      <c r="I33" s="2853"/>
      <c r="J33" s="2853" t="s">
        <v>308</v>
      </c>
      <c r="K33" s="2853"/>
      <c r="L33" s="2853"/>
      <c r="M33" s="2853" t="s">
        <v>309</v>
      </c>
      <c r="N33" s="2853"/>
      <c r="O33" s="2853"/>
      <c r="P33" s="2853" t="s">
        <v>313</v>
      </c>
      <c r="Q33" s="2853"/>
      <c r="R33" s="2853"/>
      <c r="S33" s="2874" t="s">
        <v>310</v>
      </c>
      <c r="T33" s="2853"/>
      <c r="U33" s="2853" t="s">
        <v>472</v>
      </c>
      <c r="V33" s="2853"/>
      <c r="W33" s="2853"/>
      <c r="X33" s="113"/>
    </row>
    <row r="34" spans="1:24" ht="15.75" customHeight="1">
      <c r="A34" s="2861" t="s">
        <v>314</v>
      </c>
      <c r="B34" s="2869"/>
      <c r="C34" s="2840"/>
      <c r="D34" s="2840"/>
      <c r="E34" s="2840"/>
      <c r="F34" s="2840"/>
      <c r="G34" s="2862"/>
      <c r="H34" s="2862"/>
      <c r="I34" s="2840"/>
      <c r="J34" s="2840"/>
      <c r="K34" s="2840"/>
      <c r="L34" s="2840"/>
      <c r="M34" s="2840"/>
      <c r="N34" s="2840"/>
      <c r="O34" s="2840"/>
      <c r="P34" s="2840"/>
      <c r="Q34" s="2840"/>
      <c r="R34" s="2840"/>
      <c r="S34" s="2840"/>
      <c r="T34" s="2840"/>
      <c r="U34" s="2840"/>
      <c r="V34" s="2840"/>
      <c r="W34" s="2840"/>
      <c r="X34" s="105"/>
    </row>
    <row r="35" spans="1:24" ht="15.75" customHeight="1">
      <c r="A35" s="2861"/>
      <c r="B35" s="2869"/>
      <c r="C35" s="109"/>
      <c r="D35" s="109"/>
      <c r="E35" s="109"/>
      <c r="F35" s="109"/>
      <c r="G35" s="2862" t="s">
        <v>711</v>
      </c>
      <c r="H35" s="2862"/>
      <c r="I35" s="2862"/>
      <c r="J35" s="2863"/>
      <c r="K35" s="2863"/>
      <c r="L35" s="2863"/>
      <c r="M35" s="2863"/>
      <c r="N35" s="2863"/>
      <c r="O35" s="2863"/>
      <c r="P35" s="2863"/>
      <c r="Q35" s="2863"/>
      <c r="R35" s="2863"/>
      <c r="S35" s="2863"/>
      <c r="T35" s="2863"/>
      <c r="U35" s="2863"/>
      <c r="V35" s="2863"/>
      <c r="W35" s="440"/>
      <c r="X35" s="105"/>
    </row>
    <row r="36" spans="1:24" ht="15.75" customHeight="1">
      <c r="A36" s="2861"/>
      <c r="B36" s="2869"/>
      <c r="C36" s="109"/>
      <c r="D36" s="109"/>
      <c r="E36" s="109"/>
      <c r="F36" s="109"/>
      <c r="G36" s="2862"/>
      <c r="H36" s="2862"/>
      <c r="I36" s="2862"/>
      <c r="J36" s="2863"/>
      <c r="K36" s="2863"/>
      <c r="L36" s="2863"/>
      <c r="M36" s="2863"/>
      <c r="N36" s="2863"/>
      <c r="O36" s="2863"/>
      <c r="P36" s="2863"/>
      <c r="Q36" s="2863"/>
      <c r="R36" s="2863"/>
      <c r="S36" s="2863"/>
      <c r="T36" s="2863"/>
      <c r="U36" s="2863"/>
      <c r="V36" s="2863"/>
      <c r="W36" s="440"/>
      <c r="X36" s="105"/>
    </row>
    <row r="37" spans="1:24" ht="15.75" customHeight="1">
      <c r="A37" s="2861"/>
      <c r="B37" s="2869"/>
      <c r="C37" s="109"/>
      <c r="D37" s="109"/>
      <c r="E37" s="109"/>
      <c r="F37" s="109"/>
      <c r="G37" s="2862"/>
      <c r="H37" s="2862"/>
      <c r="I37" s="2862"/>
      <c r="J37" s="2863"/>
      <c r="K37" s="2863"/>
      <c r="L37" s="2863"/>
      <c r="M37" s="2863"/>
      <c r="N37" s="2863"/>
      <c r="O37" s="2863"/>
      <c r="P37" s="2863"/>
      <c r="Q37" s="2863"/>
      <c r="R37" s="2863"/>
      <c r="S37" s="2863"/>
      <c r="T37" s="2863"/>
      <c r="U37" s="2863"/>
      <c r="V37" s="2863"/>
      <c r="W37" s="440"/>
      <c r="X37" s="105"/>
    </row>
    <row r="38" spans="1:24" ht="15.75" customHeight="1" thickBot="1">
      <c r="A38" s="114"/>
      <c r="B38" s="2876"/>
      <c r="C38" s="2871" t="s">
        <v>1069</v>
      </c>
      <c r="D38" s="2872"/>
      <c r="E38" s="2872"/>
      <c r="F38" s="2872"/>
      <c r="G38" s="2872"/>
      <c r="H38" s="2872"/>
      <c r="I38" s="2872"/>
      <c r="J38" s="2872"/>
      <c r="K38" s="2872"/>
      <c r="L38" s="2872"/>
      <c r="M38" s="2872"/>
      <c r="N38" s="2872"/>
      <c r="O38" s="2859" t="s">
        <v>240</v>
      </c>
      <c r="P38" s="2859"/>
      <c r="Q38" s="2873"/>
      <c r="R38" s="2873"/>
      <c r="S38" s="2873"/>
      <c r="T38" s="2873"/>
      <c r="U38" s="2873"/>
      <c r="V38" s="2873"/>
      <c r="W38" s="2873"/>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883" t="s">
        <v>315</v>
      </c>
      <c r="F40" s="2884"/>
      <c r="G40" s="2884"/>
      <c r="H40" s="2887" t="s">
        <v>316</v>
      </c>
      <c r="I40" s="2884"/>
      <c r="J40" s="2884"/>
      <c r="K40" s="2888" t="s">
        <v>1407</v>
      </c>
      <c r="L40" s="2830"/>
      <c r="M40" s="2831"/>
      <c r="N40" s="2537"/>
      <c r="O40" s="2889"/>
      <c r="P40" s="2889"/>
      <c r="Q40" s="99"/>
      <c r="R40" s="2890" t="s">
        <v>317</v>
      </c>
      <c r="S40" s="2830"/>
      <c r="T40" s="2838"/>
      <c r="U40" s="2888" t="s">
        <v>318</v>
      </c>
      <c r="V40" s="2830"/>
      <c r="W40" s="2831"/>
      <c r="X40" s="99"/>
    </row>
    <row r="41" spans="1:24">
      <c r="A41" s="99"/>
      <c r="B41" s="99"/>
      <c r="C41" s="99"/>
      <c r="D41" s="99"/>
      <c r="E41" s="2885"/>
      <c r="F41" s="2886"/>
      <c r="G41" s="2886"/>
      <c r="H41" s="2886"/>
      <c r="I41" s="2886"/>
      <c r="J41" s="2886"/>
      <c r="K41" s="2879"/>
      <c r="L41" s="2845"/>
      <c r="M41" s="2846"/>
      <c r="N41" s="2889"/>
      <c r="O41" s="2889"/>
      <c r="P41" s="2889"/>
      <c r="Q41" s="99"/>
      <c r="R41" s="2844"/>
      <c r="S41" s="2845"/>
      <c r="T41" s="2891"/>
      <c r="U41" s="2879"/>
      <c r="V41" s="2845"/>
      <c r="W41" s="2846"/>
      <c r="X41" s="99"/>
    </row>
    <row r="42" spans="1:24">
      <c r="A42" s="99"/>
      <c r="B42" s="99"/>
      <c r="C42" s="99"/>
      <c r="D42" s="99"/>
      <c r="E42" s="2885"/>
      <c r="F42" s="2886"/>
      <c r="G42" s="2886"/>
      <c r="H42" s="2886"/>
      <c r="I42" s="2886"/>
      <c r="J42" s="2886"/>
      <c r="K42" s="2879"/>
      <c r="L42" s="2845"/>
      <c r="M42" s="2846"/>
      <c r="N42" s="2889"/>
      <c r="O42" s="2889"/>
      <c r="P42" s="2889"/>
      <c r="Q42" s="99"/>
      <c r="R42" s="2844"/>
      <c r="S42" s="2845"/>
      <c r="T42" s="2891"/>
      <c r="U42" s="2879"/>
      <c r="V42" s="2845"/>
      <c r="W42" s="2846"/>
      <c r="X42" s="99"/>
    </row>
    <row r="43" spans="1:24">
      <c r="A43" s="99"/>
      <c r="B43" s="99"/>
      <c r="C43" s="99"/>
      <c r="D43" s="99"/>
      <c r="E43" s="2885"/>
      <c r="F43" s="2886"/>
      <c r="G43" s="2886"/>
      <c r="H43" s="2886"/>
      <c r="I43" s="2886"/>
      <c r="J43" s="2886"/>
      <c r="K43" s="2879"/>
      <c r="L43" s="2845"/>
      <c r="M43" s="2846"/>
      <c r="N43" s="2889"/>
      <c r="O43" s="2889"/>
      <c r="P43" s="2889"/>
      <c r="Q43" s="99"/>
      <c r="R43" s="2844"/>
      <c r="S43" s="2845"/>
      <c r="T43" s="2891"/>
      <c r="U43" s="2879"/>
      <c r="V43" s="2845"/>
      <c r="W43" s="2846"/>
      <c r="X43" s="99"/>
    </row>
    <row r="44" spans="1:24">
      <c r="A44" s="99"/>
      <c r="B44" s="99"/>
      <c r="C44" s="99"/>
      <c r="D44" s="99"/>
      <c r="E44" s="2885"/>
      <c r="F44" s="2886"/>
      <c r="G44" s="2886"/>
      <c r="H44" s="2886"/>
      <c r="I44" s="2886"/>
      <c r="J44" s="2886"/>
      <c r="K44" s="2879"/>
      <c r="L44" s="2845"/>
      <c r="M44" s="2846"/>
      <c r="N44" s="2840"/>
      <c r="O44" s="2840"/>
      <c r="P44" s="2840"/>
      <c r="Q44" s="99"/>
      <c r="R44" s="2844"/>
      <c r="S44" s="2845"/>
      <c r="T44" s="2891"/>
      <c r="U44" s="2879"/>
      <c r="V44" s="2845"/>
      <c r="W44" s="2846"/>
      <c r="X44" s="99"/>
    </row>
    <row r="45" spans="1:24">
      <c r="A45" s="99"/>
      <c r="B45" s="99"/>
      <c r="C45" s="99"/>
      <c r="D45" s="99"/>
      <c r="E45" s="2885"/>
      <c r="F45" s="2886"/>
      <c r="G45" s="2886"/>
      <c r="H45" s="2886"/>
      <c r="I45" s="2886"/>
      <c r="J45" s="2886"/>
      <c r="K45" s="2879"/>
      <c r="L45" s="2845"/>
      <c r="M45" s="2846"/>
      <c r="N45" s="2840"/>
      <c r="O45" s="2840"/>
      <c r="P45" s="2840"/>
      <c r="Q45" s="99"/>
      <c r="R45" s="2844"/>
      <c r="S45" s="2845"/>
      <c r="T45" s="2891"/>
      <c r="U45" s="2879"/>
      <c r="V45" s="2845"/>
      <c r="W45" s="2846"/>
      <c r="X45" s="99"/>
    </row>
    <row r="46" spans="1:24">
      <c r="A46" s="99"/>
      <c r="B46" s="99"/>
      <c r="C46" s="99"/>
      <c r="D46" s="99"/>
      <c r="E46" s="2885"/>
      <c r="F46" s="2886"/>
      <c r="G46" s="2886"/>
      <c r="H46" s="2886"/>
      <c r="I46" s="2886"/>
      <c r="J46" s="2886"/>
      <c r="K46" s="2879"/>
      <c r="L46" s="2845"/>
      <c r="M46" s="2846"/>
      <c r="N46" s="2840"/>
      <c r="O46" s="2840"/>
      <c r="P46" s="2840"/>
      <c r="Q46" s="99"/>
      <c r="R46" s="2844"/>
      <c r="S46" s="2845"/>
      <c r="T46" s="2891"/>
      <c r="U46" s="2879"/>
      <c r="V46" s="2845"/>
      <c r="W46" s="2846"/>
      <c r="X46" s="99"/>
    </row>
    <row r="47" spans="1:24" ht="14.25" thickBot="1">
      <c r="A47" s="99"/>
      <c r="B47" s="99"/>
      <c r="C47" s="99"/>
      <c r="D47" s="99"/>
      <c r="E47" s="2892"/>
      <c r="F47" s="2893"/>
      <c r="G47" s="2893"/>
      <c r="H47" s="2893"/>
      <c r="I47" s="2893"/>
      <c r="J47" s="2893"/>
      <c r="K47" s="2880"/>
      <c r="L47" s="2881"/>
      <c r="M47" s="2882"/>
      <c r="N47" s="2840"/>
      <c r="O47" s="2840"/>
      <c r="P47" s="2840"/>
      <c r="Q47" s="99"/>
      <c r="R47" s="2894"/>
      <c r="S47" s="2881"/>
      <c r="T47" s="2895"/>
      <c r="U47" s="2880"/>
      <c r="V47" s="2881"/>
      <c r="W47" s="2882"/>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topLeftCell="B1" zoomScaleNormal="100" zoomScaleSheetLayoutView="100" workbookViewId="0">
      <selection activeCell="C16" sqref="C16"/>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5" style="1000" customWidth="1"/>
    <col min="8" max="8" width="12.125" style="1000" customWidth="1"/>
    <col min="9" max="16384" width="8.875" style="1000"/>
  </cols>
  <sheetData>
    <row r="1" spans="2:7">
      <c r="G1" s="1318" t="s">
        <v>2025</v>
      </c>
    </row>
    <row r="2" spans="2:7" ht="24.75" customHeight="1">
      <c r="B2" s="2897" t="s">
        <v>712</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713</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13" t="s">
        <v>714</v>
      </c>
      <c r="C8" s="1013" t="s">
        <v>715</v>
      </c>
      <c r="D8" s="2899" t="s">
        <v>716</v>
      </c>
      <c r="E8" s="2900"/>
      <c r="F8" s="2900"/>
      <c r="G8" s="2901"/>
    </row>
    <row r="9" spans="2:7" ht="21.75" customHeight="1" thickTop="1">
      <c r="B9" s="1316"/>
      <c r="C9" s="1015" t="s">
        <v>718</v>
      </c>
      <c r="D9" s="2902" t="s">
        <v>719</v>
      </c>
      <c r="E9" s="2902"/>
      <c r="F9" s="2902"/>
      <c r="G9" s="2902"/>
    </row>
    <row r="10" spans="2:7" ht="21.75" customHeight="1">
      <c r="B10" s="1051"/>
      <c r="C10" s="1011" t="s">
        <v>720</v>
      </c>
      <c r="D10" s="2896" t="s">
        <v>721</v>
      </c>
      <c r="E10" s="2896"/>
      <c r="F10" s="2896"/>
      <c r="G10" s="2896"/>
    </row>
    <row r="11" spans="2:7" ht="21.75" customHeight="1">
      <c r="B11" s="1051"/>
      <c r="C11" s="1011" t="s">
        <v>722</v>
      </c>
      <c r="D11" s="2896" t="s">
        <v>723</v>
      </c>
      <c r="E11" s="2896"/>
      <c r="F11" s="2896"/>
      <c r="G11" s="2896"/>
    </row>
    <row r="12" spans="2:7" ht="9" customHeight="1">
      <c r="B12" s="1005"/>
      <c r="C12" s="1005"/>
      <c r="D12" s="1005"/>
      <c r="E12" s="1005"/>
      <c r="F12" s="1005"/>
      <c r="G12" s="1005"/>
    </row>
    <row r="13" spans="2:7" ht="19.5" customHeight="1">
      <c r="B13" s="1004" t="s">
        <v>1633</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315"/>
      <c r="C15" s="1014" t="s">
        <v>728</v>
      </c>
      <c r="D15" s="2905"/>
      <c r="E15" s="2905"/>
      <c r="F15" s="1015"/>
      <c r="G15" s="1335" t="s">
        <v>729</v>
      </c>
    </row>
    <row r="16" spans="2:7" ht="53.1" customHeight="1">
      <c r="B16" s="1053"/>
      <c r="C16" s="1017" t="s">
        <v>730</v>
      </c>
      <c r="D16" s="2906"/>
      <c r="E16" s="2906"/>
      <c r="F16" s="2907"/>
      <c r="G16" s="1018" t="s">
        <v>2065</v>
      </c>
    </row>
    <row r="17" spans="2:7" ht="24" customHeight="1">
      <c r="B17" s="2908"/>
      <c r="C17" s="2911" t="s">
        <v>732</v>
      </c>
      <c r="D17" s="1054"/>
      <c r="E17" s="1023" t="s">
        <v>733</v>
      </c>
      <c r="F17" s="1011"/>
      <c r="G17" s="2912" t="s">
        <v>734</v>
      </c>
    </row>
    <row r="18" spans="2:7" ht="24" customHeight="1">
      <c r="B18" s="2909"/>
      <c r="C18" s="2911"/>
      <c r="D18" s="1054"/>
      <c r="E18" s="1023" t="s">
        <v>735</v>
      </c>
      <c r="F18" s="1011"/>
      <c r="G18" s="2913"/>
    </row>
    <row r="19" spans="2:7" ht="24" customHeight="1">
      <c r="B19" s="2909"/>
      <c r="C19" s="2911"/>
      <c r="D19" s="1054"/>
      <c r="E19" s="1023" t="s">
        <v>736</v>
      </c>
      <c r="F19" s="1011"/>
      <c r="G19" s="2913"/>
    </row>
    <row r="20" spans="2:7" ht="24" customHeight="1">
      <c r="B20" s="2909"/>
      <c r="C20" s="2911"/>
      <c r="D20" s="1054"/>
      <c r="E20" s="1023" t="s">
        <v>737</v>
      </c>
      <c r="F20" s="1011"/>
      <c r="G20" s="2913"/>
    </row>
    <row r="21" spans="2:7" ht="24" customHeight="1">
      <c r="B21" s="2910"/>
      <c r="C21" s="2911"/>
      <c r="D21" s="1054"/>
      <c r="E21" s="1023" t="s">
        <v>738</v>
      </c>
      <c r="F21" s="1011"/>
      <c r="G21" s="2913"/>
    </row>
    <row r="22" spans="2:7" ht="192" customHeight="1">
      <c r="B22" s="2908"/>
      <c r="C22" s="2911" t="s">
        <v>739</v>
      </c>
      <c r="D22" s="1054"/>
      <c r="E22" s="1023" t="s">
        <v>740</v>
      </c>
      <c r="F22" s="1024"/>
      <c r="G22" s="1336" t="s">
        <v>2041</v>
      </c>
    </row>
    <row r="23" spans="2:7" ht="95.25" customHeight="1">
      <c r="B23" s="2910"/>
      <c r="C23" s="2911"/>
      <c r="D23" s="1054"/>
      <c r="E23" s="1023" t="s">
        <v>741</v>
      </c>
      <c r="F23" s="1024"/>
      <c r="G23" s="1025" t="s">
        <v>2042</v>
      </c>
    </row>
    <row r="24" spans="2:7" ht="43.5" customHeight="1">
      <c r="B24" s="1053"/>
      <c r="C24" s="1026" t="s">
        <v>742</v>
      </c>
      <c r="D24" s="2914"/>
      <c r="E24" s="2914"/>
      <c r="F24" s="2914"/>
      <c r="G24" s="1027" t="s">
        <v>743</v>
      </c>
    </row>
    <row r="25" spans="2:7" ht="4.5" customHeight="1">
      <c r="B25" s="1019"/>
      <c r="C25" s="1020"/>
      <c r="D25" s="1019"/>
      <c r="E25" s="1019"/>
      <c r="F25" s="1021"/>
      <c r="G25" s="1022"/>
    </row>
    <row r="26" spans="2:7">
      <c r="B26" s="2915" t="s">
        <v>744</v>
      </c>
      <c r="C26" s="2915"/>
      <c r="D26" s="2915"/>
      <c r="E26" s="2915"/>
      <c r="F26" s="2915"/>
      <c r="G26" s="2915"/>
    </row>
    <row r="27" spans="2:7" ht="3" customHeight="1">
      <c r="B27" s="2915"/>
      <c r="C27" s="2915"/>
      <c r="D27" s="2915"/>
      <c r="E27" s="2915"/>
      <c r="F27" s="2915"/>
      <c r="G27" s="2915"/>
    </row>
    <row r="28" spans="2:7" ht="32.25" customHeight="1">
      <c r="B28" s="2903" t="s">
        <v>745</v>
      </c>
      <c r="C28" s="2903"/>
      <c r="D28" s="2903"/>
      <c r="E28" s="2903"/>
      <c r="F28" s="2903"/>
      <c r="G28" s="2903"/>
    </row>
    <row r="29" spans="2:7" ht="3" customHeight="1">
      <c r="B29" s="1004"/>
    </row>
    <row r="30" spans="2:7">
      <c r="B30" s="1000" t="s">
        <v>746</v>
      </c>
    </row>
    <row r="31" spans="2:7" ht="3" customHeight="1"/>
    <row r="32" spans="2:7">
      <c r="B32" s="1000" t="s">
        <v>747</v>
      </c>
    </row>
    <row r="33" spans="2:2">
      <c r="B33" s="1000" t="s">
        <v>748</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4" zoomScaleNormal="100" zoomScaleSheetLayoutView="100" workbookViewId="0">
      <selection activeCell="D16" sqref="D16:F16"/>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5" style="1000" customWidth="1"/>
    <col min="8" max="8" width="12.125" style="1000" customWidth="1"/>
    <col min="9" max="16384" width="8.875" style="1000"/>
  </cols>
  <sheetData>
    <row r="1" spans="2:7">
      <c r="G1" s="1318" t="s">
        <v>2025</v>
      </c>
    </row>
    <row r="2" spans="2:7" ht="24.75" customHeight="1">
      <c r="B2" s="2897" t="s">
        <v>2038</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713</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323" t="s">
        <v>714</v>
      </c>
      <c r="C8" s="1323" t="s">
        <v>715</v>
      </c>
      <c r="D8" s="2899" t="s">
        <v>716</v>
      </c>
      <c r="E8" s="2900"/>
      <c r="F8" s="2900"/>
      <c r="G8" s="2901"/>
    </row>
    <row r="9" spans="2:7" ht="21.75" customHeight="1" thickTop="1">
      <c r="B9" s="1331"/>
      <c r="C9" s="1328" t="s">
        <v>718</v>
      </c>
      <c r="D9" s="2902" t="s">
        <v>719</v>
      </c>
      <c r="E9" s="2902"/>
      <c r="F9" s="2902"/>
      <c r="G9" s="2902"/>
    </row>
    <row r="10" spans="2:7" ht="21.75" customHeight="1">
      <c r="B10" s="1051"/>
      <c r="C10" s="1327" t="s">
        <v>720</v>
      </c>
      <c r="D10" s="2896" t="s">
        <v>721</v>
      </c>
      <c r="E10" s="2896"/>
      <c r="F10" s="2896"/>
      <c r="G10" s="2896"/>
    </row>
    <row r="11" spans="2:7" ht="21.75" customHeight="1">
      <c r="B11" s="1051"/>
      <c r="C11" s="1327" t="s">
        <v>722</v>
      </c>
      <c r="D11" s="2896" t="s">
        <v>723</v>
      </c>
      <c r="E11" s="2896"/>
      <c r="F11" s="2896"/>
      <c r="G11" s="2896"/>
    </row>
    <row r="12" spans="2:7" ht="9" customHeight="1">
      <c r="B12" s="1005"/>
      <c r="C12" s="1005"/>
      <c r="D12" s="1005"/>
      <c r="E12" s="1005"/>
      <c r="F12" s="1005"/>
      <c r="G12" s="1005"/>
    </row>
    <row r="13" spans="2:7" ht="19.5" customHeight="1">
      <c r="B13" s="1004" t="s">
        <v>1633</v>
      </c>
      <c r="C13" s="1004"/>
      <c r="D13" s="1004"/>
      <c r="E13" s="1004"/>
      <c r="F13" s="1004"/>
      <c r="G13" s="1004"/>
    </row>
    <row r="14" spans="2:7" s="1003" customFormat="1" ht="43.5" customHeight="1" thickBot="1">
      <c r="B14" s="1012" t="s">
        <v>714</v>
      </c>
      <c r="C14" s="1012" t="s">
        <v>724</v>
      </c>
      <c r="D14" s="2904" t="s">
        <v>725</v>
      </c>
      <c r="E14" s="2904"/>
      <c r="F14" s="1012" t="s">
        <v>726</v>
      </c>
      <c r="G14" s="1323" t="s">
        <v>727</v>
      </c>
    </row>
    <row r="15" spans="2:7" ht="156" customHeight="1" thickTop="1">
      <c r="B15" s="1325"/>
      <c r="C15" s="1014" t="s">
        <v>728</v>
      </c>
      <c r="D15" s="2905"/>
      <c r="E15" s="2905"/>
      <c r="F15" s="1328"/>
      <c r="G15" s="1016" t="s">
        <v>729</v>
      </c>
    </row>
    <row r="16" spans="2:7" ht="53.1" customHeight="1">
      <c r="B16" s="1053"/>
      <c r="C16" s="1326" t="s">
        <v>730</v>
      </c>
      <c r="D16" s="2906"/>
      <c r="E16" s="2906"/>
      <c r="F16" s="2907"/>
      <c r="G16" s="1018" t="s">
        <v>2066</v>
      </c>
    </row>
    <row r="17" spans="2:7" ht="24" customHeight="1">
      <c r="B17" s="2908"/>
      <c r="C17" s="2911" t="s">
        <v>732</v>
      </c>
      <c r="D17" s="1054"/>
      <c r="E17" s="1023" t="s">
        <v>733</v>
      </c>
      <c r="F17" s="1327"/>
      <c r="G17" s="2912" t="s">
        <v>2039</v>
      </c>
    </row>
    <row r="18" spans="2:7" ht="24" customHeight="1">
      <c r="B18" s="2909"/>
      <c r="C18" s="2911"/>
      <c r="D18" s="1054"/>
      <c r="E18" s="1023" t="s">
        <v>735</v>
      </c>
      <c r="F18" s="1327"/>
      <c r="G18" s="2913"/>
    </row>
    <row r="19" spans="2:7" ht="24" customHeight="1">
      <c r="B19" s="2909"/>
      <c r="C19" s="2911"/>
      <c r="D19" s="1054"/>
      <c r="E19" s="1023" t="s">
        <v>736</v>
      </c>
      <c r="F19" s="1327"/>
      <c r="G19" s="2913"/>
    </row>
    <row r="20" spans="2:7" ht="24" customHeight="1">
      <c r="B20" s="2909"/>
      <c r="C20" s="2911"/>
      <c r="D20" s="1054"/>
      <c r="E20" s="1023" t="s">
        <v>737</v>
      </c>
      <c r="F20" s="1327"/>
      <c r="G20" s="2913"/>
    </row>
    <row r="21" spans="2:7" ht="24" customHeight="1">
      <c r="B21" s="2910"/>
      <c r="C21" s="2911"/>
      <c r="D21" s="1054"/>
      <c r="E21" s="1023" t="s">
        <v>738</v>
      </c>
      <c r="F21" s="1327"/>
      <c r="G21" s="2913"/>
    </row>
    <row r="22" spans="2:7" ht="192" customHeight="1">
      <c r="B22" s="1324"/>
      <c r="C22" s="1326" t="s">
        <v>739</v>
      </c>
      <c r="D22" s="1054"/>
      <c r="E22" s="1023" t="s">
        <v>740</v>
      </c>
      <c r="F22" s="1024"/>
      <c r="G22" s="1337" t="s">
        <v>2040</v>
      </c>
    </row>
    <row r="23" spans="2:7" ht="43.5" customHeight="1">
      <c r="B23" s="1053"/>
      <c r="C23" s="1026" t="s">
        <v>742</v>
      </c>
      <c r="D23" s="2914"/>
      <c r="E23" s="2914"/>
      <c r="F23" s="2914"/>
      <c r="G23" s="1027" t="s">
        <v>743</v>
      </c>
    </row>
    <row r="24" spans="2:7" ht="4.5" customHeight="1">
      <c r="B24" s="1019"/>
      <c r="C24" s="1020"/>
      <c r="D24" s="1019"/>
      <c r="E24" s="1019"/>
      <c r="F24" s="1021"/>
      <c r="G24" s="1022"/>
    </row>
    <row r="25" spans="2:7">
      <c r="B25" s="2915" t="s">
        <v>744</v>
      </c>
      <c r="C25" s="2915"/>
      <c r="D25" s="2915"/>
      <c r="E25" s="2915"/>
      <c r="F25" s="2915"/>
      <c r="G25" s="2915"/>
    </row>
    <row r="26" spans="2:7" ht="3" customHeight="1">
      <c r="B26" s="2915"/>
      <c r="C26" s="2915"/>
      <c r="D26" s="2915"/>
      <c r="E26" s="2915"/>
      <c r="F26" s="2915"/>
      <c r="G26" s="2915"/>
    </row>
    <row r="27" spans="2:7" ht="32.25" customHeight="1">
      <c r="B27" s="2903" t="s">
        <v>745</v>
      </c>
      <c r="C27" s="2903"/>
      <c r="D27" s="2903"/>
      <c r="E27" s="2903"/>
      <c r="F27" s="2903"/>
      <c r="G27" s="2903"/>
    </row>
    <row r="28" spans="2:7" ht="3" customHeight="1">
      <c r="B28" s="1004"/>
    </row>
    <row r="29" spans="2:7">
      <c r="B29" s="1000" t="s">
        <v>746</v>
      </c>
    </row>
    <row r="30" spans="2:7" ht="3" customHeight="1"/>
    <row r="31" spans="2:7">
      <c r="B31" s="1000" t="s">
        <v>747</v>
      </c>
    </row>
    <row r="32" spans="2:7" s="1001" customFormat="1">
      <c r="B32" s="1000" t="s">
        <v>748</v>
      </c>
      <c r="D32" s="1002"/>
      <c r="E32" s="1003"/>
      <c r="F32" s="1000"/>
      <c r="G32" s="1000"/>
    </row>
  </sheetData>
  <mergeCells count="16">
    <mergeCell ref="D23:F23"/>
    <mergeCell ref="B25:G25"/>
    <mergeCell ref="B26:G26"/>
    <mergeCell ref="B27:G27"/>
    <mergeCell ref="D14:E14"/>
    <mergeCell ref="D15:E15"/>
    <mergeCell ref="D16:F16"/>
    <mergeCell ref="B17:B21"/>
    <mergeCell ref="C17:C21"/>
    <mergeCell ref="G17:G21"/>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Normal="100" zoomScaleSheetLayoutView="100"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2059</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C5" s="1005"/>
      <c r="D5" s="1005"/>
      <c r="E5" s="1005"/>
      <c r="F5" s="1005"/>
      <c r="G5" s="1005"/>
    </row>
    <row r="6" spans="2:7" ht="9" customHeight="1">
      <c r="B6" s="1005"/>
      <c r="C6" s="1005"/>
      <c r="D6" s="1005"/>
      <c r="E6" s="1005"/>
      <c r="F6" s="1005"/>
      <c r="G6" s="1005"/>
    </row>
    <row r="7" spans="2:7" ht="19.5" customHeight="1">
      <c r="B7" s="1004" t="s">
        <v>1701</v>
      </c>
      <c r="C7" s="1007"/>
      <c r="D7" s="1007"/>
      <c r="E7" s="1007"/>
      <c r="F7" s="1004"/>
      <c r="G7" s="1006"/>
    </row>
    <row r="8" spans="2:7" ht="21.75" customHeight="1" thickBot="1">
      <c r="B8" s="1008" t="s">
        <v>714</v>
      </c>
      <c r="C8" s="1008" t="s">
        <v>715</v>
      </c>
      <c r="D8" s="2917" t="s">
        <v>716</v>
      </c>
      <c r="E8" s="2918"/>
      <c r="F8" s="2918"/>
      <c r="G8" s="2919"/>
    </row>
    <row r="9" spans="2:7" ht="21.75" customHeight="1" thickTop="1">
      <c r="B9" s="1009" t="s">
        <v>717</v>
      </c>
      <c r="C9" s="1009" t="s">
        <v>718</v>
      </c>
      <c r="D9" s="2920" t="s">
        <v>794</v>
      </c>
      <c r="E9" s="2920"/>
      <c r="F9" s="2920"/>
      <c r="G9" s="2920"/>
    </row>
    <row r="10" spans="2:7" ht="21.75" customHeight="1">
      <c r="B10" s="1010" t="s">
        <v>717</v>
      </c>
      <c r="C10" s="1010" t="s">
        <v>720</v>
      </c>
      <c r="D10" s="2921" t="s">
        <v>795</v>
      </c>
      <c r="E10" s="2921"/>
      <c r="F10" s="2921"/>
      <c r="G10" s="2921"/>
    </row>
    <row r="11" spans="2:7" ht="21.75" customHeight="1">
      <c r="B11" s="1322" t="s">
        <v>717</v>
      </c>
      <c r="C11" s="1322" t="s">
        <v>722</v>
      </c>
      <c r="D11" s="2916" t="s">
        <v>1625</v>
      </c>
      <c r="E11" s="2916"/>
      <c r="F11" s="2916"/>
      <c r="G11" s="2916"/>
    </row>
    <row r="12" spans="2:7" ht="9" customHeight="1">
      <c r="B12" s="1005"/>
      <c r="C12" s="1005"/>
      <c r="D12" s="1005"/>
      <c r="E12" s="1005"/>
      <c r="F12" s="1005"/>
      <c r="G12" s="1005"/>
    </row>
    <row r="13" spans="2:7" ht="19.5" customHeight="1">
      <c r="B13" s="1004" t="s">
        <v>2058</v>
      </c>
      <c r="C13" s="1339"/>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315"/>
      <c r="C15" s="1014" t="s">
        <v>728</v>
      </c>
      <c r="D15" s="2905"/>
      <c r="E15" s="2905"/>
      <c r="F15" s="1015"/>
      <c r="G15" s="1016" t="s">
        <v>729</v>
      </c>
    </row>
    <row r="16" spans="2:7" ht="53.1" customHeight="1">
      <c r="B16" s="1053"/>
      <c r="C16" s="1017" t="s">
        <v>730</v>
      </c>
      <c r="D16" s="2906"/>
      <c r="E16" s="2906"/>
      <c r="F16" s="2907"/>
      <c r="G16" s="1018" t="s">
        <v>2023</v>
      </c>
    </row>
    <row r="17" spans="2:7" ht="48" customHeight="1">
      <c r="B17" s="2908"/>
      <c r="C17" s="2911" t="s">
        <v>732</v>
      </c>
      <c r="D17" s="2922"/>
      <c r="E17" s="2924" t="s">
        <v>1626</v>
      </c>
      <c r="F17" s="2926"/>
      <c r="G17" s="2912" t="s">
        <v>1627</v>
      </c>
    </row>
    <row r="18" spans="2:7" ht="48" customHeight="1">
      <c r="B18" s="2910"/>
      <c r="C18" s="2911"/>
      <c r="D18" s="2923"/>
      <c r="E18" s="2925"/>
      <c r="F18" s="2902"/>
      <c r="G18" s="2913"/>
    </row>
    <row r="19" spans="2:7" ht="27" customHeight="1">
      <c r="B19" s="2928" t="s">
        <v>717</v>
      </c>
      <c r="C19" s="2930" t="s">
        <v>739</v>
      </c>
      <c r="D19" s="2931" t="s">
        <v>717</v>
      </c>
      <c r="E19" s="2931" t="s">
        <v>740</v>
      </c>
      <c r="F19" s="2933"/>
      <c r="G19" s="2935"/>
    </row>
    <row r="20" spans="2:7" ht="27" customHeight="1">
      <c r="B20" s="2929"/>
      <c r="C20" s="2930"/>
      <c r="D20" s="2932"/>
      <c r="E20" s="2932"/>
      <c r="F20" s="2934"/>
      <c r="G20" s="2936"/>
    </row>
    <row r="21" spans="2:7" ht="43.5" customHeight="1">
      <c r="B21" s="1053"/>
      <c r="C21" s="1333" t="s">
        <v>742</v>
      </c>
      <c r="D21" s="2927"/>
      <c r="E21" s="2927"/>
      <c r="F21" s="2927"/>
      <c r="G21" s="1317" t="s">
        <v>2028</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784</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topLeftCell="A7" zoomScaleNormal="100" zoomScaleSheetLayoutView="100"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1628</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1629</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13" t="s">
        <v>714</v>
      </c>
      <c r="C8" s="1013" t="s">
        <v>715</v>
      </c>
      <c r="D8" s="2899" t="s">
        <v>716</v>
      </c>
      <c r="E8" s="2900"/>
      <c r="F8" s="2900"/>
      <c r="G8" s="2901"/>
    </row>
    <row r="9" spans="2:7" ht="21.75" customHeight="1" thickTop="1">
      <c r="B9" s="1009" t="s">
        <v>717</v>
      </c>
      <c r="C9" s="1009" t="s">
        <v>718</v>
      </c>
      <c r="D9" s="2920" t="s">
        <v>1630</v>
      </c>
      <c r="E9" s="2920"/>
      <c r="F9" s="2920"/>
      <c r="G9" s="2920"/>
    </row>
    <row r="10" spans="2:7" ht="21.75" customHeight="1">
      <c r="B10" s="1320" t="s">
        <v>717</v>
      </c>
      <c r="C10" s="1321" t="s">
        <v>720</v>
      </c>
      <c r="D10" s="2916" t="s">
        <v>1631</v>
      </c>
      <c r="E10" s="2916"/>
      <c r="F10" s="2916"/>
      <c r="G10" s="2916"/>
    </row>
    <row r="11" spans="2:7" ht="21.75" customHeight="1">
      <c r="B11" s="1051"/>
      <c r="C11" s="1011" t="s">
        <v>722</v>
      </c>
      <c r="D11" s="2896" t="s">
        <v>1632</v>
      </c>
      <c r="E11" s="2896"/>
      <c r="F11" s="2896"/>
      <c r="G11" s="2896"/>
    </row>
    <row r="12" spans="2:7" ht="9" customHeight="1">
      <c r="B12" s="1005"/>
      <c r="C12" s="1005"/>
      <c r="D12" s="1005"/>
      <c r="E12" s="1005"/>
      <c r="F12" s="1005"/>
      <c r="G12" s="1005"/>
    </row>
    <row r="13" spans="2:7" ht="19.5" customHeight="1">
      <c r="B13" s="1004" t="s">
        <v>1633</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052"/>
      <c r="C15" s="1014" t="s">
        <v>728</v>
      </c>
      <c r="D15" s="2905"/>
      <c r="E15" s="2905"/>
      <c r="F15" s="1015"/>
      <c r="G15" s="1016" t="s">
        <v>729</v>
      </c>
    </row>
    <row r="16" spans="2:7" ht="53.1" customHeight="1">
      <c r="B16" s="1053"/>
      <c r="C16" s="1017" t="s">
        <v>730</v>
      </c>
      <c r="D16" s="2906"/>
      <c r="E16" s="2906"/>
      <c r="F16" s="2907"/>
      <c r="G16" s="1334" t="s">
        <v>2023</v>
      </c>
    </row>
    <row r="17" spans="2:7" ht="24" customHeight="1">
      <c r="B17" s="2908"/>
      <c r="C17" s="2911" t="s">
        <v>732</v>
      </c>
      <c r="D17" s="2922"/>
      <c r="E17" s="2924" t="s">
        <v>733</v>
      </c>
      <c r="F17" s="2926"/>
      <c r="G17" s="2912" t="s">
        <v>1634</v>
      </c>
    </row>
    <row r="18" spans="2:7" ht="24" customHeight="1">
      <c r="B18" s="2909"/>
      <c r="C18" s="2911"/>
      <c r="D18" s="2937"/>
      <c r="E18" s="2938"/>
      <c r="F18" s="2939"/>
      <c r="G18" s="2913"/>
    </row>
    <row r="19" spans="2:7" ht="24" customHeight="1">
      <c r="B19" s="2909"/>
      <c r="C19" s="2911"/>
      <c r="D19" s="2922"/>
      <c r="E19" s="2924" t="s">
        <v>1635</v>
      </c>
      <c r="F19" s="2939"/>
      <c r="G19" s="2913"/>
    </row>
    <row r="20" spans="2:7" ht="24" customHeight="1">
      <c r="B20" s="2909"/>
      <c r="C20" s="2911"/>
      <c r="D20" s="2937"/>
      <c r="E20" s="2938"/>
      <c r="F20" s="2939"/>
      <c r="G20" s="2913"/>
    </row>
    <row r="21" spans="2:7" ht="27" customHeight="1">
      <c r="B21" s="2940" t="s">
        <v>717</v>
      </c>
      <c r="C21" s="2942" t="s">
        <v>739</v>
      </c>
      <c r="D21" s="2943" t="s">
        <v>717</v>
      </c>
      <c r="E21" s="2943" t="s">
        <v>740</v>
      </c>
      <c r="F21" s="2945"/>
      <c r="G21" s="2947"/>
    </row>
    <row r="22" spans="2:7" ht="27" customHeight="1">
      <c r="B22" s="2941"/>
      <c r="C22" s="2942"/>
      <c r="D22" s="2944"/>
      <c r="E22" s="2944"/>
      <c r="F22" s="2946"/>
      <c r="G22" s="2948"/>
    </row>
    <row r="23" spans="2:7" ht="43.5" customHeight="1">
      <c r="B23" s="1053"/>
      <c r="C23" s="1026" t="s">
        <v>742</v>
      </c>
      <c r="D23" s="2914"/>
      <c r="E23" s="2914"/>
      <c r="F23" s="2914"/>
      <c r="G23" s="1319" t="s">
        <v>2028</v>
      </c>
    </row>
    <row r="24" spans="2:7" ht="4.5" customHeight="1">
      <c r="B24" s="1019"/>
      <c r="C24" s="1020"/>
      <c r="D24" s="1019"/>
      <c r="E24" s="1019"/>
      <c r="F24" s="1021"/>
      <c r="G24" s="1022"/>
    </row>
    <row r="25" spans="2:7">
      <c r="B25" s="2915" t="s">
        <v>744</v>
      </c>
      <c r="C25" s="2915"/>
      <c r="D25" s="2915"/>
      <c r="E25" s="2915"/>
      <c r="F25" s="2915"/>
      <c r="G25" s="2915"/>
    </row>
    <row r="26" spans="2:7" ht="3" customHeight="1">
      <c r="B26" s="2915"/>
      <c r="C26" s="2915"/>
      <c r="D26" s="2915"/>
      <c r="E26" s="2915"/>
      <c r="F26" s="2915"/>
      <c r="G26" s="2915"/>
    </row>
    <row r="27" spans="2:7" ht="32.25" customHeight="1">
      <c r="B27" s="2903" t="s">
        <v>745</v>
      </c>
      <c r="C27" s="2903"/>
      <c r="D27" s="2903"/>
      <c r="E27" s="2903"/>
      <c r="F27" s="2903"/>
      <c r="G27" s="2903"/>
    </row>
    <row r="28" spans="2:7" ht="3" customHeight="1">
      <c r="B28" s="1004"/>
    </row>
    <row r="29" spans="2:7">
      <c r="B29" s="1000" t="s">
        <v>746</v>
      </c>
    </row>
    <row r="30" spans="2:7" ht="3" customHeight="1"/>
  </sheetData>
  <mergeCells count="27">
    <mergeCell ref="B27:G27"/>
    <mergeCell ref="G17:G20"/>
    <mergeCell ref="D19:D20"/>
    <mergeCell ref="E19:E20"/>
    <mergeCell ref="D23:F23"/>
    <mergeCell ref="B25:G25"/>
    <mergeCell ref="B26:G26"/>
    <mergeCell ref="B21:B22"/>
    <mergeCell ref="C21:C22"/>
    <mergeCell ref="D21:D22"/>
    <mergeCell ref="E21:E22"/>
    <mergeCell ref="F21:F22"/>
    <mergeCell ref="G21:G22"/>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7" zoomScaleNormal="100" zoomScaleSheetLayoutView="100" workbookViewId="0">
      <selection activeCell="G15" sqref="G15"/>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749</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750</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28" t="s">
        <v>714</v>
      </c>
      <c r="C8" s="1013" t="s">
        <v>715</v>
      </c>
      <c r="D8" s="2899" t="s">
        <v>716</v>
      </c>
      <c r="E8" s="2900"/>
      <c r="F8" s="2900"/>
      <c r="G8" s="2901"/>
    </row>
    <row r="9" spans="2:7" ht="21.75" customHeight="1" thickTop="1">
      <c r="B9" s="1009" t="s">
        <v>717</v>
      </c>
      <c r="C9" s="1009" t="s">
        <v>718</v>
      </c>
      <c r="D9" s="2920" t="s">
        <v>751</v>
      </c>
      <c r="E9" s="2920"/>
      <c r="F9" s="2920"/>
      <c r="G9" s="2920"/>
    </row>
    <row r="10" spans="2:7" ht="21.75" customHeight="1">
      <c r="B10" s="1051"/>
      <c r="C10" s="1011" t="s">
        <v>720</v>
      </c>
      <c r="D10" s="2896" t="s">
        <v>752</v>
      </c>
      <c r="E10" s="2896"/>
      <c r="F10" s="2896"/>
      <c r="G10" s="2896"/>
    </row>
    <row r="11" spans="2:7" ht="21.75" customHeight="1">
      <c r="B11" s="1051"/>
      <c r="C11" s="1011" t="s">
        <v>722</v>
      </c>
      <c r="D11" s="2896" t="s">
        <v>753</v>
      </c>
      <c r="E11" s="2896"/>
      <c r="F11" s="2896"/>
      <c r="G11" s="2896"/>
    </row>
    <row r="12" spans="2:7" ht="9" customHeight="1">
      <c r="B12" s="1005"/>
      <c r="C12" s="1005"/>
      <c r="D12" s="1005"/>
      <c r="E12" s="1005"/>
      <c r="F12" s="1005"/>
      <c r="G12" s="1005"/>
    </row>
    <row r="13" spans="2:7" ht="19.5" customHeight="1">
      <c r="B13" s="1000" t="s">
        <v>1636</v>
      </c>
      <c r="C13" s="1000"/>
      <c r="D13" s="1000"/>
      <c r="E13" s="1000"/>
    </row>
    <row r="14" spans="2:7" s="1003" customFormat="1" ht="43.5" customHeight="1" thickBot="1">
      <c r="B14" s="1012" t="s">
        <v>714</v>
      </c>
      <c r="C14" s="1012" t="s">
        <v>724</v>
      </c>
      <c r="D14" s="2904" t="s">
        <v>725</v>
      </c>
      <c r="E14" s="2904"/>
      <c r="F14" s="1012" t="s">
        <v>726</v>
      </c>
      <c r="G14" s="1013" t="s">
        <v>727</v>
      </c>
    </row>
    <row r="15" spans="2:7" ht="134.25" customHeight="1" thickTop="1">
      <c r="B15" s="1052"/>
      <c r="C15" s="1014" t="s">
        <v>728</v>
      </c>
      <c r="D15" s="2905"/>
      <c r="E15" s="2905"/>
      <c r="F15" s="1050"/>
      <c r="G15" s="1016" t="s">
        <v>754</v>
      </c>
    </row>
    <row r="16" spans="2:7" ht="53.1" customHeight="1">
      <c r="B16" s="1053"/>
      <c r="C16" s="1017" t="s">
        <v>730</v>
      </c>
      <c r="D16" s="2906"/>
      <c r="E16" s="2906"/>
      <c r="F16" s="2907"/>
      <c r="G16" s="1018" t="s">
        <v>2065</v>
      </c>
    </row>
    <row r="17" spans="2:7" ht="38.25" customHeight="1">
      <c r="B17" s="2908"/>
      <c r="C17" s="2911" t="s">
        <v>732</v>
      </c>
      <c r="D17" s="2922"/>
      <c r="E17" s="2924" t="s">
        <v>755</v>
      </c>
      <c r="F17" s="2949"/>
      <c r="G17" s="2912" t="s">
        <v>756</v>
      </c>
    </row>
    <row r="18" spans="2:7" ht="38.25" customHeight="1">
      <c r="B18" s="2910"/>
      <c r="C18" s="2911"/>
      <c r="D18" s="2923"/>
      <c r="E18" s="2925"/>
      <c r="F18" s="2950"/>
      <c r="G18" s="2913"/>
    </row>
    <row r="19" spans="2:7" ht="67.5" customHeight="1">
      <c r="B19" s="2908"/>
      <c r="C19" s="2911" t="s">
        <v>739</v>
      </c>
      <c r="D19" s="2922"/>
      <c r="E19" s="2924" t="s">
        <v>740</v>
      </c>
      <c r="F19" s="2952"/>
      <c r="G19" s="2954" t="s">
        <v>757</v>
      </c>
    </row>
    <row r="20" spans="2:7" ht="67.5" customHeight="1">
      <c r="B20" s="2910"/>
      <c r="C20" s="2911"/>
      <c r="D20" s="2923"/>
      <c r="E20" s="2925"/>
      <c r="F20" s="2953"/>
      <c r="G20" s="2955"/>
    </row>
    <row r="21" spans="2:7" ht="53.1" customHeight="1">
      <c r="B21" s="1053"/>
      <c r="C21" s="1026" t="s">
        <v>742</v>
      </c>
      <c r="D21" s="2914"/>
      <c r="E21" s="2914"/>
      <c r="F21" s="2914"/>
      <c r="G21" s="1027" t="s">
        <v>743</v>
      </c>
    </row>
    <row r="22" spans="2:7">
      <c r="B22" s="1019"/>
      <c r="C22" s="1020"/>
      <c r="D22" s="1019"/>
      <c r="E22" s="1019"/>
      <c r="F22" s="1021"/>
      <c r="G22" s="1022"/>
    </row>
    <row r="23" spans="2:7">
      <c r="B23" s="2915" t="s">
        <v>744</v>
      </c>
      <c r="C23" s="2915"/>
      <c r="D23" s="2915"/>
      <c r="E23" s="2915"/>
      <c r="F23" s="2915"/>
      <c r="G23" s="2915"/>
    </row>
    <row r="24" spans="2:7">
      <c r="B24" s="2915"/>
      <c r="C24" s="2915"/>
      <c r="D24" s="2915"/>
      <c r="E24" s="2915"/>
      <c r="F24" s="2915"/>
      <c r="G24" s="2915"/>
    </row>
    <row r="25" spans="2:7" ht="37.5" customHeight="1">
      <c r="B25" s="2903" t="s">
        <v>745</v>
      </c>
      <c r="C25" s="2951"/>
      <c r="D25" s="2951"/>
      <c r="E25" s="2951"/>
      <c r="F25" s="2951"/>
      <c r="G25" s="2951"/>
    </row>
    <row r="26" spans="2:7">
      <c r="B26" s="1004"/>
    </row>
    <row r="27" spans="2:7">
      <c r="B27" s="1000" t="s">
        <v>746</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25" sqref="C25"/>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70</v>
      </c>
      <c r="D1" s="721"/>
    </row>
    <row r="2" spans="1:8" ht="21.75" customHeight="1" thickTop="1">
      <c r="A2" s="87" t="s">
        <v>28</v>
      </c>
      <c r="B2" s="317" t="s">
        <v>30</v>
      </c>
      <c r="C2" s="318" t="s">
        <v>29</v>
      </c>
      <c r="D2" s="319" t="s">
        <v>27</v>
      </c>
    </row>
    <row r="3" spans="1:8" ht="15" customHeight="1">
      <c r="A3" s="320" t="s">
        <v>572</v>
      </c>
      <c r="B3" s="321"/>
      <c r="C3" s="330">
        <v>5</v>
      </c>
      <c r="D3" s="322" t="s">
        <v>1974</v>
      </c>
    </row>
    <row r="4" spans="1:8" ht="15" customHeight="1">
      <c r="A4" s="320" t="s">
        <v>90</v>
      </c>
      <c r="B4" s="321"/>
      <c r="C4" s="331" t="s">
        <v>580</v>
      </c>
      <c r="D4" s="1163" t="s">
        <v>1978</v>
      </c>
    </row>
    <row r="5" spans="1:8" ht="15" customHeight="1">
      <c r="A5" s="320" t="s">
        <v>573</v>
      </c>
      <c r="B5" s="321"/>
      <c r="C5" s="331" t="s">
        <v>581</v>
      </c>
      <c r="D5" s="322"/>
    </row>
    <row r="6" spans="1:8" ht="15" customHeight="1">
      <c r="A6" s="320" t="s">
        <v>593</v>
      </c>
      <c r="B6" s="321"/>
      <c r="C6" s="331" t="s">
        <v>594</v>
      </c>
      <c r="D6" s="322"/>
    </row>
    <row r="7" spans="1:8" ht="15" customHeight="1">
      <c r="A7" s="320" t="s">
        <v>17</v>
      </c>
      <c r="B7" s="321"/>
      <c r="C7" s="331" t="s">
        <v>582</v>
      </c>
      <c r="D7" s="322"/>
    </row>
    <row r="8" spans="1:8" ht="15" customHeight="1">
      <c r="A8" s="320" t="s">
        <v>1098</v>
      </c>
      <c r="B8" s="321"/>
      <c r="C8" s="331" t="s">
        <v>86</v>
      </c>
      <c r="D8" s="322"/>
    </row>
    <row r="9" spans="1:8" ht="15" customHeight="1">
      <c r="A9" s="320" t="s">
        <v>83</v>
      </c>
      <c r="B9" s="321"/>
      <c r="C9" s="332" t="s">
        <v>583</v>
      </c>
      <c r="D9" s="322" t="s">
        <v>31</v>
      </c>
    </row>
    <row r="10" spans="1:8" ht="15" customHeight="1">
      <c r="A10" s="320" t="s">
        <v>77</v>
      </c>
      <c r="B10" s="321"/>
      <c r="C10" s="333" t="s">
        <v>584</v>
      </c>
      <c r="D10" s="322" t="s">
        <v>32</v>
      </c>
    </row>
    <row r="11" spans="1:8" ht="15" customHeight="1">
      <c r="A11" s="320" t="s">
        <v>98</v>
      </c>
      <c r="B11" s="321"/>
      <c r="C11" s="332" t="s">
        <v>585</v>
      </c>
      <c r="D11" s="322" t="s">
        <v>34</v>
      </c>
    </row>
    <row r="12" spans="1:8" ht="15" customHeight="1">
      <c r="A12" s="320" t="s">
        <v>78</v>
      </c>
      <c r="B12" s="321"/>
      <c r="C12" s="332" t="s">
        <v>586</v>
      </c>
      <c r="D12" s="322" t="s">
        <v>33</v>
      </c>
      <c r="F12" s="437"/>
      <c r="G12" s="437"/>
      <c r="H12" s="437"/>
    </row>
    <row r="13" spans="1:8" ht="15" customHeight="1">
      <c r="A13" s="323" t="s">
        <v>79</v>
      </c>
      <c r="B13" s="321" t="s">
        <v>84</v>
      </c>
      <c r="C13" s="334">
        <v>45108</v>
      </c>
      <c r="D13" s="324" t="s">
        <v>1977</v>
      </c>
      <c r="F13" s="437"/>
      <c r="G13" s="438">
        <f>C13</f>
        <v>45108</v>
      </c>
      <c r="H13" s="437"/>
    </row>
    <row r="14" spans="1:8" ht="15" customHeight="1">
      <c r="A14" s="325"/>
      <c r="B14" s="321" t="s">
        <v>74</v>
      </c>
      <c r="C14" s="334">
        <v>45109</v>
      </c>
      <c r="D14" s="324" t="s">
        <v>1976</v>
      </c>
      <c r="F14" s="437"/>
      <c r="G14" s="437"/>
      <c r="H14" s="437"/>
    </row>
    <row r="15" spans="1:8" ht="15" customHeight="1">
      <c r="A15" s="326"/>
      <c r="B15" s="321" t="s">
        <v>75</v>
      </c>
      <c r="C15" s="334">
        <v>45257</v>
      </c>
      <c r="D15" s="324" t="s">
        <v>1975</v>
      </c>
    </row>
    <row r="16" spans="1:8" ht="15" customHeight="1">
      <c r="A16" s="323" t="s">
        <v>80</v>
      </c>
      <c r="B16" s="321" t="s">
        <v>72</v>
      </c>
      <c r="C16" s="332" t="s">
        <v>88</v>
      </c>
      <c r="D16" s="322"/>
    </row>
    <row r="17" spans="1:4" ht="15" customHeight="1">
      <c r="A17" s="325"/>
      <c r="B17" s="321" t="s">
        <v>73</v>
      </c>
      <c r="C17" s="334">
        <v>25934</v>
      </c>
      <c r="D17" s="324" t="s">
        <v>571</v>
      </c>
    </row>
    <row r="18" spans="1:4" ht="15" customHeight="1">
      <c r="A18" s="325"/>
      <c r="B18" s="321" t="s">
        <v>569</v>
      </c>
      <c r="C18" s="332" t="s">
        <v>587</v>
      </c>
      <c r="D18" s="322"/>
    </row>
    <row r="19" spans="1:4" ht="15" customHeight="1">
      <c r="A19" s="326"/>
      <c r="B19" s="321" t="s">
        <v>76</v>
      </c>
      <c r="C19" s="332" t="s">
        <v>85</v>
      </c>
      <c r="D19" s="322" t="s">
        <v>574</v>
      </c>
    </row>
    <row r="20" spans="1:4" ht="15" customHeight="1">
      <c r="A20" s="323" t="s">
        <v>81</v>
      </c>
      <c r="B20" s="321" t="s">
        <v>72</v>
      </c>
      <c r="C20" s="332" t="s">
        <v>89</v>
      </c>
      <c r="D20" s="322" t="s">
        <v>45</v>
      </c>
    </row>
    <row r="21" spans="1:4" ht="15" customHeight="1">
      <c r="A21" s="325" t="s">
        <v>1013</v>
      </c>
      <c r="B21" s="321" t="s">
        <v>73</v>
      </c>
      <c r="C21" s="334">
        <v>26331</v>
      </c>
      <c r="D21" s="322" t="s">
        <v>45</v>
      </c>
    </row>
    <row r="22" spans="1:4" ht="15" customHeight="1">
      <c r="A22" s="325" t="s">
        <v>1014</v>
      </c>
      <c r="B22" s="321" t="s">
        <v>569</v>
      </c>
      <c r="C22" s="332" t="s">
        <v>587</v>
      </c>
      <c r="D22" s="322" t="s">
        <v>45</v>
      </c>
    </row>
    <row r="23" spans="1:4" ht="15" customHeight="1">
      <c r="A23" s="326"/>
      <c r="B23" s="321" t="s">
        <v>76</v>
      </c>
      <c r="C23" s="332" t="s">
        <v>588</v>
      </c>
      <c r="D23" s="322" t="s">
        <v>45</v>
      </c>
    </row>
    <row r="24" spans="1:4" ht="15" customHeight="1">
      <c r="A24" s="320" t="s">
        <v>82</v>
      </c>
      <c r="B24" s="321" t="s">
        <v>87</v>
      </c>
      <c r="C24" s="335">
        <v>4000000</v>
      </c>
      <c r="D24" s="322"/>
    </row>
    <row r="25" spans="1:4" ht="15" customHeight="1">
      <c r="A25" s="1311" t="s">
        <v>1960</v>
      </c>
      <c r="B25" s="321" t="s">
        <v>71</v>
      </c>
      <c r="C25" s="332" t="s">
        <v>589</v>
      </c>
      <c r="D25" s="322"/>
    </row>
    <row r="26" spans="1:4" ht="15" customHeight="1">
      <c r="A26" s="325"/>
      <c r="B26" s="321" t="s">
        <v>18</v>
      </c>
      <c r="C26" s="332" t="s">
        <v>590</v>
      </c>
      <c r="D26" s="322"/>
    </row>
    <row r="27" spans="1:4" ht="15" customHeight="1">
      <c r="A27" s="325"/>
      <c r="B27" s="321" t="s">
        <v>19</v>
      </c>
      <c r="C27" s="332" t="s">
        <v>591</v>
      </c>
      <c r="D27" s="322"/>
    </row>
    <row r="28" spans="1:4" ht="15" customHeight="1">
      <c r="A28" s="325"/>
      <c r="B28" s="321" t="s">
        <v>20</v>
      </c>
      <c r="C28" s="331" t="s">
        <v>582</v>
      </c>
      <c r="D28" s="322"/>
    </row>
    <row r="29" spans="1:4" ht="15" customHeight="1" thickBot="1">
      <c r="A29" s="326"/>
      <c r="B29" s="321" t="s">
        <v>21</v>
      </c>
      <c r="C29" s="336" t="s">
        <v>592</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2"/>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I15" sqref="I15"/>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758</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759</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28" t="s">
        <v>714</v>
      </c>
      <c r="C8" s="1013" t="s">
        <v>715</v>
      </c>
      <c r="D8" s="2899" t="s">
        <v>716</v>
      </c>
      <c r="E8" s="2900"/>
      <c r="F8" s="2900"/>
      <c r="G8" s="2901"/>
    </row>
    <row r="9" spans="2:7" ht="21.75" customHeight="1" thickTop="1">
      <c r="B9" s="1009" t="s">
        <v>717</v>
      </c>
      <c r="C9" s="1009" t="s">
        <v>718</v>
      </c>
      <c r="D9" s="2920" t="s">
        <v>760</v>
      </c>
      <c r="E9" s="2920"/>
      <c r="F9" s="2920"/>
      <c r="G9" s="2920"/>
    </row>
    <row r="10" spans="2:7" ht="21.75" customHeight="1">
      <c r="B10" s="1051"/>
      <c r="C10" s="1011" t="s">
        <v>720</v>
      </c>
      <c r="D10" s="2896" t="s">
        <v>761</v>
      </c>
      <c r="E10" s="2896"/>
      <c r="F10" s="2896"/>
      <c r="G10" s="2896"/>
    </row>
    <row r="11" spans="2:7" ht="21.75" customHeight="1">
      <c r="B11" s="1051"/>
      <c r="C11" s="1011" t="s">
        <v>722</v>
      </c>
      <c r="D11" s="2896" t="s">
        <v>762</v>
      </c>
      <c r="E11" s="2896"/>
      <c r="F11" s="2896"/>
      <c r="G11" s="2896"/>
    </row>
    <row r="12" spans="2:7" ht="9" customHeight="1">
      <c r="B12" s="1005"/>
      <c r="C12" s="1005"/>
      <c r="D12" s="1005"/>
      <c r="E12" s="1005"/>
      <c r="F12" s="1005"/>
      <c r="G12" s="1005"/>
    </row>
    <row r="13" spans="2:7" ht="19.5" customHeight="1">
      <c r="B13" s="1000" t="s">
        <v>1637</v>
      </c>
      <c r="C13" s="1000"/>
      <c r="D13" s="1000"/>
      <c r="E13" s="1000"/>
    </row>
    <row r="14" spans="2:7" s="1003" customFormat="1" ht="43.5" customHeight="1" thickBot="1">
      <c r="B14" s="1012" t="s">
        <v>714</v>
      </c>
      <c r="C14" s="1012" t="s">
        <v>724</v>
      </c>
      <c r="D14" s="2904" t="s">
        <v>725</v>
      </c>
      <c r="E14" s="2904"/>
      <c r="F14" s="1012" t="s">
        <v>726</v>
      </c>
      <c r="G14" s="1013" t="s">
        <v>727</v>
      </c>
    </row>
    <row r="15" spans="2:7" ht="112.5" customHeight="1" thickTop="1">
      <c r="B15" s="1052"/>
      <c r="C15" s="1014" t="s">
        <v>728</v>
      </c>
      <c r="D15" s="2905"/>
      <c r="E15" s="2905"/>
      <c r="F15" s="1050"/>
      <c r="G15" s="1016" t="s">
        <v>763</v>
      </c>
    </row>
    <row r="16" spans="2:7" ht="53.1" customHeight="1">
      <c r="B16" s="1053"/>
      <c r="C16" s="1017" t="s">
        <v>730</v>
      </c>
      <c r="D16" s="2906"/>
      <c r="E16" s="2906"/>
      <c r="F16" s="2907"/>
      <c r="G16" s="1018" t="s">
        <v>2065</v>
      </c>
    </row>
    <row r="17" spans="2:7" ht="39.75" customHeight="1">
      <c r="B17" s="2908"/>
      <c r="C17" s="2911" t="s">
        <v>732</v>
      </c>
      <c r="D17" s="2922"/>
      <c r="E17" s="2924" t="s">
        <v>764</v>
      </c>
      <c r="F17" s="2949"/>
      <c r="G17" s="2912" t="s">
        <v>765</v>
      </c>
    </row>
    <row r="18" spans="2:7" ht="39.75" customHeight="1">
      <c r="B18" s="2910"/>
      <c r="C18" s="2911"/>
      <c r="D18" s="2923"/>
      <c r="E18" s="2925"/>
      <c r="F18" s="2950"/>
      <c r="G18" s="2913"/>
    </row>
    <row r="19" spans="2:7" ht="58.5" customHeight="1">
      <c r="B19" s="2908"/>
      <c r="C19" s="2911" t="s">
        <v>739</v>
      </c>
      <c r="D19" s="2922"/>
      <c r="E19" s="2924" t="s">
        <v>740</v>
      </c>
      <c r="F19" s="2952"/>
      <c r="G19" s="2954" t="s">
        <v>766</v>
      </c>
    </row>
    <row r="20" spans="2:7" ht="58.5" customHeight="1">
      <c r="B20" s="2910"/>
      <c r="C20" s="2911"/>
      <c r="D20" s="2923"/>
      <c r="E20" s="2925"/>
      <c r="F20" s="2953"/>
      <c r="G20" s="2955"/>
    </row>
    <row r="21" spans="2:7" ht="53.1" customHeight="1">
      <c r="B21" s="1053"/>
      <c r="C21" s="1026" t="s">
        <v>742</v>
      </c>
      <c r="D21" s="2914"/>
      <c r="E21" s="2914"/>
      <c r="F21" s="2914"/>
      <c r="G21" s="1027" t="s">
        <v>743</v>
      </c>
    </row>
    <row r="22" spans="2:7">
      <c r="B22" s="1019"/>
      <c r="C22" s="1020"/>
      <c r="D22" s="1019"/>
      <c r="E22" s="1019"/>
      <c r="F22" s="1021"/>
      <c r="G22" s="1022"/>
    </row>
    <row r="23" spans="2:7">
      <c r="B23" s="2915" t="s">
        <v>744</v>
      </c>
      <c r="C23" s="2915"/>
      <c r="D23" s="2915"/>
      <c r="E23" s="2915"/>
      <c r="F23" s="2915"/>
      <c r="G23" s="2915"/>
    </row>
    <row r="24" spans="2:7">
      <c r="B24" s="2915"/>
      <c r="C24" s="2915"/>
      <c r="D24" s="2915"/>
      <c r="E24" s="2915"/>
      <c r="F24" s="2915"/>
      <c r="G24" s="2915"/>
    </row>
    <row r="25" spans="2:7" ht="37.5" customHeight="1">
      <c r="B25" s="2903" t="s">
        <v>745</v>
      </c>
      <c r="C25" s="2951"/>
      <c r="D25" s="2951"/>
      <c r="E25" s="2951"/>
      <c r="F25" s="2951"/>
      <c r="G25" s="2951"/>
    </row>
    <row r="26" spans="2:7">
      <c r="B26" s="1004"/>
    </row>
    <row r="27" spans="2:7">
      <c r="B27" s="1000" t="s">
        <v>746</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796</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08" t="s">
        <v>714</v>
      </c>
      <c r="C8" s="1008" t="s">
        <v>715</v>
      </c>
      <c r="D8" s="2917" t="s">
        <v>716</v>
      </c>
      <c r="E8" s="2918"/>
      <c r="F8" s="2918"/>
      <c r="G8" s="2919"/>
    </row>
    <row r="9" spans="2:7" ht="21.75" customHeight="1" thickTop="1">
      <c r="B9" s="1009" t="s">
        <v>717</v>
      </c>
      <c r="C9" s="1009" t="s">
        <v>718</v>
      </c>
      <c r="D9" s="2920" t="s">
        <v>797</v>
      </c>
      <c r="E9" s="2920"/>
      <c r="F9" s="2920"/>
      <c r="G9" s="2920"/>
    </row>
    <row r="10" spans="2:7" ht="21.75" customHeight="1">
      <c r="B10" s="1322" t="s">
        <v>717</v>
      </c>
      <c r="C10" s="1322" t="s">
        <v>720</v>
      </c>
      <c r="D10" s="2916" t="s">
        <v>798</v>
      </c>
      <c r="E10" s="2916"/>
      <c r="F10" s="2916"/>
      <c r="G10" s="2916"/>
    </row>
    <row r="11" spans="2:7" ht="21.75" customHeight="1">
      <c r="B11" s="1010" t="s">
        <v>717</v>
      </c>
      <c r="C11" s="1010" t="s">
        <v>722</v>
      </c>
      <c r="D11" s="2921" t="s">
        <v>799</v>
      </c>
      <c r="E11" s="2921"/>
      <c r="F11" s="2921"/>
      <c r="G11" s="2921"/>
    </row>
    <row r="12" spans="2:7" ht="9" customHeight="1">
      <c r="B12" s="1005"/>
      <c r="C12" s="1005"/>
      <c r="D12" s="1005"/>
      <c r="E12" s="1005"/>
      <c r="F12" s="1005"/>
      <c r="G12" s="1005"/>
    </row>
    <row r="13" spans="2:7" ht="19.5" customHeight="1">
      <c r="B13" s="1004" t="s">
        <v>1638</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052"/>
      <c r="C15" s="1014" t="s">
        <v>728</v>
      </c>
      <c r="D15" s="2905"/>
      <c r="E15" s="2905"/>
      <c r="F15" s="1050"/>
      <c r="G15" s="1016" t="s">
        <v>729</v>
      </c>
    </row>
    <row r="16" spans="2:7" ht="53.1" customHeight="1">
      <c r="B16" s="1053"/>
      <c r="C16" s="1017" t="s">
        <v>730</v>
      </c>
      <c r="D16" s="2906"/>
      <c r="E16" s="2906"/>
      <c r="F16" s="2907"/>
      <c r="G16" s="1018" t="s">
        <v>2008</v>
      </c>
    </row>
    <row r="17" spans="2:7" ht="24" customHeight="1">
      <c r="B17" s="2928" t="s">
        <v>731</v>
      </c>
      <c r="C17" s="2930" t="s">
        <v>732</v>
      </c>
      <c r="D17" s="2931"/>
      <c r="E17" s="2931"/>
      <c r="F17" s="2956"/>
      <c r="G17" s="2957"/>
    </row>
    <row r="18" spans="2:7" ht="24" customHeight="1">
      <c r="B18" s="2929"/>
      <c r="C18" s="2930"/>
      <c r="D18" s="2932"/>
      <c r="E18" s="2932"/>
      <c r="F18" s="2920"/>
      <c r="G18" s="2958"/>
    </row>
    <row r="19" spans="2:7" ht="80.25" customHeight="1">
      <c r="B19" s="2908"/>
      <c r="C19" s="2911" t="s">
        <v>739</v>
      </c>
      <c r="D19" s="2922"/>
      <c r="E19" s="2924" t="s">
        <v>1702</v>
      </c>
      <c r="F19" s="2952"/>
      <c r="G19" s="2954" t="s">
        <v>800</v>
      </c>
    </row>
    <row r="20" spans="2:7" ht="80.25" customHeight="1">
      <c r="B20" s="2910"/>
      <c r="C20" s="2911"/>
      <c r="D20" s="2923"/>
      <c r="E20" s="2925"/>
      <c r="F20" s="2953"/>
      <c r="G20" s="2955"/>
    </row>
    <row r="21" spans="2:7" ht="43.5" customHeight="1">
      <c r="B21" s="1053"/>
      <c r="C21" s="1026" t="s">
        <v>742</v>
      </c>
      <c r="D21" s="2914"/>
      <c r="E21" s="2914"/>
      <c r="F21" s="2914"/>
      <c r="G21" s="1027" t="s">
        <v>743</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746</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topLeftCell="A7" zoomScaleNormal="100" zoomScaleSheetLayoutView="100"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767</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768</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13" t="s">
        <v>714</v>
      </c>
      <c r="C8" s="1013" t="s">
        <v>715</v>
      </c>
      <c r="D8" s="2899" t="s">
        <v>716</v>
      </c>
      <c r="E8" s="2900"/>
      <c r="F8" s="2900"/>
      <c r="G8" s="2901"/>
    </row>
    <row r="9" spans="2:7" ht="21.75" customHeight="1" thickTop="1">
      <c r="B9" s="1009" t="s">
        <v>717</v>
      </c>
      <c r="C9" s="1009" t="s">
        <v>718</v>
      </c>
      <c r="D9" s="2920" t="s">
        <v>751</v>
      </c>
      <c r="E9" s="2920"/>
      <c r="F9" s="2920"/>
      <c r="G9" s="2920"/>
    </row>
    <row r="10" spans="2:7" ht="21.75" customHeight="1">
      <c r="B10" s="1051"/>
      <c r="C10" s="1011" t="s">
        <v>720</v>
      </c>
      <c r="D10" s="2896" t="s">
        <v>770</v>
      </c>
      <c r="E10" s="2896"/>
      <c r="F10" s="2896"/>
      <c r="G10" s="2896"/>
    </row>
    <row r="11" spans="2:7" s="1004" customFormat="1" ht="21.75" customHeight="1">
      <c r="B11" s="1320" t="s">
        <v>717</v>
      </c>
      <c r="C11" s="1321" t="s">
        <v>722</v>
      </c>
      <c r="D11" s="2916" t="s">
        <v>771</v>
      </c>
      <c r="E11" s="2916"/>
      <c r="F11" s="2916"/>
      <c r="G11" s="2916"/>
    </row>
    <row r="12" spans="2:7" ht="9" customHeight="1">
      <c r="B12" s="1005"/>
      <c r="C12" s="1005"/>
      <c r="D12" s="1005"/>
      <c r="E12" s="1005"/>
      <c r="F12" s="1005"/>
      <c r="G12" s="1005"/>
    </row>
    <row r="13" spans="2:7" ht="19.5" customHeight="1">
      <c r="B13" s="1004" t="s">
        <v>1649</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052"/>
      <c r="C15" s="1014" t="s">
        <v>728</v>
      </c>
      <c r="D15" s="2905"/>
      <c r="E15" s="2905"/>
      <c r="F15" s="1050"/>
      <c r="G15" s="1016" t="s">
        <v>729</v>
      </c>
    </row>
    <row r="16" spans="2:7" s="1004" customFormat="1" ht="53.1" customHeight="1">
      <c r="B16" s="1053"/>
      <c r="C16" s="1017" t="s">
        <v>730</v>
      </c>
      <c r="D16" s="2906"/>
      <c r="E16" s="2906"/>
      <c r="F16" s="2907"/>
      <c r="G16" s="1334" t="s">
        <v>2008</v>
      </c>
    </row>
    <row r="17" spans="2:7" ht="24" customHeight="1">
      <c r="B17" s="2959"/>
      <c r="C17" s="2930" t="s">
        <v>732</v>
      </c>
      <c r="D17" s="2962"/>
      <c r="E17" s="2962"/>
      <c r="F17" s="2965"/>
      <c r="G17" s="2968"/>
    </row>
    <row r="18" spans="2:7" ht="24" customHeight="1">
      <c r="B18" s="2960"/>
      <c r="C18" s="2930"/>
      <c r="D18" s="2963"/>
      <c r="E18" s="2963"/>
      <c r="F18" s="2966"/>
      <c r="G18" s="2968"/>
    </row>
    <row r="19" spans="2:7" ht="24" customHeight="1">
      <c r="B19" s="2961"/>
      <c r="C19" s="2930"/>
      <c r="D19" s="2964"/>
      <c r="E19" s="2964"/>
      <c r="F19" s="2967"/>
      <c r="G19" s="2969"/>
    </row>
    <row r="20" spans="2:7" ht="99.75" customHeight="1">
      <c r="B20" s="2908"/>
      <c r="C20" s="2911" t="s">
        <v>739</v>
      </c>
      <c r="D20" s="2922"/>
      <c r="E20" s="2924" t="s">
        <v>740</v>
      </c>
      <c r="F20" s="2952"/>
      <c r="G20" s="2970" t="s">
        <v>772</v>
      </c>
    </row>
    <row r="21" spans="2:7" ht="99.75" customHeight="1">
      <c r="B21" s="2910"/>
      <c r="C21" s="2911"/>
      <c r="D21" s="2923"/>
      <c r="E21" s="2925"/>
      <c r="F21" s="2953"/>
      <c r="G21" s="2971"/>
    </row>
    <row r="22" spans="2:7" ht="43.5" customHeight="1">
      <c r="B22" s="1053"/>
      <c r="C22" s="1026" t="s">
        <v>742</v>
      </c>
      <c r="D22" s="2914"/>
      <c r="E22" s="2914"/>
      <c r="F22" s="2914"/>
      <c r="G22" s="1027" t="s">
        <v>743</v>
      </c>
    </row>
    <row r="23" spans="2:7" ht="4.5" customHeight="1">
      <c r="B23" s="1019"/>
      <c r="C23" s="1020"/>
      <c r="D23" s="1019"/>
      <c r="E23" s="1019"/>
      <c r="F23" s="1021"/>
      <c r="G23" s="1022"/>
    </row>
    <row r="24" spans="2:7">
      <c r="B24" s="2915" t="s">
        <v>744</v>
      </c>
      <c r="C24" s="2915"/>
      <c r="D24" s="2915"/>
      <c r="E24" s="2915"/>
      <c r="F24" s="2915"/>
      <c r="G24" s="2915"/>
    </row>
    <row r="25" spans="2:7" ht="3" customHeight="1">
      <c r="B25" s="2915"/>
      <c r="C25" s="2915"/>
      <c r="D25" s="2915"/>
      <c r="E25" s="2915"/>
      <c r="F25" s="2915"/>
      <c r="G25" s="2915"/>
    </row>
    <row r="26" spans="2:7" ht="32.25" customHeight="1">
      <c r="B26" s="2903" t="s">
        <v>745</v>
      </c>
      <c r="C26" s="2903"/>
      <c r="D26" s="2903"/>
      <c r="E26" s="2903"/>
      <c r="F26" s="2903"/>
      <c r="G26" s="2903"/>
    </row>
    <row r="27" spans="2:7" ht="3" customHeight="1">
      <c r="B27" s="1004"/>
    </row>
    <row r="28" spans="2:7">
      <c r="B28" s="1000" t="s">
        <v>746</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topLeftCell="A2" zoomScaleNormal="100" zoomScaleSheetLayoutView="100" workbookViewId="0">
      <selection activeCell="K16" sqref="K16"/>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773</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774</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28" t="s">
        <v>714</v>
      </c>
      <c r="C8" s="1013" t="s">
        <v>715</v>
      </c>
      <c r="D8" s="2899" t="s">
        <v>716</v>
      </c>
      <c r="E8" s="2900"/>
      <c r="F8" s="2900"/>
      <c r="G8" s="2901"/>
    </row>
    <row r="9" spans="2:7" ht="21.75" customHeight="1" thickTop="1">
      <c r="B9" s="1009" t="s">
        <v>717</v>
      </c>
      <c r="C9" s="1009" t="s">
        <v>718</v>
      </c>
      <c r="D9" s="2920" t="s">
        <v>775</v>
      </c>
      <c r="E9" s="2920"/>
      <c r="F9" s="2920"/>
      <c r="G9" s="2920"/>
    </row>
    <row r="10" spans="2:7" ht="21.75" customHeight="1">
      <c r="B10" s="1062"/>
      <c r="C10" s="1011" t="s">
        <v>720</v>
      </c>
      <c r="D10" s="2896" t="s">
        <v>776</v>
      </c>
      <c r="E10" s="2896"/>
      <c r="F10" s="2896"/>
      <c r="G10" s="2896"/>
    </row>
    <row r="11" spans="2:7" ht="21.75" customHeight="1">
      <c r="B11" s="1062"/>
      <c r="C11" s="1011" t="s">
        <v>722</v>
      </c>
      <c r="D11" s="2896" t="s">
        <v>777</v>
      </c>
      <c r="E11" s="2896"/>
      <c r="F11" s="2896"/>
      <c r="G11" s="2896"/>
    </row>
    <row r="12" spans="2:7" ht="9" customHeight="1">
      <c r="B12" s="1005"/>
      <c r="C12" s="1005"/>
      <c r="D12" s="1005"/>
      <c r="E12" s="1005"/>
      <c r="F12" s="1005"/>
      <c r="G12" s="1005"/>
    </row>
    <row r="13" spans="2:7" ht="19.5" customHeight="1">
      <c r="B13" s="1000" t="s">
        <v>1639</v>
      </c>
      <c r="C13" s="1000"/>
      <c r="D13" s="1000"/>
      <c r="E13" s="1000"/>
    </row>
    <row r="14" spans="2:7" s="1003" customFormat="1" ht="43.5" customHeight="1" thickBot="1">
      <c r="B14" s="1012" t="s">
        <v>714</v>
      </c>
      <c r="C14" s="1012" t="s">
        <v>724</v>
      </c>
      <c r="D14" s="2904" t="s">
        <v>725</v>
      </c>
      <c r="E14" s="2904"/>
      <c r="F14" s="1012" t="s">
        <v>726</v>
      </c>
      <c r="G14" s="1013" t="s">
        <v>727</v>
      </c>
    </row>
    <row r="15" spans="2:7" ht="162.75" customHeight="1" thickTop="1">
      <c r="B15" s="1063"/>
      <c r="C15" s="1014" t="s">
        <v>728</v>
      </c>
      <c r="D15" s="2905"/>
      <c r="E15" s="2905"/>
      <c r="F15" s="1050"/>
      <c r="G15" s="1016" t="s">
        <v>729</v>
      </c>
    </row>
    <row r="16" spans="2:7" ht="53.1" customHeight="1">
      <c r="B16" s="1064"/>
      <c r="C16" s="1017" t="s">
        <v>730</v>
      </c>
      <c r="D16" s="2906"/>
      <c r="E16" s="2906"/>
      <c r="F16" s="2907"/>
      <c r="G16" s="1018" t="s">
        <v>2065</v>
      </c>
    </row>
    <row r="17" spans="2:7" ht="33" customHeight="1">
      <c r="B17" s="2974"/>
      <c r="C17" s="2911" t="s">
        <v>732</v>
      </c>
      <c r="D17" s="1066"/>
      <c r="E17" s="1023" t="s">
        <v>778</v>
      </c>
      <c r="F17" s="1051"/>
      <c r="G17" s="2912" t="s">
        <v>779</v>
      </c>
    </row>
    <row r="18" spans="2:7" ht="33" customHeight="1">
      <c r="B18" s="2976"/>
      <c r="C18" s="2911"/>
      <c r="D18" s="1066"/>
      <c r="E18" s="1023" t="s">
        <v>780</v>
      </c>
      <c r="F18" s="1051"/>
      <c r="G18" s="2913"/>
    </row>
    <row r="19" spans="2:7" ht="33" customHeight="1">
      <c r="B19" s="2976"/>
      <c r="C19" s="2911"/>
      <c r="D19" s="1066"/>
      <c r="E19" s="1023" t="s">
        <v>781</v>
      </c>
      <c r="F19" s="1051"/>
      <c r="G19" s="2913"/>
    </row>
    <row r="20" spans="2:7" ht="33" customHeight="1">
      <c r="B20" s="2976"/>
      <c r="C20" s="2911"/>
      <c r="D20" s="1066"/>
      <c r="E20" s="1023" t="s">
        <v>782</v>
      </c>
      <c r="F20" s="1051"/>
      <c r="G20" s="2913"/>
    </row>
    <row r="21" spans="2:7" ht="35.25" customHeight="1">
      <c r="B21" s="2974"/>
      <c r="C21" s="2911" t="s">
        <v>739</v>
      </c>
      <c r="D21" s="2972"/>
      <c r="E21" s="2924" t="s">
        <v>740</v>
      </c>
      <c r="F21" s="2952"/>
      <c r="G21" s="2954" t="s">
        <v>783</v>
      </c>
    </row>
    <row r="22" spans="2:7" ht="35.25" customHeight="1">
      <c r="B22" s="2975"/>
      <c r="C22" s="2911"/>
      <c r="D22" s="2973"/>
      <c r="E22" s="2925"/>
      <c r="F22" s="2953"/>
      <c r="G22" s="2955"/>
    </row>
    <row r="23" spans="2:7" ht="43.5" customHeight="1">
      <c r="B23" s="1064"/>
      <c r="C23" s="1026" t="s">
        <v>742</v>
      </c>
      <c r="D23" s="2914"/>
      <c r="E23" s="2914"/>
      <c r="F23" s="2914"/>
      <c r="G23" s="1027" t="s">
        <v>743</v>
      </c>
    </row>
    <row r="24" spans="2:7">
      <c r="B24" s="1019"/>
      <c r="C24" s="1020"/>
      <c r="D24" s="1019"/>
      <c r="E24" s="1019"/>
      <c r="F24" s="1021"/>
      <c r="G24" s="1022"/>
    </row>
    <row r="25" spans="2:7">
      <c r="B25" s="2915" t="s">
        <v>744</v>
      </c>
      <c r="C25" s="2915"/>
      <c r="D25" s="2915"/>
      <c r="E25" s="2915"/>
      <c r="F25" s="2915"/>
      <c r="G25" s="2915"/>
    </row>
    <row r="26" spans="2:7">
      <c r="B26" s="2915"/>
      <c r="C26" s="2915"/>
      <c r="D26" s="2915"/>
      <c r="E26" s="2915"/>
      <c r="F26" s="2915"/>
      <c r="G26" s="2915"/>
    </row>
    <row r="27" spans="2:7" ht="37.5" customHeight="1">
      <c r="B27" s="2903" t="s">
        <v>745</v>
      </c>
      <c r="C27" s="2951"/>
      <c r="D27" s="2951"/>
      <c r="E27" s="2951"/>
      <c r="F27" s="2951"/>
      <c r="G27" s="2951"/>
    </row>
    <row r="28" spans="2:7">
      <c r="B28" s="1004"/>
    </row>
    <row r="29" spans="2:7">
      <c r="B29" s="1000" t="s">
        <v>784</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topLeftCell="A2" zoomScaleNormal="100" zoomScaleSheetLayoutView="100" workbookViewId="0">
      <selection activeCell="I14" sqref="I14"/>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785</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786</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28" t="s">
        <v>714</v>
      </c>
      <c r="C8" s="1013" t="s">
        <v>715</v>
      </c>
      <c r="D8" s="2899" t="s">
        <v>716</v>
      </c>
      <c r="E8" s="2900"/>
      <c r="F8" s="2900"/>
      <c r="G8" s="2901"/>
    </row>
    <row r="9" spans="2:7" ht="21.75" customHeight="1" thickTop="1">
      <c r="B9" s="1009" t="s">
        <v>717</v>
      </c>
      <c r="C9" s="1009" t="s">
        <v>718</v>
      </c>
      <c r="D9" s="2920" t="s">
        <v>787</v>
      </c>
      <c r="E9" s="2920"/>
      <c r="F9" s="2920"/>
      <c r="G9" s="2920"/>
    </row>
    <row r="10" spans="2:7" ht="21.75" customHeight="1">
      <c r="B10" s="1062"/>
      <c r="C10" s="1011" t="s">
        <v>720</v>
      </c>
      <c r="D10" s="2896" t="s">
        <v>788</v>
      </c>
      <c r="E10" s="2896"/>
      <c r="F10" s="2896"/>
      <c r="G10" s="2896"/>
    </row>
    <row r="11" spans="2:7" ht="21.75" customHeight="1">
      <c r="B11" s="1062"/>
      <c r="C11" s="1011" t="s">
        <v>722</v>
      </c>
      <c r="D11" s="2896" t="s">
        <v>789</v>
      </c>
      <c r="E11" s="2896"/>
      <c r="F11" s="2896"/>
      <c r="G11" s="2896"/>
    </row>
    <row r="12" spans="2:7" ht="9" customHeight="1">
      <c r="B12" s="1005"/>
      <c r="C12" s="1005"/>
      <c r="D12" s="1005"/>
      <c r="E12" s="1005"/>
      <c r="F12" s="1005"/>
      <c r="G12" s="1005"/>
    </row>
    <row r="13" spans="2:7" ht="19.5" customHeight="1">
      <c r="B13" s="1000" t="s">
        <v>1640</v>
      </c>
      <c r="C13" s="1000"/>
      <c r="D13" s="1000"/>
      <c r="E13" s="1000"/>
    </row>
    <row r="14" spans="2:7" s="1003" customFormat="1" ht="43.5" customHeight="1" thickBot="1">
      <c r="B14" s="1012" t="s">
        <v>714</v>
      </c>
      <c r="C14" s="1012" t="s">
        <v>724</v>
      </c>
      <c r="D14" s="2904" t="s">
        <v>725</v>
      </c>
      <c r="E14" s="2904"/>
      <c r="F14" s="1012" t="s">
        <v>726</v>
      </c>
      <c r="G14" s="1013" t="s">
        <v>727</v>
      </c>
    </row>
    <row r="15" spans="2:7" ht="123.75" customHeight="1" thickTop="1">
      <c r="B15" s="1063"/>
      <c r="C15" s="1014" t="s">
        <v>728</v>
      </c>
      <c r="D15" s="2905"/>
      <c r="E15" s="2905"/>
      <c r="F15" s="1050"/>
      <c r="G15" s="1016" t="s">
        <v>790</v>
      </c>
    </row>
    <row r="16" spans="2:7" ht="53.1" customHeight="1">
      <c r="B16" s="1064"/>
      <c r="C16" s="1017" t="s">
        <v>730</v>
      </c>
      <c r="D16" s="2906"/>
      <c r="E16" s="2906"/>
      <c r="F16" s="2907"/>
      <c r="G16" s="1018" t="s">
        <v>2067</v>
      </c>
    </row>
    <row r="17" spans="2:7" ht="80.25" customHeight="1">
      <c r="B17" s="1065"/>
      <c r="C17" s="1017" t="s">
        <v>732</v>
      </c>
      <c r="D17" s="1066"/>
      <c r="E17" s="1023" t="s">
        <v>791</v>
      </c>
      <c r="F17" s="1051"/>
      <c r="G17" s="1029" t="s">
        <v>792</v>
      </c>
    </row>
    <row r="18" spans="2:7" ht="35.25" customHeight="1">
      <c r="B18" s="2974"/>
      <c r="C18" s="2911" t="s">
        <v>739</v>
      </c>
      <c r="D18" s="2972"/>
      <c r="E18" s="2924" t="s">
        <v>740</v>
      </c>
      <c r="F18" s="2952"/>
      <c r="G18" s="2954" t="s">
        <v>793</v>
      </c>
    </row>
    <row r="19" spans="2:7" ht="35.25" customHeight="1">
      <c r="B19" s="2975"/>
      <c r="C19" s="2911"/>
      <c r="D19" s="2973"/>
      <c r="E19" s="2925"/>
      <c r="F19" s="2953"/>
      <c r="G19" s="2955"/>
    </row>
    <row r="20" spans="2:7" ht="43.5" customHeight="1">
      <c r="B20" s="1064"/>
      <c r="C20" s="1026" t="s">
        <v>742</v>
      </c>
      <c r="D20" s="2914"/>
      <c r="E20" s="2914"/>
      <c r="F20" s="2914"/>
      <c r="G20" s="1027" t="s">
        <v>743</v>
      </c>
    </row>
    <row r="21" spans="2:7">
      <c r="B21" s="1019"/>
      <c r="C21" s="1020"/>
      <c r="D21" s="1019"/>
      <c r="E21" s="1019"/>
      <c r="F21" s="1021"/>
      <c r="G21" s="1022"/>
    </row>
    <row r="22" spans="2:7">
      <c r="B22" s="2915" t="s">
        <v>744</v>
      </c>
      <c r="C22" s="2915"/>
      <c r="D22" s="2915"/>
      <c r="E22" s="2915"/>
      <c r="F22" s="2915"/>
      <c r="G22" s="2915"/>
    </row>
    <row r="23" spans="2:7">
      <c r="B23" s="2915"/>
      <c r="C23" s="2915"/>
      <c r="D23" s="2915"/>
      <c r="E23" s="2915"/>
      <c r="F23" s="2915"/>
      <c r="G23" s="2915"/>
    </row>
    <row r="24" spans="2:7" ht="37.5" customHeight="1">
      <c r="B24" s="2903" t="s">
        <v>745</v>
      </c>
      <c r="C24" s="2951"/>
      <c r="D24" s="2951"/>
      <c r="E24" s="2951"/>
      <c r="F24" s="2951"/>
      <c r="G24" s="2951"/>
    </row>
    <row r="25" spans="2:7">
      <c r="B25" s="1004"/>
    </row>
    <row r="26" spans="2:7">
      <c r="B26" s="1000" t="s">
        <v>784</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1641</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1642</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13" t="s">
        <v>714</v>
      </c>
      <c r="C8" s="1013" t="s">
        <v>715</v>
      </c>
      <c r="D8" s="2899" t="s">
        <v>716</v>
      </c>
      <c r="E8" s="2900"/>
      <c r="F8" s="2900"/>
      <c r="G8" s="2901"/>
    </row>
    <row r="9" spans="2:7" ht="21.75" customHeight="1" thickTop="1">
      <c r="B9" s="1009" t="s">
        <v>717</v>
      </c>
      <c r="C9" s="1009" t="s">
        <v>718</v>
      </c>
      <c r="D9" s="2920" t="s">
        <v>769</v>
      </c>
      <c r="E9" s="2920"/>
      <c r="F9" s="2920"/>
      <c r="G9" s="2920"/>
    </row>
    <row r="10" spans="2:7" ht="21.75" customHeight="1">
      <c r="B10" s="1062"/>
      <c r="C10" s="1011" t="s">
        <v>720</v>
      </c>
      <c r="D10" s="2896" t="s">
        <v>1643</v>
      </c>
      <c r="E10" s="2896"/>
      <c r="F10" s="2896"/>
      <c r="G10" s="2896"/>
    </row>
    <row r="11" spans="2:7" ht="21.75" customHeight="1">
      <c r="B11" s="1010" t="s">
        <v>717</v>
      </c>
      <c r="C11" s="1010" t="s">
        <v>722</v>
      </c>
      <c r="D11" s="2921" t="s">
        <v>771</v>
      </c>
      <c r="E11" s="2921"/>
      <c r="F11" s="2921"/>
      <c r="G11" s="2921"/>
    </row>
    <row r="12" spans="2:7" ht="9" customHeight="1">
      <c r="B12" s="1005"/>
      <c r="C12" s="1005"/>
      <c r="D12" s="1005"/>
      <c r="E12" s="1005"/>
      <c r="F12" s="1005"/>
      <c r="G12" s="1005"/>
    </row>
    <row r="13" spans="2:7" ht="19.5" customHeight="1">
      <c r="B13" s="1004" t="s">
        <v>1644</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063"/>
      <c r="C15" s="1014" t="s">
        <v>728</v>
      </c>
      <c r="D15" s="2905"/>
      <c r="E15" s="2905"/>
      <c r="F15" s="1050"/>
      <c r="G15" s="1016" t="s">
        <v>729</v>
      </c>
    </row>
    <row r="16" spans="2:7" ht="53.1" customHeight="1">
      <c r="B16" s="1063"/>
      <c r="C16" s="1017" t="s">
        <v>730</v>
      </c>
      <c r="D16" s="2906"/>
      <c r="E16" s="2906"/>
      <c r="F16" s="2907"/>
      <c r="G16" s="1018" t="s">
        <v>2008</v>
      </c>
    </row>
    <row r="17" spans="2:7" ht="24" customHeight="1">
      <c r="B17" s="2928" t="s">
        <v>731</v>
      </c>
      <c r="C17" s="2930" t="s">
        <v>732</v>
      </c>
      <c r="D17" s="2931"/>
      <c r="E17" s="2931"/>
      <c r="F17" s="2956"/>
      <c r="G17" s="2957"/>
    </row>
    <row r="18" spans="2:7" ht="24" customHeight="1">
      <c r="B18" s="2929"/>
      <c r="C18" s="2930"/>
      <c r="D18" s="2932"/>
      <c r="E18" s="2932"/>
      <c r="F18" s="2920"/>
      <c r="G18" s="2958"/>
    </row>
    <row r="19" spans="2:7" ht="81.75" customHeight="1">
      <c r="B19" s="2908"/>
      <c r="C19" s="2911" t="s">
        <v>739</v>
      </c>
      <c r="D19" s="2922"/>
      <c r="E19" s="2924" t="s">
        <v>740</v>
      </c>
      <c r="F19" s="2952"/>
      <c r="G19" s="2954" t="s">
        <v>772</v>
      </c>
    </row>
    <row r="20" spans="2:7" ht="81.75" customHeight="1">
      <c r="B20" s="2910"/>
      <c r="C20" s="2911"/>
      <c r="D20" s="2923"/>
      <c r="E20" s="2925"/>
      <c r="F20" s="2953"/>
      <c r="G20" s="2955"/>
    </row>
    <row r="21" spans="2:7" ht="43.5" customHeight="1">
      <c r="B21" s="1063"/>
      <c r="C21" s="1026" t="s">
        <v>742</v>
      </c>
      <c r="D21" s="2914"/>
      <c r="E21" s="2914"/>
      <c r="F21" s="2914"/>
      <c r="G21" s="1027" t="s">
        <v>743</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746</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1645</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1646</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013" t="s">
        <v>714</v>
      </c>
      <c r="C8" s="1013" t="s">
        <v>715</v>
      </c>
      <c r="D8" s="2899" t="s">
        <v>716</v>
      </c>
      <c r="E8" s="2900"/>
      <c r="F8" s="2900"/>
      <c r="G8" s="2901"/>
    </row>
    <row r="9" spans="2:7" ht="21.75" customHeight="1" thickTop="1">
      <c r="B9" s="1009" t="s">
        <v>717</v>
      </c>
      <c r="C9" s="1009" t="s">
        <v>718</v>
      </c>
      <c r="D9" s="2920" t="s">
        <v>769</v>
      </c>
      <c r="E9" s="2920"/>
      <c r="F9" s="2920"/>
      <c r="G9" s="2920"/>
    </row>
    <row r="10" spans="2:7" ht="21.75" customHeight="1">
      <c r="B10" s="1062"/>
      <c r="C10" s="1011" t="s">
        <v>720</v>
      </c>
      <c r="D10" s="2896" t="s">
        <v>1647</v>
      </c>
      <c r="E10" s="2896"/>
      <c r="F10" s="2896"/>
      <c r="G10" s="2896"/>
    </row>
    <row r="11" spans="2:7" ht="21.75" customHeight="1">
      <c r="B11" s="1010" t="s">
        <v>717</v>
      </c>
      <c r="C11" s="1010" t="s">
        <v>722</v>
      </c>
      <c r="D11" s="2921" t="s">
        <v>771</v>
      </c>
      <c r="E11" s="2921"/>
      <c r="F11" s="2921"/>
      <c r="G11" s="2921"/>
    </row>
    <row r="12" spans="2:7" ht="9" customHeight="1">
      <c r="B12" s="1005"/>
      <c r="C12" s="1005"/>
      <c r="D12" s="1005"/>
      <c r="E12" s="1005"/>
      <c r="F12" s="1005"/>
      <c r="G12" s="1005"/>
    </row>
    <row r="13" spans="2:7" ht="19.5" customHeight="1">
      <c r="B13" s="1004" t="s">
        <v>1648</v>
      </c>
      <c r="C13" s="1004"/>
      <c r="D13" s="1004"/>
      <c r="E13" s="1004"/>
      <c r="F13" s="1004"/>
      <c r="G13" s="1004"/>
    </row>
    <row r="14" spans="2:7" s="1003" customFormat="1" ht="43.5" customHeight="1" thickBot="1">
      <c r="B14" s="1012" t="s">
        <v>714</v>
      </c>
      <c r="C14" s="1012" t="s">
        <v>724</v>
      </c>
      <c r="D14" s="2904" t="s">
        <v>725</v>
      </c>
      <c r="E14" s="2904"/>
      <c r="F14" s="1012" t="s">
        <v>726</v>
      </c>
      <c r="G14" s="1013" t="s">
        <v>727</v>
      </c>
    </row>
    <row r="15" spans="2:7" ht="156" customHeight="1" thickTop="1">
      <c r="B15" s="1063"/>
      <c r="C15" s="1014" t="s">
        <v>728</v>
      </c>
      <c r="D15" s="2905"/>
      <c r="E15" s="2905"/>
      <c r="F15" s="1050"/>
      <c r="G15" s="1016" t="s">
        <v>729</v>
      </c>
    </row>
    <row r="16" spans="2:7" ht="53.1" customHeight="1">
      <c r="B16" s="1063"/>
      <c r="C16" s="1017" t="s">
        <v>730</v>
      </c>
      <c r="D16" s="2906"/>
      <c r="E16" s="2906"/>
      <c r="F16" s="2907"/>
      <c r="G16" s="1018" t="s">
        <v>2008</v>
      </c>
    </row>
    <row r="17" spans="2:7" ht="24" customHeight="1">
      <c r="B17" s="2928" t="s">
        <v>731</v>
      </c>
      <c r="C17" s="2930" t="s">
        <v>732</v>
      </c>
      <c r="D17" s="2931"/>
      <c r="E17" s="2931"/>
      <c r="F17" s="2956"/>
      <c r="G17" s="2957"/>
    </row>
    <row r="18" spans="2:7" ht="24" customHeight="1">
      <c r="B18" s="2929"/>
      <c r="C18" s="2930"/>
      <c r="D18" s="2932"/>
      <c r="E18" s="2932"/>
      <c r="F18" s="2920"/>
      <c r="G18" s="2958"/>
    </row>
    <row r="19" spans="2:7" ht="81.75" customHeight="1">
      <c r="B19" s="2908"/>
      <c r="C19" s="2911" t="s">
        <v>739</v>
      </c>
      <c r="D19" s="2922"/>
      <c r="E19" s="2924" t="s">
        <v>740</v>
      </c>
      <c r="F19" s="2952"/>
      <c r="G19" s="2954" t="s">
        <v>772</v>
      </c>
    </row>
    <row r="20" spans="2:7" ht="81.75" customHeight="1">
      <c r="B20" s="2910"/>
      <c r="C20" s="2911"/>
      <c r="D20" s="2923"/>
      <c r="E20" s="2925"/>
      <c r="F20" s="2953"/>
      <c r="G20" s="2955"/>
    </row>
    <row r="21" spans="2:7" ht="43.5" customHeight="1">
      <c r="B21" s="1063"/>
      <c r="C21" s="1026" t="s">
        <v>742</v>
      </c>
      <c r="D21" s="2914"/>
      <c r="E21" s="2914"/>
      <c r="F21" s="2914"/>
      <c r="G21" s="1027" t="s">
        <v>743</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746</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B2" sqref="B2:G2"/>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2034</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2035</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323" t="s">
        <v>714</v>
      </c>
      <c r="C8" s="1323" t="s">
        <v>715</v>
      </c>
      <c r="D8" s="2899" t="s">
        <v>716</v>
      </c>
      <c r="E8" s="2900"/>
      <c r="F8" s="2900"/>
      <c r="G8" s="2901"/>
    </row>
    <row r="9" spans="2:7" ht="21.75" customHeight="1" thickTop="1">
      <c r="B9" s="1329" t="s">
        <v>717</v>
      </c>
      <c r="C9" s="1329" t="s">
        <v>718</v>
      </c>
      <c r="D9" s="2920" t="s">
        <v>769</v>
      </c>
      <c r="E9" s="2920"/>
      <c r="F9" s="2920"/>
      <c r="G9" s="2920"/>
    </row>
    <row r="10" spans="2:7" ht="21.75" customHeight="1">
      <c r="B10" s="1062"/>
      <c r="C10" s="1327" t="s">
        <v>720</v>
      </c>
      <c r="D10" s="2896" t="s">
        <v>1647</v>
      </c>
      <c r="E10" s="2896"/>
      <c r="F10" s="2896"/>
      <c r="G10" s="2896"/>
    </row>
    <row r="11" spans="2:7" ht="21.75" customHeight="1">
      <c r="B11" s="1330" t="s">
        <v>717</v>
      </c>
      <c r="C11" s="1330" t="s">
        <v>722</v>
      </c>
      <c r="D11" s="2921" t="s">
        <v>771</v>
      </c>
      <c r="E11" s="2921"/>
      <c r="F11" s="2921"/>
      <c r="G11" s="2921"/>
    </row>
    <row r="12" spans="2:7" ht="9" customHeight="1">
      <c r="B12" s="1005"/>
      <c r="C12" s="1005"/>
      <c r="D12" s="1005"/>
      <c r="E12" s="1005"/>
      <c r="F12" s="1005"/>
      <c r="G12" s="1005"/>
    </row>
    <row r="13" spans="2:7" ht="19.5" customHeight="1">
      <c r="B13" s="1004" t="s">
        <v>1648</v>
      </c>
      <c r="C13" s="1004"/>
      <c r="D13" s="1004"/>
      <c r="E13" s="1004"/>
      <c r="F13" s="1004"/>
      <c r="G13" s="1004"/>
    </row>
    <row r="14" spans="2:7" s="1003" customFormat="1" ht="43.5" customHeight="1" thickBot="1">
      <c r="B14" s="1012" t="s">
        <v>714</v>
      </c>
      <c r="C14" s="1012" t="s">
        <v>724</v>
      </c>
      <c r="D14" s="2904" t="s">
        <v>725</v>
      </c>
      <c r="E14" s="2904"/>
      <c r="F14" s="1012" t="s">
        <v>726</v>
      </c>
      <c r="G14" s="1323" t="s">
        <v>727</v>
      </c>
    </row>
    <row r="15" spans="2:7" ht="156" customHeight="1" thickTop="1">
      <c r="B15" s="1332"/>
      <c r="C15" s="1014" t="s">
        <v>728</v>
      </c>
      <c r="D15" s="2905"/>
      <c r="E15" s="2905"/>
      <c r="F15" s="1331"/>
      <c r="G15" s="1016" t="s">
        <v>729</v>
      </c>
    </row>
    <row r="16" spans="2:7" ht="53.1" customHeight="1">
      <c r="B16" s="1332"/>
      <c r="C16" s="1326" t="s">
        <v>730</v>
      </c>
      <c r="D16" s="2906"/>
      <c r="E16" s="2906"/>
      <c r="F16" s="2907"/>
      <c r="G16" s="1018" t="s">
        <v>2008</v>
      </c>
    </row>
    <row r="17" spans="2:7" ht="24" customHeight="1">
      <c r="B17" s="2928" t="s">
        <v>731</v>
      </c>
      <c r="C17" s="2930" t="s">
        <v>732</v>
      </c>
      <c r="D17" s="2931"/>
      <c r="E17" s="2931"/>
      <c r="F17" s="2956"/>
      <c r="G17" s="2957"/>
    </row>
    <row r="18" spans="2:7" ht="24" customHeight="1">
      <c r="B18" s="2929"/>
      <c r="C18" s="2930"/>
      <c r="D18" s="2932"/>
      <c r="E18" s="2932"/>
      <c r="F18" s="2920"/>
      <c r="G18" s="2958"/>
    </row>
    <row r="19" spans="2:7" ht="81.75" customHeight="1">
      <c r="B19" s="2908"/>
      <c r="C19" s="2911" t="s">
        <v>739</v>
      </c>
      <c r="D19" s="2922"/>
      <c r="E19" s="2924" t="s">
        <v>740</v>
      </c>
      <c r="F19" s="2952"/>
      <c r="G19" s="2954" t="s">
        <v>2043</v>
      </c>
    </row>
    <row r="20" spans="2:7" ht="81.75" customHeight="1">
      <c r="B20" s="2910"/>
      <c r="C20" s="2911"/>
      <c r="D20" s="2923"/>
      <c r="E20" s="2925"/>
      <c r="F20" s="2953"/>
      <c r="G20" s="2955"/>
    </row>
    <row r="21" spans="2:7" ht="43.5" customHeight="1">
      <c r="B21" s="1332"/>
      <c r="C21" s="1026" t="s">
        <v>742</v>
      </c>
      <c r="D21" s="2914"/>
      <c r="E21" s="2914"/>
      <c r="F21" s="2914"/>
      <c r="G21" s="1027" t="s">
        <v>743</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746</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W24" sqref="W24"/>
    </sheetView>
  </sheetViews>
  <sheetFormatPr defaultColWidth="8.875" defaultRowHeight="13.5"/>
  <cols>
    <col min="1" max="1" width="0.875" style="1000" customWidth="1"/>
    <col min="2" max="2" width="12.5" style="1000" bestFit="1" customWidth="1"/>
    <col min="3" max="3" width="15.25" style="1001" customWidth="1"/>
    <col min="4" max="4" width="3.125" style="1002" bestFit="1" customWidth="1"/>
    <col min="5" max="5" width="13" style="1003" customWidth="1"/>
    <col min="6" max="6" width="9.875" style="1000" customWidth="1"/>
    <col min="7" max="7" width="57.625" style="1000" customWidth="1"/>
    <col min="8" max="8" width="12.125" style="1000" customWidth="1"/>
    <col min="9" max="16384" width="8.875" style="1000"/>
  </cols>
  <sheetData>
    <row r="1" spans="2:7">
      <c r="G1" s="1318" t="s">
        <v>2025</v>
      </c>
    </row>
    <row r="2" spans="2:7" ht="24.75" customHeight="1">
      <c r="B2" s="2897" t="s">
        <v>2036</v>
      </c>
      <c r="C2" s="2897"/>
      <c r="D2" s="2897"/>
      <c r="E2" s="2897"/>
      <c r="F2" s="2897"/>
      <c r="G2" s="2897"/>
    </row>
    <row r="3" spans="2:7" ht="19.5" customHeight="1">
      <c r="B3" s="2898" t="str">
        <f>入力シート!$C$10</f>
        <v>県道博多天神線排水性舗装工事（第２工区）</v>
      </c>
      <c r="C3" s="2898"/>
      <c r="D3" s="2898"/>
      <c r="E3" s="2898"/>
      <c r="F3" s="2898"/>
      <c r="G3" s="2898"/>
    </row>
    <row r="4" spans="2:7" ht="19.5" customHeight="1">
      <c r="B4" s="1004"/>
      <c r="C4" s="1005"/>
      <c r="D4" s="1005"/>
      <c r="E4" s="1005"/>
      <c r="F4" s="1005"/>
      <c r="G4" s="1049" t="str">
        <f>入力シート!$C$26</f>
        <v>(株）福岡企画技調</v>
      </c>
    </row>
    <row r="5" spans="2:7" ht="19.5" customHeight="1">
      <c r="B5" s="1000" t="s">
        <v>2037</v>
      </c>
      <c r="C5" s="1005"/>
      <c r="D5" s="1005"/>
      <c r="E5" s="1005"/>
      <c r="F5" s="1005"/>
      <c r="G5" s="1005"/>
    </row>
    <row r="6" spans="2:7" ht="9" customHeight="1">
      <c r="B6" s="1005"/>
      <c r="C6" s="1005"/>
      <c r="D6" s="1005"/>
      <c r="E6" s="1005"/>
      <c r="F6" s="1005"/>
      <c r="G6" s="1005"/>
    </row>
    <row r="7" spans="2:7" ht="19.5" customHeight="1">
      <c r="B7" s="1004" t="s">
        <v>1701</v>
      </c>
      <c r="C7" s="1004"/>
      <c r="D7" s="1004"/>
      <c r="E7" s="1004"/>
      <c r="F7" s="1004"/>
      <c r="G7" s="1006"/>
    </row>
    <row r="8" spans="2:7" ht="21.75" customHeight="1" thickBot="1">
      <c r="B8" s="1323" t="s">
        <v>714</v>
      </c>
      <c r="C8" s="1323" t="s">
        <v>715</v>
      </c>
      <c r="D8" s="2899" t="s">
        <v>716</v>
      </c>
      <c r="E8" s="2900"/>
      <c r="F8" s="2900"/>
      <c r="G8" s="2901"/>
    </row>
    <row r="9" spans="2:7" ht="21.75" customHeight="1" thickTop="1">
      <c r="B9" s="1329" t="s">
        <v>717</v>
      </c>
      <c r="C9" s="1329" t="s">
        <v>718</v>
      </c>
      <c r="D9" s="2920" t="s">
        <v>769</v>
      </c>
      <c r="E9" s="2920"/>
      <c r="F9" s="2920"/>
      <c r="G9" s="2920"/>
    </row>
    <row r="10" spans="2:7" ht="21.75" customHeight="1">
      <c r="B10" s="1062"/>
      <c r="C10" s="1327" t="s">
        <v>720</v>
      </c>
      <c r="D10" s="2896" t="s">
        <v>1647</v>
      </c>
      <c r="E10" s="2896"/>
      <c r="F10" s="2896"/>
      <c r="G10" s="2896"/>
    </row>
    <row r="11" spans="2:7" ht="21.75" customHeight="1">
      <c r="B11" s="1330" t="s">
        <v>717</v>
      </c>
      <c r="C11" s="1330" t="s">
        <v>722</v>
      </c>
      <c r="D11" s="2921" t="s">
        <v>771</v>
      </c>
      <c r="E11" s="2921"/>
      <c r="F11" s="2921"/>
      <c r="G11" s="2921"/>
    </row>
    <row r="12" spans="2:7" ht="9" customHeight="1">
      <c r="B12" s="1005"/>
      <c r="C12" s="1005"/>
      <c r="D12" s="1005"/>
      <c r="E12" s="1005"/>
      <c r="F12" s="1005"/>
      <c r="G12" s="1005"/>
    </row>
    <row r="13" spans="2:7" ht="19.5" customHeight="1">
      <c r="B13" s="1004" t="s">
        <v>1648</v>
      </c>
      <c r="C13" s="1004"/>
      <c r="D13" s="1004"/>
      <c r="E13" s="1004"/>
      <c r="F13" s="1004"/>
      <c r="G13" s="1004"/>
    </row>
    <row r="14" spans="2:7" s="1003" customFormat="1" ht="43.5" customHeight="1" thickBot="1">
      <c r="B14" s="1012" t="s">
        <v>714</v>
      </c>
      <c r="C14" s="1012" t="s">
        <v>724</v>
      </c>
      <c r="D14" s="2904" t="s">
        <v>725</v>
      </c>
      <c r="E14" s="2904"/>
      <c r="F14" s="1012" t="s">
        <v>726</v>
      </c>
      <c r="G14" s="1323" t="s">
        <v>727</v>
      </c>
    </row>
    <row r="15" spans="2:7" ht="156" customHeight="1" thickTop="1">
      <c r="B15" s="1332"/>
      <c r="C15" s="1014" t="s">
        <v>728</v>
      </c>
      <c r="D15" s="2905"/>
      <c r="E15" s="2905"/>
      <c r="F15" s="1331"/>
      <c r="G15" s="1016" t="s">
        <v>2044</v>
      </c>
    </row>
    <row r="16" spans="2:7" ht="53.1" customHeight="1">
      <c r="B16" s="1332"/>
      <c r="C16" s="1326" t="s">
        <v>730</v>
      </c>
      <c r="D16" s="2906"/>
      <c r="E16" s="2906"/>
      <c r="F16" s="2907"/>
      <c r="G16" s="1018" t="s">
        <v>2008</v>
      </c>
    </row>
    <row r="17" spans="2:7" ht="24" customHeight="1">
      <c r="B17" s="2928" t="s">
        <v>731</v>
      </c>
      <c r="C17" s="2930" t="s">
        <v>732</v>
      </c>
      <c r="D17" s="2931"/>
      <c r="E17" s="2931"/>
      <c r="F17" s="2956"/>
      <c r="G17" s="2957"/>
    </row>
    <row r="18" spans="2:7" ht="24" customHeight="1">
      <c r="B18" s="2929"/>
      <c r="C18" s="2930"/>
      <c r="D18" s="2932"/>
      <c r="E18" s="2932"/>
      <c r="F18" s="2920"/>
      <c r="G18" s="2958"/>
    </row>
    <row r="19" spans="2:7" ht="81.75" customHeight="1">
      <c r="B19" s="2908"/>
      <c r="C19" s="2911" t="s">
        <v>739</v>
      </c>
      <c r="D19" s="2922"/>
      <c r="E19" s="2924" t="s">
        <v>740</v>
      </c>
      <c r="F19" s="2952"/>
      <c r="G19" s="2954" t="s">
        <v>2043</v>
      </c>
    </row>
    <row r="20" spans="2:7" ht="81.75" customHeight="1">
      <c r="B20" s="2910"/>
      <c r="C20" s="2911"/>
      <c r="D20" s="2923"/>
      <c r="E20" s="2925"/>
      <c r="F20" s="2953"/>
      <c r="G20" s="2955"/>
    </row>
    <row r="21" spans="2:7" ht="43.5" customHeight="1">
      <c r="B21" s="1332"/>
      <c r="C21" s="1026" t="s">
        <v>742</v>
      </c>
      <c r="D21" s="2914"/>
      <c r="E21" s="2914"/>
      <c r="F21" s="2914"/>
      <c r="G21" s="1027" t="s">
        <v>743</v>
      </c>
    </row>
    <row r="22" spans="2:7" ht="4.5" customHeight="1">
      <c r="B22" s="1019"/>
      <c r="C22" s="1020"/>
      <c r="D22" s="1019"/>
      <c r="E22" s="1019"/>
      <c r="F22" s="1021"/>
      <c r="G22" s="1022"/>
    </row>
    <row r="23" spans="2:7">
      <c r="B23" s="2915" t="s">
        <v>744</v>
      </c>
      <c r="C23" s="2915"/>
      <c r="D23" s="2915"/>
      <c r="E23" s="2915"/>
      <c r="F23" s="2915"/>
      <c r="G23" s="2915"/>
    </row>
    <row r="24" spans="2:7" ht="3" customHeight="1">
      <c r="B24" s="2915"/>
      <c r="C24" s="2915"/>
      <c r="D24" s="2915"/>
      <c r="E24" s="2915"/>
      <c r="F24" s="2915"/>
      <c r="G24" s="2915"/>
    </row>
    <row r="25" spans="2:7" ht="32.25" customHeight="1">
      <c r="B25" s="2903" t="s">
        <v>745</v>
      </c>
      <c r="C25" s="2903"/>
      <c r="D25" s="2903"/>
      <c r="E25" s="2903"/>
      <c r="F25" s="2903"/>
      <c r="G25" s="2903"/>
    </row>
    <row r="26" spans="2:7" ht="3" customHeight="1">
      <c r="B26" s="1004"/>
    </row>
    <row r="27" spans="2:7">
      <c r="B27" s="1000" t="s">
        <v>746</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841</v>
      </c>
      <c r="C7" s="1055" t="str">
        <f>入力シート!C10</f>
        <v>県道博多天神線排水性舗装工事（第２工区）</v>
      </c>
      <c r="D7" s="1055"/>
      <c r="E7" s="1055"/>
      <c r="F7" s="1055"/>
      <c r="G7" s="1055"/>
    </row>
  </sheetData>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zoomScale="80" zoomScaleNormal="100" zoomScaleSheetLayoutView="80" workbookViewId="0">
      <selection activeCell="K10" sqref="K10"/>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627</v>
      </c>
    </row>
    <row r="7" spans="1:10" ht="29.25" customHeight="1">
      <c r="A7" s="1645" t="s">
        <v>628</v>
      </c>
      <c r="B7" s="1645"/>
      <c r="C7" s="1645"/>
      <c r="D7" s="1645"/>
      <c r="E7" s="1645"/>
      <c r="F7" s="1645"/>
      <c r="G7" s="1645"/>
      <c r="H7" s="1645"/>
      <c r="I7" s="1645"/>
      <c r="J7" s="1645"/>
    </row>
    <row r="12" spans="1:10">
      <c r="B12" s="1646" t="str">
        <f>IF(入力シート!C24&lt;30000000,"福岡県"&amp;入力シート!C5&amp;"長　殿","福岡県知事　殿")</f>
        <v>福岡県○○県土整備事務所長　殿</v>
      </c>
      <c r="C12" s="1646"/>
      <c r="D12" s="1646"/>
      <c r="E12" s="1646"/>
    </row>
    <row r="17" spans="2:8">
      <c r="B17" s="390" t="s">
        <v>629</v>
      </c>
      <c r="C17" s="1647" t="str">
        <f>"50"&amp;入力シート!C3&amp;"-"&amp;入力シート!C4</f>
        <v>505-12345-001</v>
      </c>
      <c r="D17" s="1647"/>
      <c r="E17" s="1647"/>
      <c r="F17" s="392"/>
      <c r="G17" s="392"/>
      <c r="H17" s="392"/>
    </row>
    <row r="18" spans="2:8">
      <c r="B18" s="393"/>
    </row>
    <row r="19" spans="2:8">
      <c r="B19" s="390" t="s">
        <v>630</v>
      </c>
      <c r="C19" s="395" t="str">
        <f>入力シート!C11</f>
        <v>主要地方道博多天神線</v>
      </c>
      <c r="D19" s="395"/>
      <c r="E19" s="395"/>
      <c r="F19" s="395"/>
      <c r="G19" s="391"/>
      <c r="H19" s="391"/>
    </row>
    <row r="20" spans="2:8">
      <c r="B20" s="393"/>
    </row>
    <row r="21" spans="2:8">
      <c r="B21" s="390" t="s">
        <v>631</v>
      </c>
      <c r="C21" s="395" t="str">
        <f>入力シート!C10</f>
        <v>県道博多天神線排水性舗装工事（第２工区）</v>
      </c>
      <c r="D21" s="395"/>
      <c r="E21" s="395"/>
      <c r="F21" s="395"/>
      <c r="G21" s="391"/>
      <c r="H21" s="391"/>
    </row>
    <row r="22" spans="2:8">
      <c r="B22" s="393"/>
    </row>
    <row r="23" spans="2:8">
      <c r="B23" s="390" t="s">
        <v>632</v>
      </c>
      <c r="C23" s="391"/>
      <c r="D23" s="1644"/>
      <c r="E23" s="1644"/>
      <c r="F23" s="1644"/>
      <c r="G23" s="1644"/>
      <c r="H23" s="391"/>
    </row>
    <row r="24" spans="2:8">
      <c r="B24" s="393"/>
    </row>
    <row r="25" spans="2:8">
      <c r="B25" s="393"/>
      <c r="D25" s="388" t="s">
        <v>633</v>
      </c>
    </row>
    <row r="26" spans="2:8">
      <c r="B26" s="390" t="s">
        <v>79</v>
      </c>
      <c r="C26" s="391"/>
      <c r="D26" s="1644"/>
      <c r="E26" s="1644"/>
      <c r="F26" s="1644"/>
      <c r="G26" s="1644"/>
      <c r="H26" s="391"/>
    </row>
    <row r="27" spans="2:8">
      <c r="B27" s="394"/>
      <c r="C27" s="392"/>
      <c r="D27" s="392"/>
      <c r="E27" s="392"/>
      <c r="F27" s="392"/>
      <c r="G27" s="392"/>
      <c r="H27" s="392"/>
    </row>
    <row r="28" spans="2:8">
      <c r="B28" s="394"/>
      <c r="C28" s="392"/>
      <c r="D28" s="392"/>
      <c r="E28" s="392"/>
      <c r="F28" s="392"/>
      <c r="G28" s="392"/>
      <c r="H28" s="392"/>
    </row>
    <row r="29" spans="2:8">
      <c r="B29" s="394" t="s">
        <v>634</v>
      </c>
      <c r="C29" s="392"/>
      <c r="D29" s="392"/>
      <c r="E29" s="392"/>
      <c r="F29" s="392"/>
      <c r="G29" s="392"/>
      <c r="H29" s="392"/>
    </row>
    <row r="30" spans="2:8">
      <c r="B30" s="394" t="s">
        <v>635</v>
      </c>
      <c r="C30" s="392"/>
      <c r="D30" s="392"/>
      <c r="E30" s="392"/>
      <c r="F30" s="392"/>
      <c r="G30" s="392"/>
      <c r="H30" s="392"/>
    </row>
    <row r="31" spans="2:8">
      <c r="B31" s="394" t="s">
        <v>636</v>
      </c>
      <c r="C31" s="392"/>
      <c r="D31" s="392"/>
      <c r="E31" s="392"/>
      <c r="F31" s="392"/>
      <c r="G31" s="392"/>
      <c r="H31" s="392"/>
    </row>
    <row r="32" spans="2:8">
      <c r="B32" s="394" t="s">
        <v>637</v>
      </c>
      <c r="C32" s="392"/>
      <c r="D32" s="392"/>
      <c r="E32" s="392"/>
      <c r="F32" s="392"/>
      <c r="G32" s="392"/>
      <c r="H32" s="392"/>
    </row>
    <row r="33" spans="2:9">
      <c r="B33" s="394" t="s">
        <v>638</v>
      </c>
      <c r="C33" s="392"/>
      <c r="D33" s="392"/>
      <c r="E33" s="392"/>
      <c r="F33" s="392"/>
      <c r="G33" s="392"/>
      <c r="H33" s="392"/>
    </row>
    <row r="34" spans="2:9">
      <c r="B34" s="394" t="s">
        <v>639</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643">
        <v>37778</v>
      </c>
      <c r="D39" s="1643"/>
      <c r="E39" s="1643"/>
      <c r="F39" s="1643"/>
    </row>
    <row r="41" spans="2:9">
      <c r="E41" s="388" t="s">
        <v>640</v>
      </c>
    </row>
    <row r="42" spans="2:9">
      <c r="F42" s="1642" t="str">
        <f>入力シート!C25</f>
        <v>福岡市博多区東公園７－７</v>
      </c>
      <c r="G42" s="1642"/>
      <c r="H42" s="1642"/>
    </row>
    <row r="43" spans="2:9">
      <c r="E43" s="388" t="s">
        <v>641</v>
      </c>
    </row>
    <row r="44" spans="2:9">
      <c r="F44" s="1642" t="str">
        <f>入力シート!C26</f>
        <v>(株）福岡企画技調</v>
      </c>
      <c r="G44" s="1642"/>
      <c r="H44" s="1642"/>
    </row>
    <row r="45" spans="2:9">
      <c r="E45" s="388" t="s">
        <v>642</v>
      </c>
      <c r="F45" s="1642" t="str">
        <f>入力シート!C27</f>
        <v>代表取締役　企画太郎</v>
      </c>
      <c r="G45" s="1642"/>
      <c r="H45" s="1642"/>
      <c r="I45" s="388" t="s">
        <v>643</v>
      </c>
    </row>
  </sheetData>
  <mergeCells count="9">
    <mergeCell ref="F45:H45"/>
    <mergeCell ref="C39:F39"/>
    <mergeCell ref="D23:G23"/>
    <mergeCell ref="D26:G26"/>
    <mergeCell ref="A7:J7"/>
    <mergeCell ref="B12:E12"/>
    <mergeCell ref="C17:E17"/>
    <mergeCell ref="F42:H42"/>
    <mergeCell ref="F44:H4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11" sqref="C11:C13"/>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2977"/>
      <c r="B1" s="2977"/>
    </row>
    <row r="2" spans="1:6" ht="17.25" customHeight="1">
      <c r="E2" s="2989">
        <v>37778</v>
      </c>
      <c r="F2" s="2989"/>
    </row>
    <row r="3" spans="1:6" ht="17.25" customHeight="1">
      <c r="E3" s="444"/>
      <c r="F3" s="388"/>
    </row>
    <row r="4" spans="1:6" ht="22.5" customHeight="1">
      <c r="B4" s="1031" t="s">
        <v>1622</v>
      </c>
      <c r="C4" s="1056" t="str">
        <f>入力シート!C10</f>
        <v>県道博多天神線排水性舗装工事（第２工区）</v>
      </c>
      <c r="D4" s="1057"/>
      <c r="E4" s="1048"/>
      <c r="F4" s="1030"/>
    </row>
    <row r="5" spans="1:6" ht="22.5" customHeight="1">
      <c r="B5" s="1031" t="s">
        <v>1623</v>
      </c>
      <c r="C5" s="1058"/>
      <c r="D5" s="1059"/>
      <c r="E5" s="1060"/>
      <c r="F5" s="1030"/>
    </row>
    <row r="6" spans="1:6" ht="22.5" customHeight="1">
      <c r="B6" s="1031" t="s">
        <v>1624</v>
      </c>
      <c r="C6" s="1058"/>
      <c r="D6" s="1059"/>
      <c r="E6" s="1060"/>
      <c r="F6" s="1030"/>
    </row>
    <row r="8" spans="1:6" ht="20.25" customHeight="1">
      <c r="A8" s="2978" t="s">
        <v>801</v>
      </c>
      <c r="B8" s="2978"/>
      <c r="C8" s="2978"/>
      <c r="D8" s="2978"/>
      <c r="E8" s="2978"/>
      <c r="F8" s="2978"/>
    </row>
    <row r="10" spans="1:6" s="434" customFormat="1" ht="39.75" customHeight="1">
      <c r="A10" s="2979" t="s">
        <v>28</v>
      </c>
      <c r="B10" s="2979"/>
      <c r="C10" s="999" t="s">
        <v>802</v>
      </c>
      <c r="D10" s="2980" t="s">
        <v>803</v>
      </c>
      <c r="E10" s="2981"/>
      <c r="F10" s="445" t="s">
        <v>804</v>
      </c>
    </row>
    <row r="11" spans="1:6" s="446" customFormat="1" ht="26.25" customHeight="1">
      <c r="A11" s="2982" t="s">
        <v>805</v>
      </c>
      <c r="B11" s="2984" t="s">
        <v>806</v>
      </c>
      <c r="C11" s="2979" t="s">
        <v>807</v>
      </c>
      <c r="D11" s="2987" t="s">
        <v>808</v>
      </c>
      <c r="E11" s="2988"/>
      <c r="F11" s="1061"/>
    </row>
    <row r="12" spans="1:6" s="446" customFormat="1" ht="26.25" customHeight="1">
      <c r="A12" s="2983"/>
      <c r="B12" s="2985"/>
      <c r="C12" s="2979"/>
      <c r="D12" s="2987" t="s">
        <v>809</v>
      </c>
      <c r="E12" s="2988"/>
      <c r="F12" s="1061"/>
    </row>
    <row r="13" spans="1:6" s="446" customFormat="1" ht="26.25" customHeight="1">
      <c r="A13" s="2983"/>
      <c r="B13" s="2986"/>
      <c r="C13" s="2979"/>
      <c r="D13" s="2987" t="s">
        <v>810</v>
      </c>
      <c r="E13" s="2988"/>
      <c r="F13" s="1061"/>
    </row>
    <row r="14" spans="1:6" s="446" customFormat="1" ht="26.25" customHeight="1">
      <c r="A14" s="2983" t="s">
        <v>811</v>
      </c>
      <c r="B14" s="2990" t="s">
        <v>812</v>
      </c>
      <c r="C14" s="2979" t="s">
        <v>813</v>
      </c>
      <c r="D14" s="2987" t="s">
        <v>814</v>
      </c>
      <c r="E14" s="2988"/>
      <c r="F14" s="1061"/>
    </row>
    <row r="15" spans="1:6" s="446" customFormat="1" ht="26.25" customHeight="1">
      <c r="A15" s="2983"/>
      <c r="B15" s="2990"/>
      <c r="C15" s="2979"/>
      <c r="D15" s="2987" t="s">
        <v>815</v>
      </c>
      <c r="E15" s="2988"/>
      <c r="F15" s="1061"/>
    </row>
    <row r="16" spans="1:6" s="446" customFormat="1" ht="26.25" customHeight="1">
      <c r="A16" s="2983"/>
      <c r="B16" s="2990"/>
      <c r="C16" s="2979"/>
      <c r="D16" s="2987" t="s">
        <v>816</v>
      </c>
      <c r="E16" s="2988"/>
      <c r="F16" s="1061"/>
    </row>
    <row r="17" spans="1:6" s="446" customFormat="1" ht="26.25" customHeight="1">
      <c r="A17" s="2983"/>
      <c r="B17" s="2990"/>
      <c r="C17" s="2979"/>
      <c r="D17" s="2987" t="s">
        <v>817</v>
      </c>
      <c r="E17" s="2988"/>
      <c r="F17" s="1061"/>
    </row>
    <row r="18" spans="1:6" s="446" customFormat="1" ht="26.25" customHeight="1">
      <c r="A18" s="2983" t="s">
        <v>818</v>
      </c>
      <c r="B18" s="2990" t="s">
        <v>819</v>
      </c>
      <c r="C18" s="2979" t="s">
        <v>813</v>
      </c>
      <c r="D18" s="2987" t="s">
        <v>820</v>
      </c>
      <c r="E18" s="2988"/>
      <c r="F18" s="1061"/>
    </row>
    <row r="19" spans="1:6" s="446" customFormat="1" ht="26.25" customHeight="1">
      <c r="A19" s="2983"/>
      <c r="B19" s="2990"/>
      <c r="C19" s="2979"/>
      <c r="D19" s="2987" t="s">
        <v>821</v>
      </c>
      <c r="E19" s="2988"/>
      <c r="F19" s="1061"/>
    </row>
    <row r="20" spans="1:6" s="446" customFormat="1" ht="26.25" customHeight="1">
      <c r="A20" s="2983"/>
      <c r="B20" s="2990"/>
      <c r="C20" s="2979"/>
      <c r="D20" s="2987" t="s">
        <v>822</v>
      </c>
      <c r="E20" s="2988"/>
      <c r="F20" s="1061"/>
    </row>
    <row r="21" spans="1:6" s="446" customFormat="1" ht="26.25" customHeight="1">
      <c r="A21" s="2982" t="s">
        <v>823</v>
      </c>
      <c r="B21" s="2988" t="s">
        <v>824</v>
      </c>
      <c r="C21" s="2979" t="s">
        <v>813</v>
      </c>
      <c r="D21" s="2987" t="s">
        <v>825</v>
      </c>
      <c r="E21" s="2988"/>
      <c r="F21" s="1061"/>
    </row>
    <row r="22" spans="1:6" s="446" customFormat="1" ht="26.25" customHeight="1">
      <c r="A22" s="2983"/>
      <c r="B22" s="2990"/>
      <c r="C22" s="2979"/>
      <c r="D22" s="2987" t="s">
        <v>826</v>
      </c>
      <c r="E22" s="2988"/>
      <c r="F22" s="1061"/>
    </row>
    <row r="23" spans="1:6" s="446" customFormat="1" ht="26.25" customHeight="1">
      <c r="A23" s="2983"/>
      <c r="B23" s="2990"/>
      <c r="C23" s="2979"/>
      <c r="D23" s="2987" t="s">
        <v>827</v>
      </c>
      <c r="E23" s="2988"/>
      <c r="F23" s="1061"/>
    </row>
    <row r="24" spans="1:6" s="446" customFormat="1" ht="41.25" customHeight="1">
      <c r="A24" s="998" t="s">
        <v>828</v>
      </c>
      <c r="B24" s="997" t="s">
        <v>829</v>
      </c>
      <c r="C24" s="999" t="s">
        <v>813</v>
      </c>
      <c r="D24" s="2987" t="s">
        <v>830</v>
      </c>
      <c r="E24" s="2988"/>
      <c r="F24" s="1061"/>
    </row>
    <row r="26" spans="1:6" ht="22.5" customHeight="1">
      <c r="B26" s="447" t="s">
        <v>831</v>
      </c>
      <c r="C26" s="284"/>
      <c r="D26" s="443"/>
      <c r="E26" s="444"/>
    </row>
    <row r="27" spans="1:6" ht="22.5" customHeight="1">
      <c r="B27" s="447" t="s">
        <v>832</v>
      </c>
      <c r="C27" s="284"/>
      <c r="D27" s="443"/>
      <c r="E27" s="444"/>
    </row>
    <row r="28" spans="1:6" ht="22.5" customHeight="1">
      <c r="B28" s="447" t="s">
        <v>833</v>
      </c>
      <c r="C28" s="284"/>
      <c r="D28" s="443"/>
      <c r="E28" s="444"/>
    </row>
    <row r="29" spans="1:6" ht="17.25" customHeight="1">
      <c r="B29" s="447" t="s">
        <v>834</v>
      </c>
      <c r="C29" s="284"/>
      <c r="D29" s="443"/>
      <c r="E29" s="444"/>
    </row>
    <row r="30" spans="1:6" ht="17.25" customHeight="1">
      <c r="B30" s="447" t="s">
        <v>835</v>
      </c>
      <c r="C30" s="284"/>
      <c r="D30" s="443"/>
      <c r="E30" s="444"/>
    </row>
    <row r="31" spans="1:6" ht="17.25" customHeight="1">
      <c r="B31" s="447" t="s">
        <v>836</v>
      </c>
      <c r="C31" s="284"/>
      <c r="D31" s="443"/>
      <c r="E31" s="444"/>
    </row>
    <row r="32" spans="1:6" ht="17.25" customHeight="1">
      <c r="B32" s="447" t="s">
        <v>837</v>
      </c>
      <c r="C32" s="284"/>
      <c r="D32" s="443"/>
      <c r="E32" s="444"/>
    </row>
    <row r="33" spans="2:5" ht="17.25" customHeight="1">
      <c r="B33" s="447" t="s">
        <v>838</v>
      </c>
      <c r="C33" s="284"/>
      <c r="D33" s="443"/>
      <c r="E33" s="444"/>
    </row>
    <row r="34" spans="2:5" ht="17.25" customHeight="1">
      <c r="B34" s="447" t="s">
        <v>839</v>
      </c>
      <c r="C34" s="284"/>
      <c r="D34" s="443"/>
      <c r="E34" s="444"/>
    </row>
    <row r="35" spans="2:5" ht="22.5" customHeight="1">
      <c r="B35" s="447" t="s">
        <v>840</v>
      </c>
      <c r="C35" s="284"/>
      <c r="D35" s="443"/>
      <c r="E35" s="444"/>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2"/>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28" t="s">
        <v>994</v>
      </c>
      <c r="B2" s="2828"/>
      <c r="C2" s="2828"/>
      <c r="D2" s="2828"/>
      <c r="E2" s="2828"/>
      <c r="F2" s="2828"/>
      <c r="G2" s="2828"/>
      <c r="H2" s="2828"/>
      <c r="I2" s="2828"/>
      <c r="J2" s="2828"/>
      <c r="K2" s="2828"/>
      <c r="L2" s="2828"/>
      <c r="M2" s="2828"/>
      <c r="N2" s="2828"/>
      <c r="O2" s="2828"/>
      <c r="P2" s="2828"/>
      <c r="Q2" s="2828"/>
      <c r="R2" s="2828"/>
      <c r="S2" s="2828"/>
      <c r="T2" s="2828"/>
      <c r="U2" s="2828"/>
      <c r="V2" s="2828"/>
      <c r="W2" s="2828"/>
      <c r="X2" s="2828"/>
    </row>
    <row r="3" spans="1:24" ht="26.1" customHeight="1">
      <c r="A3" s="2829" t="s">
        <v>300</v>
      </c>
      <c r="B3" s="2830"/>
      <c r="C3" s="2830"/>
      <c r="D3" s="2831"/>
      <c r="E3" s="2999" t="s">
        <v>100</v>
      </c>
      <c r="F3" s="3000"/>
      <c r="G3" s="3000"/>
      <c r="H3" s="2830" t="s">
        <v>501</v>
      </c>
      <c r="I3" s="3001"/>
      <c r="J3" s="3002"/>
      <c r="K3" s="2837" t="s">
        <v>101</v>
      </c>
      <c r="L3" s="2830"/>
      <c r="M3" s="2838"/>
      <c r="N3" s="3003">
        <v>37778</v>
      </c>
      <c r="O3" s="3004"/>
      <c r="P3" s="3004"/>
      <c r="Q3" s="3004"/>
      <c r="R3" s="3004"/>
      <c r="S3" s="3004"/>
      <c r="T3" s="3004"/>
      <c r="U3" s="3004"/>
      <c r="V3" s="3004"/>
      <c r="W3" s="3004"/>
      <c r="X3" s="3005"/>
    </row>
    <row r="4" spans="1:24" ht="26.1" customHeight="1">
      <c r="A4" s="2844" t="s">
        <v>102</v>
      </c>
      <c r="B4" s="2845"/>
      <c r="C4" s="2845"/>
      <c r="D4" s="2846"/>
      <c r="E4" s="2994" t="s">
        <v>995</v>
      </c>
      <c r="F4" s="2878"/>
      <c r="G4" s="2878"/>
      <c r="H4" s="2878"/>
      <c r="I4" s="2878"/>
      <c r="J4" s="2878"/>
      <c r="K4" s="2878"/>
      <c r="L4" s="2878"/>
      <c r="M4" s="2878"/>
      <c r="N4" s="2878"/>
      <c r="O4" s="2878"/>
      <c r="P4" s="2878"/>
      <c r="Q4" s="2878"/>
      <c r="R4" s="2878"/>
      <c r="S4" s="2878"/>
      <c r="T4" s="2878"/>
      <c r="U4" s="2878"/>
      <c r="V4" s="2878"/>
      <c r="W4" s="2878"/>
      <c r="X4" s="2995"/>
    </row>
    <row r="5" spans="1:24" ht="26.1" customHeight="1">
      <c r="A5" s="2844"/>
      <c r="B5" s="2845"/>
      <c r="C5" s="2845"/>
      <c r="D5" s="2846"/>
      <c r="E5" s="2840" t="s">
        <v>303</v>
      </c>
      <c r="F5" s="2840"/>
      <c r="G5" s="2840"/>
      <c r="H5" s="693" t="s">
        <v>996</v>
      </c>
      <c r="I5" s="2862"/>
      <c r="J5" s="2862"/>
      <c r="K5" s="2862"/>
      <c r="L5" s="2862"/>
      <c r="M5" s="2862"/>
      <c r="N5" s="2862"/>
      <c r="O5" s="2862"/>
      <c r="P5" s="2862"/>
      <c r="Q5" s="2862"/>
      <c r="R5" s="2862"/>
      <c r="S5" s="2862"/>
      <c r="T5" s="2862"/>
      <c r="U5" s="2862"/>
      <c r="V5" s="2862"/>
      <c r="W5" s="2862"/>
      <c r="X5" s="694" t="s">
        <v>997</v>
      </c>
    </row>
    <row r="6" spans="1:24" ht="26.1" customHeight="1">
      <c r="A6" s="2852" t="s">
        <v>235</v>
      </c>
      <c r="B6" s="2853"/>
      <c r="C6" s="2853"/>
      <c r="D6" s="2854"/>
      <c r="E6" s="2996" t="str">
        <f>入力シート!C10</f>
        <v>県道博多天神線排水性舗装工事（第２工区）</v>
      </c>
      <c r="F6" s="2997"/>
      <c r="G6" s="2997"/>
      <c r="H6" s="2997"/>
      <c r="I6" s="2997"/>
      <c r="J6" s="2997"/>
      <c r="K6" s="2997"/>
      <c r="L6" s="2997"/>
      <c r="M6" s="2997"/>
      <c r="N6" s="2997"/>
      <c r="O6" s="2997"/>
      <c r="P6" s="2997"/>
      <c r="Q6" s="2997"/>
      <c r="R6" s="2997"/>
      <c r="S6" s="2997"/>
      <c r="T6" s="2997"/>
      <c r="U6" s="2997"/>
      <c r="V6" s="2997"/>
      <c r="W6" s="2997"/>
      <c r="X6" s="2998"/>
    </row>
    <row r="7" spans="1:24" ht="26.1" customHeight="1" thickBot="1">
      <c r="A7" s="2894" t="s">
        <v>90</v>
      </c>
      <c r="B7" s="2881"/>
      <c r="C7" s="2881"/>
      <c r="D7" s="2882"/>
      <c r="E7" s="2991" t="str">
        <f>"50"&amp;入力シート!C3&amp;"-"&amp;入力シート!C4</f>
        <v>505-12345-001</v>
      </c>
      <c r="F7" s="2992"/>
      <c r="G7" s="2992"/>
      <c r="H7" s="2992"/>
      <c r="I7" s="2992"/>
      <c r="J7" s="2992"/>
      <c r="K7" s="2992"/>
      <c r="L7" s="2992"/>
      <c r="M7" s="2992"/>
      <c r="N7" s="2992"/>
      <c r="O7" s="2992"/>
      <c r="P7" s="2992"/>
      <c r="Q7" s="2992"/>
      <c r="R7" s="2992"/>
      <c r="S7" s="2992"/>
      <c r="T7" s="2992"/>
      <c r="U7" s="2992"/>
      <c r="V7" s="2992"/>
      <c r="W7" s="2992"/>
      <c r="X7" s="2993"/>
    </row>
    <row r="8" spans="1:24">
      <c r="A8" s="101"/>
      <c r="B8" s="102" t="s">
        <v>103</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858" t="s">
        <v>998</v>
      </c>
      <c r="C9" s="2858"/>
      <c r="D9" s="2858"/>
      <c r="E9" s="2858"/>
      <c r="F9" s="2858"/>
      <c r="G9" s="2858"/>
      <c r="H9" s="2858"/>
      <c r="I9" s="2858"/>
      <c r="J9" s="2858"/>
      <c r="K9" s="2858"/>
      <c r="L9" s="2858"/>
      <c r="M9" s="2858"/>
      <c r="N9" s="2858"/>
      <c r="O9" s="2858"/>
      <c r="P9" s="2858"/>
      <c r="Q9" s="2858"/>
      <c r="R9" s="2858"/>
      <c r="S9" s="2858"/>
      <c r="T9" s="2858"/>
      <c r="U9" s="2858"/>
      <c r="V9" s="2858"/>
      <c r="W9" s="2858"/>
      <c r="X9" s="105"/>
    </row>
    <row r="10" spans="1:24">
      <c r="A10" s="104"/>
      <c r="B10" s="2858"/>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105"/>
    </row>
    <row r="11" spans="1:24">
      <c r="A11" s="104"/>
      <c r="B11" s="2858"/>
      <c r="C11" s="2858"/>
      <c r="D11" s="2858"/>
      <c r="E11" s="2858"/>
      <c r="F11" s="2858"/>
      <c r="G11" s="2858"/>
      <c r="H11" s="2858"/>
      <c r="I11" s="2858"/>
      <c r="J11" s="2858"/>
      <c r="K11" s="2858"/>
      <c r="L11" s="2858"/>
      <c r="M11" s="2858"/>
      <c r="N11" s="2858"/>
      <c r="O11" s="2858"/>
      <c r="P11" s="2858"/>
      <c r="Q11" s="2858"/>
      <c r="R11" s="2858"/>
      <c r="S11" s="2858"/>
      <c r="T11" s="2858"/>
      <c r="U11" s="2858"/>
      <c r="V11" s="2858"/>
      <c r="W11" s="2858"/>
      <c r="X11" s="105"/>
    </row>
    <row r="12" spans="1:24">
      <c r="A12" s="104"/>
      <c r="B12" s="2858"/>
      <c r="C12" s="2858"/>
      <c r="D12" s="2858"/>
      <c r="E12" s="2858"/>
      <c r="F12" s="2858"/>
      <c r="G12" s="2858"/>
      <c r="H12" s="2858"/>
      <c r="I12" s="2858"/>
      <c r="J12" s="2858"/>
      <c r="K12" s="2858"/>
      <c r="L12" s="2858"/>
      <c r="M12" s="2858"/>
      <c r="N12" s="2858"/>
      <c r="O12" s="2858"/>
      <c r="P12" s="2858"/>
      <c r="Q12" s="2858"/>
      <c r="R12" s="2858"/>
      <c r="S12" s="2858"/>
      <c r="T12" s="2858"/>
      <c r="U12" s="2858"/>
      <c r="V12" s="2858"/>
      <c r="W12" s="2858"/>
      <c r="X12" s="105"/>
    </row>
    <row r="13" spans="1:24">
      <c r="A13" s="104"/>
      <c r="B13" s="2858"/>
      <c r="C13" s="2858"/>
      <c r="D13" s="2858"/>
      <c r="E13" s="2858"/>
      <c r="F13" s="2858"/>
      <c r="G13" s="2858"/>
      <c r="H13" s="2858"/>
      <c r="I13" s="2858"/>
      <c r="J13" s="2858"/>
      <c r="K13" s="2858"/>
      <c r="L13" s="2858"/>
      <c r="M13" s="2858"/>
      <c r="N13" s="2858"/>
      <c r="O13" s="2858"/>
      <c r="P13" s="2858"/>
      <c r="Q13" s="2858"/>
      <c r="R13" s="2858"/>
      <c r="S13" s="2858"/>
      <c r="T13" s="2858"/>
      <c r="U13" s="2858"/>
      <c r="V13" s="2858"/>
      <c r="W13" s="2858"/>
      <c r="X13" s="105"/>
    </row>
    <row r="14" spans="1:24">
      <c r="A14" s="104"/>
      <c r="B14" s="2858"/>
      <c r="C14" s="2858"/>
      <c r="D14" s="2858"/>
      <c r="E14" s="2858"/>
      <c r="F14" s="2858"/>
      <c r="G14" s="2858"/>
      <c r="H14" s="2858"/>
      <c r="I14" s="2858"/>
      <c r="J14" s="2858"/>
      <c r="K14" s="2858"/>
      <c r="L14" s="2858"/>
      <c r="M14" s="2858"/>
      <c r="N14" s="2858"/>
      <c r="O14" s="2858"/>
      <c r="P14" s="2858"/>
      <c r="Q14" s="2858"/>
      <c r="R14" s="2858"/>
      <c r="S14" s="2858"/>
      <c r="T14" s="2858"/>
      <c r="U14" s="2858"/>
      <c r="V14" s="2858"/>
      <c r="W14" s="2858"/>
      <c r="X14" s="105"/>
    </row>
    <row r="15" spans="1:24">
      <c r="A15" s="104"/>
      <c r="B15" s="2858"/>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105"/>
    </row>
    <row r="16" spans="1:24">
      <c r="A16" s="104"/>
      <c r="B16" s="2858"/>
      <c r="C16" s="2858"/>
      <c r="D16" s="2858"/>
      <c r="E16" s="2858"/>
      <c r="F16" s="2858"/>
      <c r="G16" s="2858"/>
      <c r="H16" s="2858"/>
      <c r="I16" s="2858"/>
      <c r="J16" s="2858"/>
      <c r="K16" s="2858"/>
      <c r="L16" s="2858"/>
      <c r="M16" s="2858"/>
      <c r="N16" s="2858"/>
      <c r="O16" s="2858"/>
      <c r="P16" s="2858"/>
      <c r="Q16" s="2858"/>
      <c r="R16" s="2858"/>
      <c r="S16" s="2858"/>
      <c r="T16" s="2858"/>
      <c r="U16" s="2858"/>
      <c r="V16" s="2858"/>
      <c r="W16" s="2858"/>
      <c r="X16" s="105"/>
    </row>
    <row r="17" spans="1:24">
      <c r="A17" s="104"/>
      <c r="B17" s="2858"/>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105"/>
    </row>
    <row r="18" spans="1:24">
      <c r="A18" s="104"/>
      <c r="B18" s="2858"/>
      <c r="C18" s="2858"/>
      <c r="D18" s="2858"/>
      <c r="E18" s="2858"/>
      <c r="F18" s="2858"/>
      <c r="G18" s="2858"/>
      <c r="H18" s="2858"/>
      <c r="I18" s="2858"/>
      <c r="J18" s="2858"/>
      <c r="K18" s="2858"/>
      <c r="L18" s="2858"/>
      <c r="M18" s="2858"/>
      <c r="N18" s="2858"/>
      <c r="O18" s="2858"/>
      <c r="P18" s="2858"/>
      <c r="Q18" s="2858"/>
      <c r="R18" s="2858"/>
      <c r="S18" s="2858"/>
      <c r="T18" s="2858"/>
      <c r="U18" s="2858"/>
      <c r="V18" s="2858"/>
      <c r="W18" s="2858"/>
      <c r="X18" s="105"/>
    </row>
    <row r="19" spans="1:24">
      <c r="A19" s="104"/>
      <c r="B19" s="2858"/>
      <c r="C19" s="2858"/>
      <c r="D19" s="2858"/>
      <c r="E19" s="2858"/>
      <c r="F19" s="2858"/>
      <c r="G19" s="2858"/>
      <c r="H19" s="2858"/>
      <c r="I19" s="2858"/>
      <c r="J19" s="2858"/>
      <c r="K19" s="2858"/>
      <c r="L19" s="2858"/>
      <c r="M19" s="2858"/>
      <c r="N19" s="2858"/>
      <c r="O19" s="2858"/>
      <c r="P19" s="2858"/>
      <c r="Q19" s="2858"/>
      <c r="R19" s="2858"/>
      <c r="S19" s="2858"/>
      <c r="T19" s="2858"/>
      <c r="U19" s="2858"/>
      <c r="V19" s="2858"/>
      <c r="W19" s="2858"/>
      <c r="X19" s="105"/>
    </row>
    <row r="20" spans="1:24">
      <c r="A20" s="104"/>
      <c r="B20" s="2858"/>
      <c r="C20" s="2858"/>
      <c r="D20" s="2858"/>
      <c r="E20" s="2858"/>
      <c r="F20" s="2858"/>
      <c r="G20" s="2858"/>
      <c r="H20" s="2858"/>
      <c r="I20" s="2858"/>
      <c r="J20" s="2858"/>
      <c r="K20" s="2858"/>
      <c r="L20" s="2858"/>
      <c r="M20" s="2858"/>
      <c r="N20" s="2858"/>
      <c r="O20" s="2858"/>
      <c r="P20" s="2858"/>
      <c r="Q20" s="2858"/>
      <c r="R20" s="2858"/>
      <c r="S20" s="2858"/>
      <c r="T20" s="2858"/>
      <c r="U20" s="2858"/>
      <c r="V20" s="2858"/>
      <c r="W20" s="2858"/>
      <c r="X20" s="105"/>
    </row>
    <row r="21" spans="1:24">
      <c r="A21" s="104"/>
      <c r="B21" s="2858"/>
      <c r="C21" s="2858"/>
      <c r="D21" s="2858"/>
      <c r="E21" s="2858"/>
      <c r="F21" s="2858"/>
      <c r="G21" s="2858"/>
      <c r="H21" s="2858"/>
      <c r="I21" s="2858"/>
      <c r="J21" s="2858"/>
      <c r="K21" s="2858"/>
      <c r="L21" s="2858"/>
      <c r="M21" s="2858"/>
      <c r="N21" s="2858"/>
      <c r="O21" s="2858"/>
      <c r="P21" s="2858"/>
      <c r="Q21" s="2858"/>
      <c r="R21" s="2858"/>
      <c r="S21" s="2858"/>
      <c r="T21" s="2858"/>
      <c r="U21" s="2858"/>
      <c r="V21" s="2858"/>
      <c r="W21" s="2858"/>
      <c r="X21" s="105"/>
    </row>
    <row r="22" spans="1:24">
      <c r="A22" s="104"/>
      <c r="B22" s="2858"/>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105"/>
    </row>
    <row r="23" spans="1:24">
      <c r="A23" s="104"/>
      <c r="B23" s="2858"/>
      <c r="C23" s="2858"/>
      <c r="D23" s="2858"/>
      <c r="E23" s="2858"/>
      <c r="F23" s="2858"/>
      <c r="G23" s="2858"/>
      <c r="H23" s="2858"/>
      <c r="I23" s="2858"/>
      <c r="J23" s="2858"/>
      <c r="K23" s="2858"/>
      <c r="L23" s="2858"/>
      <c r="M23" s="2858"/>
      <c r="N23" s="2858"/>
      <c r="O23" s="2858"/>
      <c r="P23" s="2858"/>
      <c r="Q23" s="2858"/>
      <c r="R23" s="2858"/>
      <c r="S23" s="2858"/>
      <c r="T23" s="2858"/>
      <c r="U23" s="2858"/>
      <c r="V23" s="2858"/>
      <c r="W23" s="2858"/>
      <c r="X23" s="105"/>
    </row>
    <row r="24" spans="1:24">
      <c r="A24" s="104"/>
      <c r="B24" s="2858"/>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105"/>
    </row>
    <row r="25" spans="1:24">
      <c r="A25" s="104"/>
      <c r="B25" s="2858"/>
      <c r="C25" s="2858"/>
      <c r="D25" s="2858"/>
      <c r="E25" s="2858"/>
      <c r="F25" s="2858"/>
      <c r="G25" s="2858"/>
      <c r="H25" s="2858"/>
      <c r="I25" s="2858"/>
      <c r="J25" s="2858"/>
      <c r="K25" s="2858"/>
      <c r="L25" s="2858"/>
      <c r="M25" s="2858"/>
      <c r="N25" s="2858"/>
      <c r="O25" s="2858"/>
      <c r="P25" s="2858"/>
      <c r="Q25" s="2858"/>
      <c r="R25" s="2858"/>
      <c r="S25" s="2858"/>
      <c r="T25" s="2858"/>
      <c r="U25" s="2858"/>
      <c r="V25" s="2858"/>
      <c r="W25" s="2858"/>
      <c r="X25" s="105"/>
    </row>
    <row r="26" spans="1:24">
      <c r="A26" s="104"/>
      <c r="B26" s="2858"/>
      <c r="C26" s="2858"/>
      <c r="D26" s="2858"/>
      <c r="E26" s="2858"/>
      <c r="F26" s="2858"/>
      <c r="G26" s="2858"/>
      <c r="H26" s="2858"/>
      <c r="I26" s="2858"/>
      <c r="J26" s="2858"/>
      <c r="K26" s="2858"/>
      <c r="L26" s="2858"/>
      <c r="M26" s="2858"/>
      <c r="N26" s="2858"/>
      <c r="O26" s="2858"/>
      <c r="P26" s="2858"/>
      <c r="Q26" s="2858"/>
      <c r="R26" s="2858"/>
      <c r="S26" s="2858"/>
      <c r="T26" s="2858"/>
      <c r="U26" s="2858"/>
      <c r="V26" s="2858"/>
      <c r="W26" s="2858"/>
      <c r="X26" s="105"/>
    </row>
    <row r="27" spans="1:24" ht="26.1" customHeight="1" thickBot="1">
      <c r="A27" s="106"/>
      <c r="B27" s="2859" t="s">
        <v>304</v>
      </c>
      <c r="C27" s="2859"/>
      <c r="D27" s="2859"/>
      <c r="E27" s="2859"/>
      <c r="F27" s="2859"/>
      <c r="G27" s="2859" t="s">
        <v>305</v>
      </c>
      <c r="H27" s="2859"/>
      <c r="I27" s="2859"/>
      <c r="J27" s="2859"/>
      <c r="K27" s="2859"/>
      <c r="L27" s="2860"/>
      <c r="M27" s="2860"/>
      <c r="N27" s="2860"/>
      <c r="O27" s="2860"/>
      <c r="P27" s="2860"/>
      <c r="Q27" s="2860"/>
      <c r="R27" s="2860"/>
      <c r="S27" s="2860"/>
      <c r="T27" s="2860"/>
      <c r="U27" s="2860"/>
      <c r="V27" s="2860"/>
      <c r="W27" s="2860"/>
      <c r="X27" s="107"/>
    </row>
    <row r="28" spans="1:24" ht="15.95" customHeight="1">
      <c r="A28" s="108"/>
      <c r="B28" s="2868" t="s">
        <v>50</v>
      </c>
      <c r="C28" s="2840" t="s">
        <v>104</v>
      </c>
      <c r="D28" s="2840"/>
      <c r="E28" s="2840"/>
      <c r="F28" s="2840"/>
      <c r="G28" s="2841" t="s">
        <v>306</v>
      </c>
      <c r="H28" s="2841"/>
      <c r="I28" s="2840"/>
      <c r="J28" s="2843" t="s">
        <v>307</v>
      </c>
      <c r="K28" s="2843"/>
      <c r="L28" s="2840"/>
      <c r="M28" s="2843" t="s">
        <v>308</v>
      </c>
      <c r="N28" s="2843"/>
      <c r="O28" s="2840"/>
      <c r="P28" s="2843" t="s">
        <v>309</v>
      </c>
      <c r="Q28" s="2843"/>
      <c r="R28" s="2840"/>
      <c r="S28" s="2843" t="s">
        <v>999</v>
      </c>
      <c r="T28" s="2843"/>
      <c r="U28" s="2840" t="s">
        <v>1000</v>
      </c>
      <c r="V28" s="2840"/>
      <c r="W28" s="2840"/>
      <c r="X28" s="105"/>
    </row>
    <row r="29" spans="1:24" ht="15.95" customHeight="1">
      <c r="A29" s="2861" t="s">
        <v>311</v>
      </c>
      <c r="B29" s="2869"/>
      <c r="C29" s="2840"/>
      <c r="D29" s="2840"/>
      <c r="E29" s="2840"/>
      <c r="F29" s="2840"/>
      <c r="G29" s="2842"/>
      <c r="H29" s="2842"/>
      <c r="I29" s="2840"/>
      <c r="J29" s="2840"/>
      <c r="K29" s="2840"/>
      <c r="L29" s="2840"/>
      <c r="M29" s="2840"/>
      <c r="N29" s="2840"/>
      <c r="O29" s="2840"/>
      <c r="P29" s="2840"/>
      <c r="Q29" s="2840"/>
      <c r="R29" s="2840"/>
      <c r="S29" s="2840"/>
      <c r="T29" s="2840"/>
      <c r="U29" s="2840"/>
      <c r="V29" s="2840"/>
      <c r="W29" s="2840"/>
      <c r="X29" s="105"/>
    </row>
    <row r="30" spans="1:24" ht="15.95" customHeight="1">
      <c r="A30" s="2861"/>
      <c r="B30" s="2869"/>
      <c r="C30" s="109"/>
      <c r="D30" s="109"/>
      <c r="E30" s="109"/>
      <c r="F30" s="109"/>
      <c r="G30" s="2862" t="s">
        <v>303</v>
      </c>
      <c r="H30" s="2862"/>
      <c r="I30" s="2862"/>
      <c r="J30" s="2863"/>
      <c r="K30" s="2863"/>
      <c r="L30" s="2863"/>
      <c r="M30" s="2863"/>
      <c r="N30" s="2863"/>
      <c r="O30" s="2863"/>
      <c r="P30" s="2863"/>
      <c r="Q30" s="2863"/>
      <c r="R30" s="2863"/>
      <c r="S30" s="2863"/>
      <c r="T30" s="2863"/>
      <c r="U30" s="2863"/>
      <c r="V30" s="2863"/>
      <c r="W30" s="692"/>
      <c r="X30" s="105"/>
    </row>
    <row r="31" spans="1:24" ht="15.95" customHeight="1">
      <c r="A31" s="2861"/>
      <c r="B31" s="2869"/>
      <c r="C31" s="109"/>
      <c r="D31" s="109"/>
      <c r="E31" s="109"/>
      <c r="F31" s="109"/>
      <c r="G31" s="2862"/>
      <c r="H31" s="2862"/>
      <c r="I31" s="2862"/>
      <c r="J31" s="2863"/>
      <c r="K31" s="2863"/>
      <c r="L31" s="2863"/>
      <c r="M31" s="2863"/>
      <c r="N31" s="2863"/>
      <c r="O31" s="2863"/>
      <c r="P31" s="2863"/>
      <c r="Q31" s="2863"/>
      <c r="R31" s="2863"/>
      <c r="S31" s="2863"/>
      <c r="T31" s="2863"/>
      <c r="U31" s="2863"/>
      <c r="V31" s="2863"/>
      <c r="W31" s="692"/>
      <c r="X31" s="105"/>
    </row>
    <row r="32" spans="1:24" ht="15.95" customHeight="1">
      <c r="A32" s="2861"/>
      <c r="B32" s="2869"/>
      <c r="C32" s="109"/>
      <c r="D32" s="109"/>
      <c r="E32" s="109"/>
      <c r="F32" s="109"/>
      <c r="G32" s="2862"/>
      <c r="H32" s="2862"/>
      <c r="I32" s="2862"/>
      <c r="J32" s="2863"/>
      <c r="K32" s="2863"/>
      <c r="L32" s="2863"/>
      <c r="M32" s="2863"/>
      <c r="N32" s="2863"/>
      <c r="O32" s="2863"/>
      <c r="P32" s="2863"/>
      <c r="Q32" s="2863"/>
      <c r="R32" s="2863"/>
      <c r="S32" s="2863"/>
      <c r="T32" s="2863"/>
      <c r="U32" s="2863"/>
      <c r="V32" s="2863"/>
      <c r="W32" s="692"/>
      <c r="X32" s="105"/>
    </row>
    <row r="33" spans="1:24" ht="15.95" customHeight="1">
      <c r="A33" s="110" t="s">
        <v>710</v>
      </c>
      <c r="B33" s="2870"/>
      <c r="C33" s="695"/>
      <c r="D33" s="695"/>
      <c r="E33" s="695"/>
      <c r="F33" s="695"/>
      <c r="G33" s="695"/>
      <c r="H33" s="695"/>
      <c r="I33" s="695"/>
      <c r="J33" s="695"/>
      <c r="K33" s="695"/>
      <c r="L33" s="695"/>
      <c r="M33" s="2866"/>
      <c r="N33" s="2866"/>
      <c r="O33" s="2866" t="s">
        <v>240</v>
      </c>
      <c r="P33" s="2866"/>
      <c r="Q33" s="2867"/>
      <c r="R33" s="2867"/>
      <c r="S33" s="2867"/>
      <c r="T33" s="2867"/>
      <c r="U33" s="2867"/>
      <c r="V33" s="2867"/>
      <c r="W33" s="2867"/>
      <c r="X33" s="111"/>
    </row>
    <row r="34" spans="1:24" ht="15.95" customHeight="1">
      <c r="A34" s="112"/>
      <c r="B34" s="2875" t="s">
        <v>312</v>
      </c>
      <c r="C34" s="2853" t="s">
        <v>104</v>
      </c>
      <c r="D34" s="2853"/>
      <c r="E34" s="2853"/>
      <c r="F34" s="2853"/>
      <c r="G34" s="2877" t="s">
        <v>307</v>
      </c>
      <c r="H34" s="2878"/>
      <c r="I34" s="2853"/>
      <c r="J34" s="2853" t="s">
        <v>308</v>
      </c>
      <c r="K34" s="2853"/>
      <c r="L34" s="2853"/>
      <c r="M34" s="2853" t="s">
        <v>309</v>
      </c>
      <c r="N34" s="2853"/>
      <c r="O34" s="2853"/>
      <c r="P34" s="2853" t="s">
        <v>313</v>
      </c>
      <c r="Q34" s="2853"/>
      <c r="R34" s="2853"/>
      <c r="S34" s="2874" t="s">
        <v>310</v>
      </c>
      <c r="T34" s="2853"/>
      <c r="U34" s="2853" t="s">
        <v>1001</v>
      </c>
      <c r="V34" s="2853"/>
      <c r="W34" s="2853"/>
      <c r="X34" s="113"/>
    </row>
    <row r="35" spans="1:24" ht="15.95" customHeight="1">
      <c r="A35" s="2861" t="s">
        <v>314</v>
      </c>
      <c r="B35" s="2869"/>
      <c r="C35" s="2840"/>
      <c r="D35" s="2840"/>
      <c r="E35" s="2840"/>
      <c r="F35" s="2840"/>
      <c r="G35" s="2862"/>
      <c r="H35" s="2862"/>
      <c r="I35" s="2840"/>
      <c r="J35" s="2840"/>
      <c r="K35" s="2840"/>
      <c r="L35" s="2840"/>
      <c r="M35" s="2840"/>
      <c r="N35" s="2840"/>
      <c r="O35" s="2840"/>
      <c r="P35" s="2840"/>
      <c r="Q35" s="2840"/>
      <c r="R35" s="2840"/>
      <c r="S35" s="2840"/>
      <c r="T35" s="2840"/>
      <c r="U35" s="2840"/>
      <c r="V35" s="2840"/>
      <c r="W35" s="2840"/>
      <c r="X35" s="105"/>
    </row>
    <row r="36" spans="1:24" ht="15.95" customHeight="1">
      <c r="A36" s="2861"/>
      <c r="B36" s="2869"/>
      <c r="C36" s="109"/>
      <c r="D36" s="109"/>
      <c r="E36" s="109"/>
      <c r="F36" s="109"/>
      <c r="G36" s="2862" t="s">
        <v>711</v>
      </c>
      <c r="H36" s="2862"/>
      <c r="I36" s="2862"/>
      <c r="J36" s="2863"/>
      <c r="K36" s="2863"/>
      <c r="L36" s="2863"/>
      <c r="M36" s="2863"/>
      <c r="N36" s="2863"/>
      <c r="O36" s="2863"/>
      <c r="P36" s="2863"/>
      <c r="Q36" s="2863"/>
      <c r="R36" s="2863"/>
      <c r="S36" s="2863"/>
      <c r="T36" s="2863"/>
      <c r="U36" s="2863"/>
      <c r="V36" s="2863"/>
      <c r="W36" s="692"/>
      <c r="X36" s="105"/>
    </row>
    <row r="37" spans="1:24" ht="15.95" customHeight="1">
      <c r="A37" s="2861"/>
      <c r="B37" s="2869"/>
      <c r="C37" s="109"/>
      <c r="D37" s="109"/>
      <c r="E37" s="109"/>
      <c r="F37" s="109"/>
      <c r="G37" s="2862"/>
      <c r="H37" s="2862"/>
      <c r="I37" s="2862"/>
      <c r="J37" s="2863"/>
      <c r="K37" s="2863"/>
      <c r="L37" s="2863"/>
      <c r="M37" s="2863"/>
      <c r="N37" s="2863"/>
      <c r="O37" s="2863"/>
      <c r="P37" s="2863"/>
      <c r="Q37" s="2863"/>
      <c r="R37" s="2863"/>
      <c r="S37" s="2863"/>
      <c r="T37" s="2863"/>
      <c r="U37" s="2863"/>
      <c r="V37" s="2863"/>
      <c r="W37" s="692"/>
      <c r="X37" s="105"/>
    </row>
    <row r="38" spans="1:24" ht="15.95" customHeight="1">
      <c r="A38" s="2861"/>
      <c r="B38" s="2869"/>
      <c r="C38" s="109"/>
      <c r="D38" s="109"/>
      <c r="E38" s="109"/>
      <c r="F38" s="109"/>
      <c r="G38" s="2862"/>
      <c r="H38" s="2862"/>
      <c r="I38" s="2862"/>
      <c r="J38" s="2863"/>
      <c r="K38" s="2863"/>
      <c r="L38" s="2863"/>
      <c r="M38" s="2863"/>
      <c r="N38" s="2863"/>
      <c r="O38" s="2863"/>
      <c r="P38" s="2863"/>
      <c r="Q38" s="2863"/>
      <c r="R38" s="2863"/>
      <c r="S38" s="2863"/>
      <c r="T38" s="2863"/>
      <c r="U38" s="2863"/>
      <c r="V38" s="2863"/>
      <c r="W38" s="692"/>
      <c r="X38" s="105"/>
    </row>
    <row r="39" spans="1:24" ht="15.95" customHeight="1" thickBot="1">
      <c r="A39" s="114"/>
      <c r="B39" s="2876"/>
      <c r="C39" s="696"/>
      <c r="D39" s="696"/>
      <c r="E39" s="696"/>
      <c r="F39" s="696"/>
      <c r="G39" s="696"/>
      <c r="H39" s="696"/>
      <c r="I39" s="696"/>
      <c r="J39" s="696"/>
      <c r="K39" s="696"/>
      <c r="L39" s="696"/>
      <c r="M39" s="2859"/>
      <c r="N39" s="2859"/>
      <c r="O39" s="2859" t="s">
        <v>240</v>
      </c>
      <c r="P39" s="2859"/>
      <c r="Q39" s="2873"/>
      <c r="R39" s="2873"/>
      <c r="S39" s="2873"/>
      <c r="T39" s="2873"/>
      <c r="U39" s="2873"/>
      <c r="V39" s="2873"/>
      <c r="W39" s="2873"/>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883" t="s">
        <v>315</v>
      </c>
      <c r="F41" s="2884"/>
      <c r="G41" s="2884"/>
      <c r="H41" s="2887" t="s">
        <v>316</v>
      </c>
      <c r="I41" s="2884"/>
      <c r="J41" s="2884"/>
      <c r="K41" s="2888" t="s">
        <v>1096</v>
      </c>
      <c r="L41" s="2830"/>
      <c r="M41" s="2831"/>
      <c r="N41" s="2537"/>
      <c r="O41" s="2889"/>
      <c r="P41" s="2889"/>
      <c r="Q41" s="99"/>
      <c r="R41" s="2890" t="s">
        <v>317</v>
      </c>
      <c r="S41" s="2830"/>
      <c r="T41" s="2838"/>
      <c r="U41" s="2888" t="s">
        <v>318</v>
      </c>
      <c r="V41" s="2830"/>
      <c r="W41" s="2831"/>
      <c r="X41" s="99"/>
    </row>
    <row r="42" spans="1:24">
      <c r="A42" s="99"/>
      <c r="B42" s="99"/>
      <c r="C42" s="99"/>
      <c r="D42" s="99"/>
      <c r="E42" s="2885"/>
      <c r="F42" s="2886"/>
      <c r="G42" s="2886"/>
      <c r="H42" s="2886"/>
      <c r="I42" s="2886"/>
      <c r="J42" s="2886"/>
      <c r="K42" s="2879"/>
      <c r="L42" s="2845"/>
      <c r="M42" s="2846"/>
      <c r="N42" s="2889"/>
      <c r="O42" s="2889"/>
      <c r="P42" s="2889"/>
      <c r="Q42" s="99"/>
      <c r="R42" s="2844"/>
      <c r="S42" s="2845"/>
      <c r="T42" s="2891"/>
      <c r="U42" s="2879"/>
      <c r="V42" s="2845"/>
      <c r="W42" s="2846"/>
      <c r="X42" s="99"/>
    </row>
    <row r="43" spans="1:24">
      <c r="A43" s="99"/>
      <c r="B43" s="99"/>
      <c r="C43" s="99"/>
      <c r="D43" s="99"/>
      <c r="E43" s="2885"/>
      <c r="F43" s="2886"/>
      <c r="G43" s="2886"/>
      <c r="H43" s="2886"/>
      <c r="I43" s="2886"/>
      <c r="J43" s="2886"/>
      <c r="K43" s="2879"/>
      <c r="L43" s="2845"/>
      <c r="M43" s="2846"/>
      <c r="N43" s="2889"/>
      <c r="O43" s="2889"/>
      <c r="P43" s="2889"/>
      <c r="Q43" s="99"/>
      <c r="R43" s="2844"/>
      <c r="S43" s="2845"/>
      <c r="T43" s="2891"/>
      <c r="U43" s="2879"/>
      <c r="V43" s="2845"/>
      <c r="W43" s="2846"/>
      <c r="X43" s="99"/>
    </row>
    <row r="44" spans="1:24">
      <c r="A44" s="99"/>
      <c r="B44" s="99"/>
      <c r="C44" s="99"/>
      <c r="D44" s="99"/>
      <c r="E44" s="2885"/>
      <c r="F44" s="2886"/>
      <c r="G44" s="2886"/>
      <c r="H44" s="2886"/>
      <c r="I44" s="2886"/>
      <c r="J44" s="2886"/>
      <c r="K44" s="2879"/>
      <c r="L44" s="2845"/>
      <c r="M44" s="2846"/>
      <c r="N44" s="2889"/>
      <c r="O44" s="2889"/>
      <c r="P44" s="2889"/>
      <c r="Q44" s="99"/>
      <c r="R44" s="2844"/>
      <c r="S44" s="2845"/>
      <c r="T44" s="2891"/>
      <c r="U44" s="2879"/>
      <c r="V44" s="2845"/>
      <c r="W44" s="2846"/>
      <c r="X44" s="99"/>
    </row>
    <row r="45" spans="1:24">
      <c r="A45" s="99"/>
      <c r="B45" s="99"/>
      <c r="C45" s="99"/>
      <c r="D45" s="99"/>
      <c r="E45" s="2885"/>
      <c r="F45" s="2886"/>
      <c r="G45" s="2886"/>
      <c r="H45" s="2886"/>
      <c r="I45" s="2886"/>
      <c r="J45" s="2886"/>
      <c r="K45" s="2879"/>
      <c r="L45" s="2845"/>
      <c r="M45" s="2846"/>
      <c r="N45" s="2840"/>
      <c r="O45" s="2840"/>
      <c r="P45" s="2840"/>
      <c r="Q45" s="99"/>
      <c r="R45" s="2844"/>
      <c r="S45" s="2845"/>
      <c r="T45" s="2891"/>
      <c r="U45" s="2879"/>
      <c r="V45" s="2845"/>
      <c r="W45" s="2846"/>
      <c r="X45" s="99"/>
    </row>
    <row r="46" spans="1:24">
      <c r="A46" s="99"/>
      <c r="B46" s="99"/>
      <c r="C46" s="99"/>
      <c r="D46" s="99"/>
      <c r="E46" s="2885"/>
      <c r="F46" s="2886"/>
      <c r="G46" s="2886"/>
      <c r="H46" s="2886"/>
      <c r="I46" s="2886"/>
      <c r="J46" s="2886"/>
      <c r="K46" s="2879"/>
      <c r="L46" s="2845"/>
      <c r="M46" s="2846"/>
      <c r="N46" s="2840"/>
      <c r="O46" s="2840"/>
      <c r="P46" s="2840"/>
      <c r="Q46" s="99"/>
      <c r="R46" s="2844"/>
      <c r="S46" s="2845"/>
      <c r="T46" s="2891"/>
      <c r="U46" s="2879"/>
      <c r="V46" s="2845"/>
      <c r="W46" s="2846"/>
      <c r="X46" s="99"/>
    </row>
    <row r="47" spans="1:24">
      <c r="A47" s="99"/>
      <c r="B47" s="99"/>
      <c r="C47" s="99"/>
      <c r="D47" s="99"/>
      <c r="E47" s="2885"/>
      <c r="F47" s="2886"/>
      <c r="G47" s="2886"/>
      <c r="H47" s="2886"/>
      <c r="I47" s="2886"/>
      <c r="J47" s="2886"/>
      <c r="K47" s="2879"/>
      <c r="L47" s="2845"/>
      <c r="M47" s="2846"/>
      <c r="N47" s="2840"/>
      <c r="O47" s="2840"/>
      <c r="P47" s="2840"/>
      <c r="Q47" s="99"/>
      <c r="R47" s="2844"/>
      <c r="S47" s="2845"/>
      <c r="T47" s="2891"/>
      <c r="U47" s="2879"/>
      <c r="V47" s="2845"/>
      <c r="W47" s="2846"/>
      <c r="X47" s="99"/>
    </row>
    <row r="48" spans="1:24" ht="14.25" thickBot="1">
      <c r="A48" s="99"/>
      <c r="B48" s="99"/>
      <c r="C48" s="99"/>
      <c r="D48" s="99"/>
      <c r="E48" s="2892"/>
      <c r="F48" s="2893"/>
      <c r="G48" s="2893"/>
      <c r="H48" s="2893"/>
      <c r="I48" s="2893"/>
      <c r="J48" s="2893"/>
      <c r="K48" s="2880"/>
      <c r="L48" s="2881"/>
      <c r="M48" s="2882"/>
      <c r="N48" s="2840"/>
      <c r="O48" s="2840"/>
      <c r="P48" s="2840"/>
      <c r="Q48" s="99"/>
      <c r="R48" s="2894"/>
      <c r="S48" s="2881"/>
      <c r="T48" s="2895"/>
      <c r="U48" s="2880"/>
      <c r="V48" s="2881"/>
      <c r="W48" s="2882"/>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0"/>
  </sheetPr>
  <dimension ref="A1:AQ862"/>
  <sheetViews>
    <sheetView view="pageBreakPreview" zoomScale="80" zoomScaleNormal="100" zoomScaleSheetLayoutView="80" workbookViewId="0">
      <selection activeCell="C8" sqref="C8:D13"/>
    </sheetView>
  </sheetViews>
  <sheetFormatPr defaultColWidth="9" defaultRowHeight="13.5"/>
  <cols>
    <col min="1" max="1" width="1.375" style="453" customWidth="1"/>
    <col min="2" max="2" width="4.5" style="453" customWidth="1"/>
    <col min="3" max="3" width="7.5" style="453" customWidth="1"/>
    <col min="4" max="4" width="10.25" style="453" customWidth="1"/>
    <col min="5" max="5" width="7.25" style="451" customWidth="1"/>
    <col min="6" max="33" width="3.75" style="451" customWidth="1"/>
    <col min="34" max="37" width="3.75" style="453" customWidth="1"/>
    <col min="38" max="38" width="3.625" style="453" customWidth="1"/>
    <col min="39" max="40" width="7.625" style="453" customWidth="1"/>
    <col min="41" max="42" width="3.75" style="453" customWidth="1"/>
    <col min="43" max="16384" width="9" style="453"/>
  </cols>
  <sheetData>
    <row r="1" spans="1:43" ht="18.75">
      <c r="A1" s="450" t="s">
        <v>871</v>
      </c>
      <c r="B1" s="450"/>
      <c r="C1" s="450"/>
      <c r="D1" s="450"/>
      <c r="E1" s="450"/>
      <c r="P1" s="452"/>
      <c r="AJ1" s="454" t="s">
        <v>931</v>
      </c>
    </row>
    <row r="2" spans="1:43" ht="13.5" customHeight="1">
      <c r="X2" s="478"/>
      <c r="Y2" s="478"/>
      <c r="Z2" s="478"/>
      <c r="AA2" s="478"/>
      <c r="AB2" s="478"/>
      <c r="AC2" s="478"/>
      <c r="AD2" s="3114" t="s">
        <v>873</v>
      </c>
      <c r="AE2" s="3114"/>
      <c r="AF2" s="3114"/>
      <c r="AG2" s="3115">
        <v>37778</v>
      </c>
      <c r="AH2" s="3115"/>
      <c r="AI2" s="3115"/>
      <c r="AJ2" s="3115"/>
    </row>
    <row r="3" spans="1:43" s="470" customFormat="1" ht="18" customHeight="1">
      <c r="B3" s="3116" t="s">
        <v>848</v>
      </c>
      <c r="C3" s="3116"/>
      <c r="D3" s="471" t="s">
        <v>849</v>
      </c>
      <c r="E3" s="3012" t="str">
        <f>入力シート!C10</f>
        <v>県道博多天神線排水性舗装工事（第２工区）</v>
      </c>
      <c r="F3" s="3012"/>
      <c r="G3" s="3012"/>
      <c r="H3" s="3012"/>
      <c r="I3" s="3012"/>
      <c r="J3" s="3012"/>
      <c r="K3" s="3012"/>
      <c r="L3" s="3012"/>
      <c r="M3" s="3012"/>
      <c r="N3" s="3012"/>
      <c r="O3" s="471"/>
      <c r="P3" s="471"/>
      <c r="Q3" s="471"/>
      <c r="R3" s="472" t="s">
        <v>874</v>
      </c>
      <c r="S3" s="472"/>
      <c r="T3" s="472"/>
      <c r="U3" s="473"/>
      <c r="V3" s="473"/>
      <c r="W3" s="471" t="s">
        <v>849</v>
      </c>
      <c r="X3" s="3026">
        <f>入力シート!C14</f>
        <v>45109</v>
      </c>
      <c r="Y3" s="3026"/>
      <c r="Z3" s="3026"/>
      <c r="AA3" s="3026"/>
      <c r="AB3" s="3026"/>
      <c r="AC3" s="562"/>
      <c r="AD3" s="562"/>
      <c r="AE3" s="562"/>
      <c r="AF3" s="562"/>
      <c r="AG3" s="562"/>
      <c r="AH3" s="561"/>
      <c r="AI3" s="561"/>
      <c r="AJ3" s="561"/>
    </row>
    <row r="4" spans="1:43" s="470" customFormat="1" ht="18" customHeight="1">
      <c r="B4" s="3117" t="s">
        <v>856</v>
      </c>
      <c r="C4" s="3117"/>
      <c r="D4" s="471" t="s">
        <v>849</v>
      </c>
      <c r="E4" s="3028">
        <f>+X4-X3+1</f>
        <v>149</v>
      </c>
      <c r="F4" s="3028"/>
      <c r="G4" s="3028"/>
      <c r="H4" s="562"/>
      <c r="I4" s="562"/>
      <c r="J4" s="562"/>
      <c r="K4" s="562"/>
      <c r="L4" s="562"/>
      <c r="M4" s="562"/>
      <c r="N4" s="562"/>
      <c r="O4" s="471"/>
      <c r="P4" s="471"/>
      <c r="Q4" s="471"/>
      <c r="R4" s="472" t="s">
        <v>855</v>
      </c>
      <c r="S4" s="474"/>
      <c r="T4" s="474"/>
      <c r="U4" s="475"/>
      <c r="V4" s="475"/>
      <c r="W4" s="471" t="s">
        <v>849</v>
      </c>
      <c r="X4" s="3029">
        <f>入力シート!C15</f>
        <v>45257</v>
      </c>
      <c r="Y4" s="3029"/>
      <c r="Z4" s="3029"/>
      <c r="AA4" s="3029"/>
      <c r="AB4" s="3029"/>
      <c r="AC4" s="562"/>
      <c r="AD4" s="562"/>
      <c r="AE4" s="562"/>
      <c r="AF4" s="562"/>
      <c r="AG4" s="562"/>
      <c r="AH4" s="561"/>
      <c r="AI4" s="561"/>
      <c r="AJ4" s="561"/>
    </row>
    <row r="5" spans="1:43" s="476" customFormat="1">
      <c r="B5" s="477"/>
      <c r="C5" s="477"/>
      <c r="D5" s="478"/>
      <c r="E5" s="479"/>
      <c r="F5" s="479"/>
      <c r="G5" s="479"/>
      <c r="H5" s="478"/>
      <c r="I5" s="478"/>
      <c r="J5" s="478"/>
      <c r="K5" s="478"/>
      <c r="L5" s="478"/>
      <c r="M5" s="478"/>
      <c r="N5" s="3118" t="s">
        <v>875</v>
      </c>
      <c r="O5" s="3119"/>
      <c r="P5" s="3119"/>
      <c r="Q5" s="3119"/>
      <c r="R5" s="3119"/>
      <c r="S5" s="3119"/>
      <c r="T5" s="3119"/>
      <c r="U5" s="3119"/>
      <c r="V5" s="3120"/>
      <c r="W5" s="478"/>
      <c r="AG5" s="453"/>
      <c r="AM5" s="480">
        <f>T8</f>
        <v>0</v>
      </c>
      <c r="AN5" s="453"/>
      <c r="AO5" s="453"/>
      <c r="AP5" s="453"/>
      <c r="AQ5" s="453"/>
    </row>
    <row r="6" spans="1:43" ht="13.5" customHeight="1">
      <c r="B6" s="3121" t="s">
        <v>876</v>
      </c>
      <c r="C6" s="3123" t="s">
        <v>877</v>
      </c>
      <c r="D6" s="3068"/>
      <c r="E6" s="3123" t="s">
        <v>488</v>
      </c>
      <c r="F6" s="3068"/>
      <c r="G6" s="3125"/>
      <c r="H6" s="3127" t="s">
        <v>843</v>
      </c>
      <c r="I6" s="3128"/>
      <c r="J6" s="3128"/>
      <c r="K6" s="3129" t="s">
        <v>932</v>
      </c>
      <c r="L6" s="3130"/>
      <c r="M6" s="3131"/>
      <c r="N6" s="3128" t="s">
        <v>878</v>
      </c>
      <c r="O6" s="3128"/>
      <c r="P6" s="3128"/>
      <c r="Q6" s="3123" t="s">
        <v>879</v>
      </c>
      <c r="R6" s="3068"/>
      <c r="S6" s="3125"/>
      <c r="T6" s="3068" t="s">
        <v>880</v>
      </c>
      <c r="U6" s="3068"/>
      <c r="V6" s="3125"/>
      <c r="AA6" s="460"/>
      <c r="AC6" s="453"/>
      <c r="AD6" s="453"/>
      <c r="AE6" s="453"/>
      <c r="AF6" s="453"/>
      <c r="AG6" s="481"/>
      <c r="AH6" s="455"/>
      <c r="AM6" s="453">
        <v>0.28499999999999998</v>
      </c>
      <c r="AO6" s="453" t="s">
        <v>881</v>
      </c>
    </row>
    <row r="7" spans="1:43" ht="13.5" customHeight="1">
      <c r="B7" s="3122"/>
      <c r="C7" s="3124"/>
      <c r="D7" s="3045"/>
      <c r="E7" s="3124"/>
      <c r="F7" s="3045"/>
      <c r="G7" s="3126"/>
      <c r="H7" s="3132" t="s">
        <v>933</v>
      </c>
      <c r="I7" s="3133"/>
      <c r="J7" s="3133"/>
      <c r="K7" s="3134" t="s">
        <v>934</v>
      </c>
      <c r="L7" s="3135"/>
      <c r="M7" s="3136"/>
      <c r="N7" s="3137" t="s">
        <v>935</v>
      </c>
      <c r="O7" s="3137"/>
      <c r="P7" s="3137"/>
      <c r="Q7" s="3132" t="s">
        <v>936</v>
      </c>
      <c r="R7" s="3133"/>
      <c r="S7" s="3138"/>
      <c r="T7" s="3133" t="s">
        <v>882</v>
      </c>
      <c r="U7" s="3133"/>
      <c r="V7" s="3138"/>
      <c r="X7" s="3139" t="s">
        <v>883</v>
      </c>
      <c r="Y7" s="3140"/>
      <c r="Z7" s="3140"/>
      <c r="AA7" s="3140"/>
      <c r="AB7" s="3140"/>
      <c r="AC7" s="3140"/>
      <c r="AD7" s="3141"/>
      <c r="AE7" s="453"/>
      <c r="AF7" s="453"/>
      <c r="AG7" s="482"/>
      <c r="AH7" s="483"/>
      <c r="AI7" s="460"/>
      <c r="AM7" s="453">
        <v>0.25</v>
      </c>
      <c r="AO7" s="453" t="s">
        <v>884</v>
      </c>
    </row>
    <row r="8" spans="1:43" ht="13.5" customHeight="1">
      <c r="B8" s="3006" t="s">
        <v>885</v>
      </c>
      <c r="C8" s="3058" t="s">
        <v>886</v>
      </c>
      <c r="D8" s="3059"/>
      <c r="E8" s="3064" t="s">
        <v>937</v>
      </c>
      <c r="F8" s="3065"/>
      <c r="G8" s="3066"/>
      <c r="H8" s="3067">
        <f>AH26+AH46+AH66+AH99+AH119+AH139+AH159+AH185+AH205+AH225+AH245+AH271+AH291+AH311+AH331+AH357+AH377+AH397+AH417+AH443+AH463+AH483+AH503+AH529+AH549+AH569+AH589</f>
        <v>756</v>
      </c>
      <c r="I8" s="3068"/>
      <c r="J8" s="3068"/>
      <c r="K8" s="3067">
        <f>AI26+AI46+AI66+AI99+AI119+AI139+AI159+AI185+AI205+AI225+AI245+AI271+AI291+AI311+AI331+AI357+AI377+AI397+AI417+AI443+AI463+AI483+AI503+AI529+AI549+AI569+AI589</f>
        <v>0</v>
      </c>
      <c r="L8" s="3068"/>
      <c r="M8" s="3068"/>
      <c r="N8" s="3067">
        <f>AJ26+AJ46+AJ66+AJ99+AJ119+AJ139+AJ159+AJ185+AJ205+AJ225+AJ245+AJ271+AJ291+AJ311+AJ331+AJ357+AJ377+AJ397+AJ417+AJ443+AJ463+AJ483+AJ503+AJ529+AJ549+AJ569+AJ589</f>
        <v>0</v>
      </c>
      <c r="O8" s="3068"/>
      <c r="P8" s="3068"/>
      <c r="Q8" s="3097">
        <f>ROUND(N8/H8,3)</f>
        <v>0</v>
      </c>
      <c r="R8" s="3098"/>
      <c r="S8" s="3099"/>
      <c r="T8" s="3100">
        <f>ROUND(AVERAGE(Q8:S21),3)</f>
        <v>0</v>
      </c>
      <c r="U8" s="3101"/>
      <c r="V8" s="3102"/>
      <c r="X8" s="3108" t="s">
        <v>887</v>
      </c>
      <c r="Y8" s="3109"/>
      <c r="Z8" s="3109"/>
      <c r="AA8" s="3109"/>
      <c r="AB8" s="3110"/>
      <c r="AC8" s="3085" t="s">
        <v>888</v>
      </c>
      <c r="AD8" s="3086"/>
      <c r="AF8" s="453"/>
      <c r="AG8" s="482"/>
      <c r="AH8" s="483"/>
      <c r="AM8" s="453">
        <v>0.214</v>
      </c>
      <c r="AO8" s="453" t="s">
        <v>889</v>
      </c>
    </row>
    <row r="9" spans="1:43" ht="13.5" customHeight="1">
      <c r="B9" s="3007"/>
      <c r="C9" s="3060"/>
      <c r="D9" s="3061"/>
      <c r="E9" s="3052" t="s">
        <v>899</v>
      </c>
      <c r="F9" s="3053"/>
      <c r="G9" s="3054"/>
      <c r="H9" s="3055">
        <f t="shared" ref="H9:H13" si="0">AH27+AH47+AH67+AH100+AH120+AH140+AH160+AH186+AH206+AH226+AH246+AH272+AH292+AH312+AH332+AH358+AH378+AH398+AH418+AH444+AH464+AH484+AH504+AH530+AH550+AH570+AH590</f>
        <v>756</v>
      </c>
      <c r="I9" s="3056"/>
      <c r="J9" s="3056"/>
      <c r="K9" s="3055">
        <f t="shared" ref="K9:K13" si="1">AI27+AI47+AI67+AI100+AI120+AI140+AI160+AI206+AI226+AI246+AI272+AI292+AI312+AI332+AI358+AI378+AI398+AI418+AI444+AI464+AI484+AI504+AI530+AI550+AI570+AI590</f>
        <v>0</v>
      </c>
      <c r="L9" s="3056"/>
      <c r="M9" s="3056"/>
      <c r="N9" s="3055">
        <f t="shared" ref="N9:N12" si="2">AJ27+AJ47+AJ67+AJ100+AJ120+AJ140+AJ160+AJ186+AJ206+AJ226+AJ246+AJ272+AJ292+AJ312+AJ332+AJ358+AJ378+AJ398+AJ418+AJ444+AJ464+AJ484+AJ504+AJ530+AJ550+AJ570+AJ590</f>
        <v>0</v>
      </c>
      <c r="O9" s="3056"/>
      <c r="P9" s="3057"/>
      <c r="Q9" s="3049">
        <f t="shared" ref="Q9:Q21" si="3">ROUND(N9/H9,3)</f>
        <v>0</v>
      </c>
      <c r="R9" s="3050"/>
      <c r="S9" s="3051"/>
      <c r="T9" s="3103"/>
      <c r="U9" s="3104"/>
      <c r="V9" s="3105"/>
      <c r="X9" s="3087" t="s">
        <v>890</v>
      </c>
      <c r="Y9" s="3088"/>
      <c r="Z9" s="3088"/>
      <c r="AA9" s="3088"/>
      <c r="AB9" s="3089"/>
      <c r="AC9" s="3090" t="s">
        <v>938</v>
      </c>
      <c r="AD9" s="3091"/>
      <c r="AF9" s="453"/>
      <c r="AG9" s="482"/>
      <c r="AH9" s="483"/>
      <c r="AI9" s="451"/>
    </row>
    <row r="10" spans="1:43" ht="13.5" customHeight="1">
      <c r="B10" s="3007"/>
      <c r="C10" s="3060"/>
      <c r="D10" s="3061"/>
      <c r="E10" s="3052" t="s">
        <v>939</v>
      </c>
      <c r="F10" s="3053"/>
      <c r="G10" s="3054"/>
      <c r="H10" s="3055">
        <f t="shared" si="0"/>
        <v>756</v>
      </c>
      <c r="I10" s="3056"/>
      <c r="J10" s="3056"/>
      <c r="K10" s="3055">
        <f t="shared" si="1"/>
        <v>0</v>
      </c>
      <c r="L10" s="3056"/>
      <c r="M10" s="3056"/>
      <c r="N10" s="3055">
        <f t="shared" si="2"/>
        <v>0</v>
      </c>
      <c r="O10" s="3056"/>
      <c r="P10" s="3057"/>
      <c r="Q10" s="3049">
        <f t="shared" si="3"/>
        <v>0</v>
      </c>
      <c r="R10" s="3050"/>
      <c r="S10" s="3051"/>
      <c r="T10" s="3103"/>
      <c r="U10" s="3104"/>
      <c r="V10" s="3105"/>
      <c r="X10" s="3092" t="s">
        <v>891</v>
      </c>
      <c r="Y10" s="3093"/>
      <c r="Z10" s="3093"/>
      <c r="AA10" s="3093"/>
      <c r="AB10" s="3094"/>
      <c r="AC10" s="3095" t="s">
        <v>892</v>
      </c>
      <c r="AD10" s="3096"/>
      <c r="AF10" s="453"/>
      <c r="AG10" s="482"/>
      <c r="AH10" s="483"/>
      <c r="AI10" s="451"/>
    </row>
    <row r="11" spans="1:43" ht="13.5" customHeight="1">
      <c r="B11" s="3007"/>
      <c r="C11" s="3060"/>
      <c r="D11" s="3061"/>
      <c r="E11" s="3052" t="s">
        <v>893</v>
      </c>
      <c r="F11" s="3053"/>
      <c r="G11" s="3054"/>
      <c r="H11" s="3055">
        <f t="shared" si="0"/>
        <v>756</v>
      </c>
      <c r="I11" s="3056"/>
      <c r="J11" s="3056"/>
      <c r="K11" s="3055">
        <f>AI29+AI49+AI69+AI102+AI122+AI142+AI162+AI208+AI228+AI248+AI274+AI294+AI314+AI334+AI360+AI380+AI400+AI420+AI446+AI466+AI486+AI506+AI532+AI552+AI572+AI592</f>
        <v>0</v>
      </c>
      <c r="L11" s="3056"/>
      <c r="M11" s="3056"/>
      <c r="N11" s="3055">
        <f t="shared" si="2"/>
        <v>0</v>
      </c>
      <c r="O11" s="3056"/>
      <c r="P11" s="3057"/>
      <c r="Q11" s="3049">
        <f t="shared" si="3"/>
        <v>0</v>
      </c>
      <c r="R11" s="3050"/>
      <c r="S11" s="3051"/>
      <c r="T11" s="3103"/>
      <c r="U11" s="3104"/>
      <c r="V11" s="3105"/>
      <c r="X11" s="3082" t="s">
        <v>894</v>
      </c>
      <c r="Y11" s="3083"/>
      <c r="Z11" s="3083"/>
      <c r="AA11" s="3083"/>
      <c r="AB11" s="3084"/>
      <c r="AC11" s="3080" t="s">
        <v>895</v>
      </c>
      <c r="AD11" s="3081"/>
      <c r="AE11" s="453"/>
      <c r="AF11" s="453"/>
      <c r="AG11" s="482"/>
      <c r="AH11" s="483"/>
      <c r="AI11" s="451"/>
    </row>
    <row r="12" spans="1:43" ht="13.5" customHeight="1">
      <c r="B12" s="3007"/>
      <c r="C12" s="3060"/>
      <c r="D12" s="3061"/>
      <c r="E12" s="3052" t="s">
        <v>940</v>
      </c>
      <c r="F12" s="3053"/>
      <c r="G12" s="3054"/>
      <c r="H12" s="3055">
        <f t="shared" si="0"/>
        <v>756</v>
      </c>
      <c r="I12" s="3056"/>
      <c r="J12" s="3056"/>
      <c r="K12" s="3055">
        <f t="shared" si="1"/>
        <v>0</v>
      </c>
      <c r="L12" s="3056"/>
      <c r="M12" s="3056"/>
      <c r="N12" s="3055">
        <f t="shared" si="2"/>
        <v>0</v>
      </c>
      <c r="O12" s="3056"/>
      <c r="P12" s="3057"/>
      <c r="Q12" s="3049">
        <f t="shared" si="3"/>
        <v>0</v>
      </c>
      <c r="R12" s="3050"/>
      <c r="S12" s="3051"/>
      <c r="T12" s="3103"/>
      <c r="U12" s="3104"/>
      <c r="V12" s="3105"/>
      <c r="AA12" s="453"/>
      <c r="AC12" s="453"/>
      <c r="AD12" s="453"/>
      <c r="AE12" s="453"/>
      <c r="AF12" s="453"/>
      <c r="AG12" s="482"/>
      <c r="AH12" s="483"/>
      <c r="AI12" s="451"/>
    </row>
    <row r="13" spans="1:43" ht="13.5" customHeight="1">
      <c r="B13" s="3008"/>
      <c r="C13" s="3062"/>
      <c r="D13" s="3063"/>
      <c r="E13" s="3041"/>
      <c r="F13" s="3042"/>
      <c r="G13" s="3043"/>
      <c r="H13" s="3044">
        <f t="shared" si="0"/>
        <v>756</v>
      </c>
      <c r="I13" s="3045"/>
      <c r="J13" s="3045"/>
      <c r="K13" s="3044">
        <f t="shared" si="1"/>
        <v>0</v>
      </c>
      <c r="L13" s="3045"/>
      <c r="M13" s="3045"/>
      <c r="N13" s="3044">
        <f>AJ31+AJ51+AJ71+AJ104+AJ124+AJ144+AJ164+AJ190+AJ210+AJ230+AJ250+AJ276+AJ296+AJ316+AJ336+AJ362+AJ382+AJ402+AJ422+AJ448+AJ468+AJ488+AJ508+AJ534+AJ554+AJ574+AJ594</f>
        <v>0</v>
      </c>
      <c r="O13" s="3045"/>
      <c r="P13" s="3045"/>
      <c r="Q13" s="3046">
        <f t="shared" si="3"/>
        <v>0</v>
      </c>
      <c r="R13" s="3047"/>
      <c r="S13" s="3048"/>
      <c r="T13" s="3103"/>
      <c r="U13" s="3104"/>
      <c r="V13" s="3105"/>
      <c r="AA13" s="453"/>
      <c r="AC13" s="453"/>
      <c r="AD13" s="453"/>
      <c r="AE13" s="453"/>
      <c r="AF13" s="453"/>
      <c r="AG13" s="482"/>
      <c r="AH13" s="483"/>
      <c r="AI13" s="451"/>
    </row>
    <row r="14" spans="1:43" ht="13.5" customHeight="1">
      <c r="B14" s="3006" t="s">
        <v>896</v>
      </c>
      <c r="C14" s="3058" t="s">
        <v>897</v>
      </c>
      <c r="D14" s="3059"/>
      <c r="E14" s="3072" t="s">
        <v>898</v>
      </c>
      <c r="F14" s="3073"/>
      <c r="G14" s="3074"/>
      <c r="H14" s="3075">
        <f>AH33+AH53+AH73+AH106+AH126+AH146+AH166+AH192+AH212+AH232+AH252+AH278+AH298+AH318+AH338+AH364+AH384+AH404+AH424+AH450+AH470+AH490+AH510+AH536+AH556+AH576+AH596</f>
        <v>756</v>
      </c>
      <c r="I14" s="3076"/>
      <c r="J14" s="3076"/>
      <c r="K14" s="3075">
        <f>AI33+AI53+AI73+AI106+AI126+AI146+AI166+AI192+AI212+AI232+AI252+AI278+AI298+AI318+AI338+AI364+AI384+AI404+AI424+AI450+AI470+AI490+AI510+AI536+AI556+AI576+AI596</f>
        <v>0</v>
      </c>
      <c r="L14" s="3076"/>
      <c r="M14" s="3076"/>
      <c r="N14" s="3075">
        <f>AJ33+AJ53+AJ73+AJ106+AJ126+AJ146+AJ166+AJ192+AJ212+AJ232+AJ252+AJ278+AJ298+AJ318+AJ338+AJ364+AJ384+AJ404+AJ424+AJ450+AJ470+AJ490+AJ510+AJ536+AJ556+AJ576+AJ596</f>
        <v>0</v>
      </c>
      <c r="O14" s="3076"/>
      <c r="P14" s="3076"/>
      <c r="Q14" s="3111">
        <f t="shared" si="3"/>
        <v>0</v>
      </c>
      <c r="R14" s="3112"/>
      <c r="S14" s="3113"/>
      <c r="T14" s="3103"/>
      <c r="U14" s="3104"/>
      <c r="V14" s="3105"/>
      <c r="AA14" s="453"/>
      <c r="AC14" s="453"/>
      <c r="AD14" s="453"/>
      <c r="AE14" s="453"/>
      <c r="AF14" s="453"/>
      <c r="AG14" s="482"/>
      <c r="AH14" s="483"/>
      <c r="AI14" s="451"/>
    </row>
    <row r="15" spans="1:43" ht="13.5" customHeight="1">
      <c r="B15" s="3007"/>
      <c r="C15" s="3060"/>
      <c r="D15" s="3061"/>
      <c r="E15" s="3052" t="s">
        <v>941</v>
      </c>
      <c r="F15" s="3053"/>
      <c r="G15" s="3054"/>
      <c r="H15" s="3055">
        <f t="shared" ref="H15:H17" si="4">AH34+AH54+AH74+AH107+AH127+AH147+AH167+AH193+AH213+AH233+AH253+AH279+AH299+AH319+AH339+AH365+AH385+AH405+AH425+AH451+AH471+AH491+AH511+AH537+AH557+AH577+AH597</f>
        <v>756</v>
      </c>
      <c r="I15" s="3056"/>
      <c r="J15" s="3056"/>
      <c r="K15" s="3055">
        <f t="shared" ref="K15:K17" si="5">AI34+AI54+AI74+AI107+AI127+AI147+AI167+AI193+AI213+AI233+AI253+AI279+AI299+AI319+AI339+AI365+AI385+AI405+AI425+AI451+AI471+AI491+AI511+AI537+AI557+AI577+AI597</f>
        <v>0</v>
      </c>
      <c r="L15" s="3056"/>
      <c r="M15" s="3056"/>
      <c r="N15" s="3055">
        <f t="shared" ref="N15:N17" si="6">AJ34+AJ54+AJ74+AJ107+AJ127+AJ147+AJ167+AJ193+AJ213+AJ233+AJ253+AJ279+AJ299+AJ319+AJ339+AJ365+AJ385+AJ405+AJ425+AJ451+AJ471+AJ491+AJ511+AJ537+AJ557+AJ577+AJ597</f>
        <v>0</v>
      </c>
      <c r="O15" s="3056"/>
      <c r="P15" s="3057"/>
      <c r="Q15" s="3049">
        <f t="shared" si="3"/>
        <v>0</v>
      </c>
      <c r="R15" s="3050"/>
      <c r="S15" s="3051"/>
      <c r="T15" s="3103"/>
      <c r="U15" s="3104"/>
      <c r="V15" s="3105"/>
      <c r="AA15" s="453"/>
      <c r="AC15" s="453"/>
      <c r="AD15" s="453"/>
      <c r="AE15" s="453"/>
      <c r="AF15" s="453"/>
      <c r="AG15" s="482"/>
      <c r="AH15" s="483"/>
      <c r="AI15" s="451"/>
    </row>
    <row r="16" spans="1:43" ht="13.5" customHeight="1">
      <c r="B16" s="3007"/>
      <c r="C16" s="3060"/>
      <c r="D16" s="3061"/>
      <c r="E16" s="3052"/>
      <c r="F16" s="3053"/>
      <c r="G16" s="3054"/>
      <c r="H16" s="3055">
        <f t="shared" si="4"/>
        <v>756</v>
      </c>
      <c r="I16" s="3056"/>
      <c r="J16" s="3056"/>
      <c r="K16" s="3055">
        <f t="shared" si="5"/>
        <v>0</v>
      </c>
      <c r="L16" s="3056"/>
      <c r="M16" s="3056"/>
      <c r="N16" s="3055">
        <f t="shared" si="6"/>
        <v>0</v>
      </c>
      <c r="O16" s="3056"/>
      <c r="P16" s="3057"/>
      <c r="Q16" s="3049">
        <f t="shared" si="3"/>
        <v>0</v>
      </c>
      <c r="R16" s="3050"/>
      <c r="S16" s="3051"/>
      <c r="T16" s="3103"/>
      <c r="U16" s="3104"/>
      <c r="V16" s="3105"/>
      <c r="AA16" s="453"/>
      <c r="AC16" s="453"/>
      <c r="AD16" s="453"/>
      <c r="AE16" s="453"/>
      <c r="AF16" s="453"/>
      <c r="AG16" s="482"/>
      <c r="AH16" s="483"/>
      <c r="AI16" s="451"/>
    </row>
    <row r="17" spans="2:40" ht="13.5" customHeight="1">
      <c r="B17" s="3007"/>
      <c r="C17" s="3062"/>
      <c r="D17" s="3063"/>
      <c r="E17" s="3072"/>
      <c r="F17" s="3073"/>
      <c r="G17" s="3074"/>
      <c r="H17" s="3075">
        <f t="shared" si="4"/>
        <v>756</v>
      </c>
      <c r="I17" s="3076"/>
      <c r="J17" s="3076"/>
      <c r="K17" s="3075">
        <f t="shared" si="5"/>
        <v>0</v>
      </c>
      <c r="L17" s="3076"/>
      <c r="M17" s="3076"/>
      <c r="N17" s="3075">
        <f t="shared" si="6"/>
        <v>0</v>
      </c>
      <c r="O17" s="3076"/>
      <c r="P17" s="3076"/>
      <c r="Q17" s="3077">
        <f t="shared" si="3"/>
        <v>0</v>
      </c>
      <c r="R17" s="3078"/>
      <c r="S17" s="3079"/>
      <c r="T17" s="3103"/>
      <c r="U17" s="3104"/>
      <c r="V17" s="3105"/>
      <c r="AA17" s="453"/>
      <c r="AC17" s="453"/>
      <c r="AD17" s="453"/>
      <c r="AE17" s="453"/>
      <c r="AF17" s="453"/>
      <c r="AG17" s="453"/>
    </row>
    <row r="18" spans="2:40" ht="13.5" customHeight="1">
      <c r="B18" s="3007"/>
      <c r="C18" s="3058" t="s">
        <v>900</v>
      </c>
      <c r="D18" s="3059"/>
      <c r="E18" s="3064" t="s">
        <v>942</v>
      </c>
      <c r="F18" s="3065"/>
      <c r="G18" s="3066"/>
      <c r="H18" s="3067">
        <f>AH38+AH58+AH78+AH111+AH131+AH151+AH171+AH197+AH217+AH237+AH257+AH283+AH303+AH323+AH343+AH369+AH389+AH409+AH429+AH455+AH475+AH495+AH515+AH541+AH561+AH581+AH601</f>
        <v>756</v>
      </c>
      <c r="I18" s="3068"/>
      <c r="J18" s="3068"/>
      <c r="K18" s="3067">
        <f>AI38+AI58+AI78+AI111+AI131+AI151+AI171+AI197+AI217+AI237+AI257+AI283+AI303+AI323+AI343+AI369+AI389+AI409+AI429+AI455+AI475+AI495+AI515+AI541+AI561+AI581+AI601</f>
        <v>0</v>
      </c>
      <c r="L18" s="3068"/>
      <c r="M18" s="3068"/>
      <c r="N18" s="3067">
        <f>AJ38+AJ58+AJ78+AJ111+AJ131+AJ151+AJ171+AJ197+AJ217+AJ237+AJ257+AJ283+AJ303+AJ323+AJ343+AJ369+AJ389+AJ409+AJ429+AJ455+AJ475+AJ495+AJ515+AJ541+AJ561+AJ581+AJ601</f>
        <v>0</v>
      </c>
      <c r="O18" s="3068"/>
      <c r="P18" s="3068"/>
      <c r="Q18" s="3069">
        <f t="shared" si="3"/>
        <v>0</v>
      </c>
      <c r="R18" s="3070"/>
      <c r="S18" s="3071"/>
      <c r="T18" s="3103"/>
      <c r="U18" s="3104"/>
      <c r="V18" s="3105"/>
      <c r="AA18" s="453"/>
      <c r="AC18" s="453"/>
      <c r="AD18" s="453"/>
      <c r="AE18" s="453"/>
      <c r="AF18" s="453"/>
      <c r="AG18" s="453"/>
    </row>
    <row r="19" spans="2:40" ht="13.5" customHeight="1" thickBot="1">
      <c r="B19" s="3007"/>
      <c r="C19" s="3060"/>
      <c r="D19" s="3061"/>
      <c r="E19" s="3052"/>
      <c r="F19" s="3053"/>
      <c r="G19" s="3054"/>
      <c r="H19" s="3055">
        <f t="shared" ref="H19:H21" si="7">AH39+AH59+AH79+AH112+AH132+AH152+AH172+AH198+AH218+AH238+AH258+AH284+AH304+AH324+AH344+AH370+AH390+AH410+AH430+AH456+AH476+AH496+AH516+AH542+AH562+AH582+AH602</f>
        <v>756</v>
      </c>
      <c r="I19" s="3056"/>
      <c r="J19" s="3056"/>
      <c r="K19" s="3055">
        <f t="shared" ref="K19:K20" si="8">AI39+AI59+AI79+AI112+AI132+AI152+AI172+AI198+AI218+AI238+AI258+AI284+AI304+AI324+AI344+AI370+AI390+AI410+AI430+AI456+AI476+AI496+AI516+AI542+AI562+AI582+AI602</f>
        <v>0</v>
      </c>
      <c r="L19" s="3056"/>
      <c r="M19" s="3056"/>
      <c r="N19" s="3055">
        <f t="shared" ref="N19:N20" si="9">AL39+AL59+AL79+AL112+AL132+AL152+AL172+AL198+AL218+AL238+AL258+AL284+AL304+AL324+AL344+AL370+AL390+AL410+AL430+AL456+AL476+AL496+AL516+AL542+AL562+AL582+AL602</f>
        <v>0</v>
      </c>
      <c r="O19" s="3056"/>
      <c r="P19" s="3057"/>
      <c r="Q19" s="3049">
        <f t="shared" si="3"/>
        <v>0</v>
      </c>
      <c r="R19" s="3050"/>
      <c r="S19" s="3051"/>
      <c r="T19" s="3103"/>
      <c r="U19" s="3104"/>
      <c r="V19" s="3105"/>
      <c r="AA19" s="453"/>
      <c r="AC19" s="453"/>
      <c r="AD19" s="453"/>
      <c r="AE19" s="453"/>
      <c r="AF19" s="453"/>
      <c r="AG19" s="453"/>
    </row>
    <row r="20" spans="2:40" ht="13.5" customHeight="1">
      <c r="B20" s="3007"/>
      <c r="C20" s="3060"/>
      <c r="D20" s="3061"/>
      <c r="E20" s="3052"/>
      <c r="F20" s="3053"/>
      <c r="G20" s="3054"/>
      <c r="H20" s="3055">
        <f t="shared" si="7"/>
        <v>756</v>
      </c>
      <c r="I20" s="3056"/>
      <c r="J20" s="3056"/>
      <c r="K20" s="3055">
        <f t="shared" si="8"/>
        <v>0</v>
      </c>
      <c r="L20" s="3056"/>
      <c r="M20" s="3056"/>
      <c r="N20" s="3055">
        <f t="shared" si="9"/>
        <v>0</v>
      </c>
      <c r="O20" s="3056"/>
      <c r="P20" s="3057"/>
      <c r="Q20" s="3049">
        <f>ROUND(N20/H20,3)</f>
        <v>0</v>
      </c>
      <c r="R20" s="3050"/>
      <c r="S20" s="3051"/>
      <c r="T20" s="3103"/>
      <c r="U20" s="3104"/>
      <c r="V20" s="3104"/>
      <c r="W20" s="3037" t="str">
        <f>IF(T8&gt;=AM6,AO6,IF(T8&gt;=AM7,AO7,IF(T8&gt;=AM8,AO8,"補正無し")))</f>
        <v>補正無し</v>
      </c>
      <c r="X20" s="3038"/>
      <c r="Y20" s="3038"/>
      <c r="Z20" s="3038"/>
      <c r="AA20" s="484"/>
      <c r="AB20" s="485"/>
      <c r="AC20" s="485"/>
      <c r="AD20" s="486"/>
      <c r="AE20" s="453"/>
      <c r="AF20" s="453"/>
      <c r="AG20" s="453"/>
    </row>
    <row r="21" spans="2:40" ht="13.5" customHeight="1" thickBot="1">
      <c r="B21" s="3008"/>
      <c r="C21" s="3062"/>
      <c r="D21" s="3063"/>
      <c r="E21" s="3041"/>
      <c r="F21" s="3042"/>
      <c r="G21" s="3043"/>
      <c r="H21" s="3044">
        <f t="shared" si="7"/>
        <v>756</v>
      </c>
      <c r="I21" s="3045"/>
      <c r="J21" s="3045"/>
      <c r="K21" s="3044">
        <f>AI41+AI61+AI81+AI114+AI134+AI154+AI174+AI200+AI220+AI240+AI260+AI286+AI306+AI326+AI346+AI372+AI392+AI412+AI432+AI458+AI478+AI498+AI518+AI544+AI564+AI584+AI604</f>
        <v>0</v>
      </c>
      <c r="L21" s="3045"/>
      <c r="M21" s="3045"/>
      <c r="N21" s="3044">
        <f>AL41+AL61+AL81+AL114+AL134+AL154+AL174+AL200+AL220+AL240+AL260+AL286+AL306+AL326+AL346+AL372+AL392+AL412+AL432+AL458+AL478+AL498+AL518+AL544+AL564+AL584+AL604</f>
        <v>0</v>
      </c>
      <c r="O21" s="3045"/>
      <c r="P21" s="3045"/>
      <c r="Q21" s="3046">
        <f t="shared" si="3"/>
        <v>0</v>
      </c>
      <c r="R21" s="3047"/>
      <c r="S21" s="3048"/>
      <c r="T21" s="3106"/>
      <c r="U21" s="3107"/>
      <c r="V21" s="3107"/>
      <c r="W21" s="3039"/>
      <c r="X21" s="3040"/>
      <c r="Y21" s="3040"/>
      <c r="Z21" s="3040"/>
      <c r="AA21" s="484"/>
      <c r="AB21" s="485"/>
      <c r="AC21" s="485"/>
      <c r="AD21" s="486"/>
      <c r="AE21" s="453"/>
      <c r="AF21" s="453"/>
      <c r="AG21" s="453"/>
    </row>
    <row r="22" spans="2:40" s="459" customFormat="1" ht="13.5" customHeight="1">
      <c r="B22" s="483"/>
      <c r="C22" s="487"/>
      <c r="D22" s="487"/>
      <c r="E22" s="487"/>
      <c r="F22" s="488"/>
      <c r="G22" s="488"/>
      <c r="H22" s="488"/>
      <c r="I22" s="455"/>
      <c r="J22" s="455"/>
      <c r="K22" s="455"/>
      <c r="L22" s="455"/>
      <c r="M22" s="455"/>
      <c r="N22" s="455"/>
      <c r="O22" s="455"/>
      <c r="P22" s="455"/>
      <c r="Q22" s="455"/>
      <c r="R22" s="455"/>
      <c r="S22" s="489"/>
      <c r="T22" s="455"/>
      <c r="U22" s="455"/>
      <c r="V22" s="490" t="s">
        <v>901</v>
      </c>
      <c r="W22" s="455"/>
      <c r="X22" s="455"/>
      <c r="Y22" s="455"/>
      <c r="Z22" s="455"/>
      <c r="AA22" s="455"/>
      <c r="AB22" s="455"/>
      <c r="AC22" s="455"/>
      <c r="AD22" s="455"/>
      <c r="AE22" s="490"/>
      <c r="AF22" s="455"/>
      <c r="AG22" s="455"/>
    </row>
    <row r="23" spans="2:40" ht="13.5" customHeight="1">
      <c r="B23" s="491"/>
      <c r="C23" s="492"/>
      <c r="D23" s="493"/>
      <c r="E23" s="456" t="s">
        <v>858</v>
      </c>
      <c r="F23" s="457">
        <f>+X3</f>
        <v>45109</v>
      </c>
      <c r="G23" s="458">
        <f>+F23+1</f>
        <v>45110</v>
      </c>
      <c r="H23" s="458">
        <f t="shared" ref="H23:AG23" si="10">+G23+1</f>
        <v>45111</v>
      </c>
      <c r="I23" s="458">
        <f t="shared" si="10"/>
        <v>45112</v>
      </c>
      <c r="J23" s="458">
        <f t="shared" si="10"/>
        <v>45113</v>
      </c>
      <c r="K23" s="458">
        <f t="shared" si="10"/>
        <v>45114</v>
      </c>
      <c r="L23" s="458">
        <f t="shared" si="10"/>
        <v>45115</v>
      </c>
      <c r="M23" s="458">
        <f t="shared" si="10"/>
        <v>45116</v>
      </c>
      <c r="N23" s="458">
        <f t="shared" si="10"/>
        <v>45117</v>
      </c>
      <c r="O23" s="458">
        <f t="shared" si="10"/>
        <v>45118</v>
      </c>
      <c r="P23" s="458">
        <f t="shared" si="10"/>
        <v>45119</v>
      </c>
      <c r="Q23" s="458">
        <f t="shared" si="10"/>
        <v>45120</v>
      </c>
      <c r="R23" s="458">
        <f t="shared" si="10"/>
        <v>45121</v>
      </c>
      <c r="S23" s="458">
        <f t="shared" si="10"/>
        <v>45122</v>
      </c>
      <c r="T23" s="458">
        <f t="shared" si="10"/>
        <v>45123</v>
      </c>
      <c r="U23" s="458">
        <f t="shared" si="10"/>
        <v>45124</v>
      </c>
      <c r="V23" s="458">
        <f t="shared" si="10"/>
        <v>45125</v>
      </c>
      <c r="W23" s="458">
        <f t="shared" si="10"/>
        <v>45126</v>
      </c>
      <c r="X23" s="458">
        <f t="shared" si="10"/>
        <v>45127</v>
      </c>
      <c r="Y23" s="458">
        <f t="shared" si="10"/>
        <v>45128</v>
      </c>
      <c r="Z23" s="458">
        <f>+Y23+1</f>
        <v>45129</v>
      </c>
      <c r="AA23" s="458">
        <f t="shared" si="10"/>
        <v>45130</v>
      </c>
      <c r="AB23" s="458">
        <f t="shared" si="10"/>
        <v>45131</v>
      </c>
      <c r="AC23" s="458">
        <f t="shared" si="10"/>
        <v>45132</v>
      </c>
      <c r="AD23" s="458">
        <f>+AC23+1</f>
        <v>45133</v>
      </c>
      <c r="AE23" s="458">
        <f t="shared" si="10"/>
        <v>45134</v>
      </c>
      <c r="AF23" s="458">
        <f>+AE23+1</f>
        <v>45135</v>
      </c>
      <c r="AG23" s="494">
        <f t="shared" si="10"/>
        <v>45136</v>
      </c>
      <c r="AH23" s="3013" t="s">
        <v>902</v>
      </c>
      <c r="AI23" s="3016" t="s">
        <v>903</v>
      </c>
      <c r="AJ23" s="3019" t="s">
        <v>878</v>
      </c>
      <c r="AK23" s="3022"/>
      <c r="AM23" s="3023" t="s">
        <v>904</v>
      </c>
      <c r="AN23" s="3023" t="s">
        <v>905</v>
      </c>
    </row>
    <row r="24" spans="2:40">
      <c r="B24" s="495"/>
      <c r="C24" s="496"/>
      <c r="D24" s="497"/>
      <c r="E24" s="498" t="s">
        <v>859</v>
      </c>
      <c r="F24" s="499" t="str">
        <f>TEXT(WEEKDAY(+F23),"aaa")</f>
        <v>日</v>
      </c>
      <c r="G24" s="500" t="str">
        <f t="shared" ref="G24:AG24" si="11">TEXT(WEEKDAY(+G23),"aaa")</f>
        <v>月</v>
      </c>
      <c r="H24" s="500" t="str">
        <f t="shared" si="11"/>
        <v>火</v>
      </c>
      <c r="I24" s="500" t="str">
        <f t="shared" si="11"/>
        <v>水</v>
      </c>
      <c r="J24" s="500" t="str">
        <f t="shared" si="11"/>
        <v>木</v>
      </c>
      <c r="K24" s="500" t="str">
        <f t="shared" si="11"/>
        <v>金</v>
      </c>
      <c r="L24" s="500" t="str">
        <f t="shared" si="11"/>
        <v>土</v>
      </c>
      <c r="M24" s="500" t="str">
        <f t="shared" si="11"/>
        <v>日</v>
      </c>
      <c r="N24" s="500" t="str">
        <f t="shared" si="11"/>
        <v>月</v>
      </c>
      <c r="O24" s="500" t="str">
        <f t="shared" si="11"/>
        <v>火</v>
      </c>
      <c r="P24" s="500" t="str">
        <f t="shared" si="11"/>
        <v>水</v>
      </c>
      <c r="Q24" s="500" t="str">
        <f t="shared" si="11"/>
        <v>木</v>
      </c>
      <c r="R24" s="500" t="str">
        <f t="shared" si="11"/>
        <v>金</v>
      </c>
      <c r="S24" s="500" t="str">
        <f t="shared" si="11"/>
        <v>土</v>
      </c>
      <c r="T24" s="500" t="str">
        <f t="shared" si="11"/>
        <v>日</v>
      </c>
      <c r="U24" s="500" t="str">
        <f t="shared" si="11"/>
        <v>月</v>
      </c>
      <c r="V24" s="500" t="str">
        <f t="shared" si="11"/>
        <v>火</v>
      </c>
      <c r="W24" s="500" t="str">
        <f t="shared" si="11"/>
        <v>水</v>
      </c>
      <c r="X24" s="500" t="str">
        <f t="shared" si="11"/>
        <v>木</v>
      </c>
      <c r="Y24" s="500" t="str">
        <f t="shared" si="11"/>
        <v>金</v>
      </c>
      <c r="Z24" s="500" t="str">
        <f t="shared" si="11"/>
        <v>土</v>
      </c>
      <c r="AA24" s="500" t="str">
        <f t="shared" si="11"/>
        <v>日</v>
      </c>
      <c r="AB24" s="500" t="str">
        <f t="shared" si="11"/>
        <v>月</v>
      </c>
      <c r="AC24" s="500" t="str">
        <f t="shared" si="11"/>
        <v>火</v>
      </c>
      <c r="AD24" s="500" t="str">
        <f t="shared" si="11"/>
        <v>水</v>
      </c>
      <c r="AE24" s="500" t="str">
        <f t="shared" si="11"/>
        <v>木</v>
      </c>
      <c r="AF24" s="500" t="str">
        <f t="shared" si="11"/>
        <v>金</v>
      </c>
      <c r="AG24" s="501" t="str">
        <f t="shared" si="11"/>
        <v>土</v>
      </c>
      <c r="AH24" s="3014"/>
      <c r="AI24" s="3017"/>
      <c r="AJ24" s="3020"/>
      <c r="AK24" s="3022"/>
      <c r="AM24" s="3023"/>
      <c r="AN24" s="3023"/>
    </row>
    <row r="25" spans="2:40" ht="24.75" customHeight="1">
      <c r="B25" s="502" t="s">
        <v>876</v>
      </c>
      <c r="C25" s="503" t="s">
        <v>877</v>
      </c>
      <c r="D25" s="504" t="s">
        <v>488</v>
      </c>
      <c r="E25" s="505" t="s">
        <v>906</v>
      </c>
      <c r="F25" s="506"/>
      <c r="G25" s="507"/>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G25" s="508"/>
      <c r="AH25" s="3015"/>
      <c r="AI25" s="3018"/>
      <c r="AJ25" s="3021"/>
      <c r="AK25" s="3022"/>
    </row>
    <row r="26" spans="2:40" ht="13.5" customHeight="1">
      <c r="B26" s="3006" t="s">
        <v>885</v>
      </c>
      <c r="C26" s="3009" t="s">
        <v>886</v>
      </c>
      <c r="D26" s="509" t="str">
        <f>E$8</f>
        <v>〇〇</v>
      </c>
      <c r="E26" s="510"/>
      <c r="F26" s="511"/>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3"/>
      <c r="AH26" s="514">
        <f>COUNTA(F$23:AG$23)-AI26</f>
        <v>28</v>
      </c>
      <c r="AI26" s="515">
        <f>AM26+AN26</f>
        <v>0</v>
      </c>
      <c r="AJ26" s="516">
        <f>+COUNTIF(F26:AG26,"休")</f>
        <v>0</v>
      </c>
      <c r="AM26" s="504">
        <f>+COUNTIF(F26:AG26,"－")</f>
        <v>0</v>
      </c>
      <c r="AN26" s="504">
        <f t="shared" ref="AN26:AN31" si="12">+COUNTIF(F26:AG26,"外")</f>
        <v>0</v>
      </c>
    </row>
    <row r="27" spans="2:40" ht="13.5" customHeight="1">
      <c r="B27" s="3007"/>
      <c r="C27" s="3010"/>
      <c r="D27" s="517" t="str">
        <f>E$9</f>
        <v>●●</v>
      </c>
      <c r="E27" s="518"/>
      <c r="F27" s="519"/>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1"/>
      <c r="AH27" s="514">
        <f t="shared" ref="AH27:AH31" si="13">COUNTA(F$23:AG$23)-AI27</f>
        <v>28</v>
      </c>
      <c r="AI27" s="467">
        <f t="shared" ref="AI27:AI31" si="14">AM27+AN27</f>
        <v>0</v>
      </c>
      <c r="AJ27" s="522">
        <f t="shared" ref="AJ27:AJ30" si="15">+COUNTIF(F27:AG27,"休")</f>
        <v>0</v>
      </c>
      <c r="AM27" s="504">
        <f t="shared" ref="AM27:AM30" si="16">+COUNTIF(F27:AG27,"－")</f>
        <v>0</v>
      </c>
      <c r="AN27" s="504">
        <f t="shared" si="12"/>
        <v>0</v>
      </c>
    </row>
    <row r="28" spans="2:40">
      <c r="B28" s="3007"/>
      <c r="C28" s="3010"/>
      <c r="D28" s="517" t="str">
        <f>E$10</f>
        <v>△△</v>
      </c>
      <c r="E28" s="518"/>
      <c r="F28" s="519"/>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1"/>
      <c r="AH28" s="514">
        <f t="shared" si="13"/>
        <v>28</v>
      </c>
      <c r="AI28" s="467">
        <f>AM28+AN28</f>
        <v>0</v>
      </c>
      <c r="AJ28" s="522">
        <f t="shared" si="15"/>
        <v>0</v>
      </c>
      <c r="AM28" s="504">
        <f t="shared" si="16"/>
        <v>0</v>
      </c>
      <c r="AN28" s="504">
        <f t="shared" si="12"/>
        <v>0</v>
      </c>
    </row>
    <row r="29" spans="2:40">
      <c r="B29" s="3007"/>
      <c r="C29" s="3010"/>
      <c r="D29" s="517" t="str">
        <f>E$11</f>
        <v>■■</v>
      </c>
      <c r="E29" s="518"/>
      <c r="F29" s="519"/>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c r="AF29" s="520"/>
      <c r="AG29" s="521"/>
      <c r="AH29" s="514">
        <f t="shared" si="13"/>
        <v>28</v>
      </c>
      <c r="AI29" s="467">
        <f t="shared" si="14"/>
        <v>0</v>
      </c>
      <c r="AJ29" s="522">
        <f t="shared" si="15"/>
        <v>0</v>
      </c>
      <c r="AM29" s="504">
        <f t="shared" si="16"/>
        <v>0</v>
      </c>
      <c r="AN29" s="504">
        <f t="shared" si="12"/>
        <v>0</v>
      </c>
    </row>
    <row r="30" spans="2:40">
      <c r="B30" s="3007"/>
      <c r="C30" s="3010"/>
      <c r="D30" s="517" t="str">
        <f>E$12</f>
        <v>★★</v>
      </c>
      <c r="E30" s="518"/>
      <c r="F30" s="519"/>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1"/>
      <c r="AH30" s="514">
        <f t="shared" si="13"/>
        <v>28</v>
      </c>
      <c r="AI30" s="467">
        <f t="shared" si="14"/>
        <v>0</v>
      </c>
      <c r="AJ30" s="522">
        <f t="shared" si="15"/>
        <v>0</v>
      </c>
      <c r="AM30" s="504">
        <f t="shared" si="16"/>
        <v>0</v>
      </c>
      <c r="AN30" s="504">
        <f t="shared" si="12"/>
        <v>0</v>
      </c>
    </row>
    <row r="31" spans="2:40">
      <c r="B31" s="3008"/>
      <c r="C31" s="3011"/>
      <c r="D31" s="517">
        <f>E$13</f>
        <v>0</v>
      </c>
      <c r="E31" s="455"/>
      <c r="F31" s="523"/>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5"/>
      <c r="AH31" s="514">
        <f t="shared" si="13"/>
        <v>28</v>
      </c>
      <c r="AI31" s="515">
        <f t="shared" si="14"/>
        <v>0</v>
      </c>
      <c r="AJ31" s="516">
        <f>+COUNTIF(F31:AG31,"休")</f>
        <v>0</v>
      </c>
      <c r="AM31" s="504">
        <f>+COUNTIF(F31:AG31,"－")</f>
        <v>0</v>
      </c>
      <c r="AN31" s="504">
        <f t="shared" si="12"/>
        <v>0</v>
      </c>
    </row>
    <row r="32" spans="2:40" ht="24.75" customHeight="1">
      <c r="B32" s="3006" t="s">
        <v>896</v>
      </c>
      <c r="C32" s="3009" t="s">
        <v>897</v>
      </c>
      <c r="D32" s="504" t="s">
        <v>488</v>
      </c>
      <c r="E32" s="526" t="s">
        <v>906</v>
      </c>
      <c r="F32" s="506"/>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8"/>
      <c r="AH32" s="527"/>
      <c r="AI32" s="504"/>
      <c r="AJ32" s="528"/>
    </row>
    <row r="33" spans="2:40" ht="13.5" customHeight="1">
      <c r="B33" s="3007"/>
      <c r="C33" s="3010"/>
      <c r="D33" s="529" t="str">
        <f>E$14</f>
        <v>〇〇</v>
      </c>
      <c r="E33" s="455"/>
      <c r="F33" s="511"/>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3"/>
      <c r="AH33" s="514">
        <f>COUNTA(F$23:AG$23)-AI33</f>
        <v>28</v>
      </c>
      <c r="AI33" s="515">
        <f t="shared" ref="AI33:AI36" si="17">AM33+AN33</f>
        <v>0</v>
      </c>
      <c r="AJ33" s="516">
        <f>+COUNTIF(F33:AG33,"休")</f>
        <v>0</v>
      </c>
      <c r="AM33" s="504">
        <f>+COUNTIF(F33:AG33,"－")</f>
        <v>0</v>
      </c>
      <c r="AN33" s="504">
        <f>+COUNTIF(F33:AG33,"外")</f>
        <v>0</v>
      </c>
    </row>
    <row r="34" spans="2:40">
      <c r="B34" s="3007"/>
      <c r="C34" s="3010"/>
      <c r="D34" s="517" t="str">
        <f>E$15</f>
        <v>●●</v>
      </c>
      <c r="E34" s="518"/>
      <c r="F34" s="519"/>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1"/>
      <c r="AH34" s="514">
        <f t="shared" ref="AH34:AH36" si="18">COUNTA(F$23:AG$23)-AI34</f>
        <v>28</v>
      </c>
      <c r="AI34" s="467">
        <f t="shared" si="17"/>
        <v>0</v>
      </c>
      <c r="AJ34" s="522">
        <f t="shared" ref="AJ34:AJ36" si="19">+COUNTIF(F34:AG34,"休")</f>
        <v>0</v>
      </c>
      <c r="AM34" s="504">
        <f t="shared" ref="AM34:AM36" si="20">+COUNTIF(F34:AG34,"－")</f>
        <v>0</v>
      </c>
      <c r="AN34" s="504">
        <f>+COUNTIF(F34:AG34,"外")</f>
        <v>0</v>
      </c>
    </row>
    <row r="35" spans="2:40">
      <c r="B35" s="3007"/>
      <c r="C35" s="3010"/>
      <c r="D35" s="517">
        <f>E$16</f>
        <v>0</v>
      </c>
      <c r="E35" s="518"/>
      <c r="F35" s="519"/>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1"/>
      <c r="AH35" s="514">
        <f t="shared" si="18"/>
        <v>28</v>
      </c>
      <c r="AI35" s="467">
        <f t="shared" si="17"/>
        <v>0</v>
      </c>
      <c r="AJ35" s="522">
        <f t="shared" si="19"/>
        <v>0</v>
      </c>
      <c r="AM35" s="504">
        <f t="shared" si="20"/>
        <v>0</v>
      </c>
      <c r="AN35" s="504">
        <f>+COUNTIF(F35:AG35,"外")</f>
        <v>0</v>
      </c>
    </row>
    <row r="36" spans="2:40">
      <c r="B36" s="3007"/>
      <c r="C36" s="3011"/>
      <c r="D36" s="529">
        <f>E$17</f>
        <v>0</v>
      </c>
      <c r="E36" s="455"/>
      <c r="F36" s="519"/>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13"/>
      <c r="AH36" s="514">
        <f t="shared" si="18"/>
        <v>28</v>
      </c>
      <c r="AI36" s="498">
        <f t="shared" si="17"/>
        <v>0</v>
      </c>
      <c r="AJ36" s="516">
        <f t="shared" si="19"/>
        <v>0</v>
      </c>
      <c r="AM36" s="504">
        <f t="shared" si="20"/>
        <v>0</v>
      </c>
      <c r="AN36" s="504">
        <f>+COUNTIF(F36:AG36,"外")</f>
        <v>0</v>
      </c>
    </row>
    <row r="37" spans="2:40" ht="24.75" customHeight="1">
      <c r="B37" s="3007"/>
      <c r="C37" s="3009" t="s">
        <v>900</v>
      </c>
      <c r="D37" s="504" t="s">
        <v>488</v>
      </c>
      <c r="E37" s="526" t="s">
        <v>906</v>
      </c>
      <c r="F37" s="506"/>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8"/>
      <c r="AH37" s="527"/>
      <c r="AI37" s="504"/>
      <c r="AJ37" s="528"/>
    </row>
    <row r="38" spans="2:40">
      <c r="B38" s="3007"/>
      <c r="C38" s="3010"/>
      <c r="D38" s="509" t="str">
        <f>E$18</f>
        <v>●●</v>
      </c>
      <c r="E38" s="515"/>
      <c r="F38" s="511"/>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31"/>
      <c r="AH38" s="514">
        <f t="shared" ref="AH38:AH41" si="21">COUNTA(F$23:AG$23)-AI38</f>
        <v>28</v>
      </c>
      <c r="AI38" s="532">
        <f t="shared" ref="AI38:AI41" si="22">AM38+AN38</f>
        <v>0</v>
      </c>
      <c r="AJ38" s="533">
        <f>+COUNTIF(F38:AG38,"休")</f>
        <v>0</v>
      </c>
      <c r="AM38" s="504">
        <f>+COUNTIF(F38:AG38,"－")</f>
        <v>0</v>
      </c>
      <c r="AN38" s="504">
        <f>+COUNTIF(F38:AG38,"外")</f>
        <v>0</v>
      </c>
    </row>
    <row r="39" spans="2:40">
      <c r="B39" s="3007"/>
      <c r="C39" s="3010"/>
      <c r="D39" s="517">
        <f>E$19</f>
        <v>0</v>
      </c>
      <c r="E39" s="467"/>
      <c r="F39" s="519"/>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1"/>
      <c r="AH39" s="514">
        <f t="shared" si="21"/>
        <v>28</v>
      </c>
      <c r="AI39" s="467">
        <f t="shared" si="22"/>
        <v>0</v>
      </c>
      <c r="AJ39" s="522">
        <f t="shared" ref="AJ39:AJ41" si="23">+COUNTIF(F39:AG39,"休")</f>
        <v>0</v>
      </c>
      <c r="AM39" s="504">
        <f t="shared" ref="AM39:AM41" si="24">+COUNTIF(F39:AG39,"－")</f>
        <v>0</v>
      </c>
      <c r="AN39" s="504">
        <f>+COUNTIF(F39:AG39,"外")</f>
        <v>0</v>
      </c>
    </row>
    <row r="40" spans="2:40">
      <c r="B40" s="3007"/>
      <c r="C40" s="3010"/>
      <c r="D40" s="517">
        <f>E$20</f>
        <v>0</v>
      </c>
      <c r="E40" s="467"/>
      <c r="F40" s="519"/>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1"/>
      <c r="AH40" s="514">
        <f t="shared" si="21"/>
        <v>28</v>
      </c>
      <c r="AI40" s="467">
        <f t="shared" si="22"/>
        <v>0</v>
      </c>
      <c r="AJ40" s="522">
        <f t="shared" si="23"/>
        <v>0</v>
      </c>
      <c r="AM40" s="504">
        <f t="shared" si="24"/>
        <v>0</v>
      </c>
      <c r="AN40" s="504">
        <f>+COUNTIF(F40:AG40,"外")</f>
        <v>0</v>
      </c>
    </row>
    <row r="41" spans="2:40">
      <c r="B41" s="3008"/>
      <c r="C41" s="3011"/>
      <c r="D41" s="534">
        <f>E$21</f>
        <v>0</v>
      </c>
      <c r="E41" s="535"/>
      <c r="F41" s="536"/>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8"/>
      <c r="AH41" s="539">
        <f t="shared" si="21"/>
        <v>28</v>
      </c>
      <c r="AI41" s="535">
        <f t="shared" si="22"/>
        <v>0</v>
      </c>
      <c r="AJ41" s="540">
        <f t="shared" si="23"/>
        <v>0</v>
      </c>
      <c r="AM41" s="504">
        <f t="shared" si="24"/>
        <v>0</v>
      </c>
      <c r="AN41" s="504">
        <f>+COUNTIF(F41:AG41,"外")</f>
        <v>0</v>
      </c>
    </row>
    <row r="42" spans="2:4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row>
    <row r="43" spans="2:40" ht="13.5" customHeight="1">
      <c r="B43" s="491"/>
      <c r="C43" s="492"/>
      <c r="D43" s="493"/>
      <c r="E43" s="461" t="s">
        <v>858</v>
      </c>
      <c r="F43" s="462">
        <f>+AG23+1</f>
        <v>45137</v>
      </c>
      <c r="G43" s="463">
        <f>+F43+1</f>
        <v>45138</v>
      </c>
      <c r="H43" s="463">
        <f t="shared" ref="H43:AE43" si="25">+G43+1</f>
        <v>45139</v>
      </c>
      <c r="I43" s="463">
        <f t="shared" si="25"/>
        <v>45140</v>
      </c>
      <c r="J43" s="463">
        <f t="shared" si="25"/>
        <v>45141</v>
      </c>
      <c r="K43" s="463">
        <f t="shared" si="25"/>
        <v>45142</v>
      </c>
      <c r="L43" s="463">
        <f t="shared" si="25"/>
        <v>45143</v>
      </c>
      <c r="M43" s="463">
        <f t="shared" si="25"/>
        <v>45144</v>
      </c>
      <c r="N43" s="463">
        <f t="shared" si="25"/>
        <v>45145</v>
      </c>
      <c r="O43" s="463">
        <f t="shared" si="25"/>
        <v>45146</v>
      </c>
      <c r="P43" s="463">
        <f t="shared" si="25"/>
        <v>45147</v>
      </c>
      <c r="Q43" s="463">
        <f t="shared" si="25"/>
        <v>45148</v>
      </c>
      <c r="R43" s="463">
        <f t="shared" si="25"/>
        <v>45149</v>
      </c>
      <c r="S43" s="463">
        <f t="shared" si="25"/>
        <v>45150</v>
      </c>
      <c r="T43" s="463">
        <f t="shared" si="25"/>
        <v>45151</v>
      </c>
      <c r="U43" s="463">
        <f t="shared" si="25"/>
        <v>45152</v>
      </c>
      <c r="V43" s="463">
        <f t="shared" si="25"/>
        <v>45153</v>
      </c>
      <c r="W43" s="463">
        <f t="shared" si="25"/>
        <v>45154</v>
      </c>
      <c r="X43" s="463">
        <f t="shared" si="25"/>
        <v>45155</v>
      </c>
      <c r="Y43" s="463">
        <f t="shared" si="25"/>
        <v>45156</v>
      </c>
      <c r="Z43" s="463">
        <f>+Y43+1</f>
        <v>45157</v>
      </c>
      <c r="AA43" s="463">
        <f t="shared" si="25"/>
        <v>45158</v>
      </c>
      <c r="AB43" s="463">
        <f t="shared" si="25"/>
        <v>45159</v>
      </c>
      <c r="AC43" s="463">
        <f t="shared" si="25"/>
        <v>45160</v>
      </c>
      <c r="AD43" s="463">
        <f>+AC43+1</f>
        <v>45161</v>
      </c>
      <c r="AE43" s="463">
        <f t="shared" si="25"/>
        <v>45162</v>
      </c>
      <c r="AF43" s="463">
        <f>+AE43+1</f>
        <v>45163</v>
      </c>
      <c r="AG43" s="541">
        <f>+AF43+1</f>
        <v>45164</v>
      </c>
      <c r="AH43" s="3013" t="s">
        <v>902</v>
      </c>
      <c r="AI43" s="3016" t="s">
        <v>903</v>
      </c>
      <c r="AJ43" s="3019" t="s">
        <v>878</v>
      </c>
      <c r="AK43" s="3022"/>
      <c r="AM43" s="3023" t="s">
        <v>943</v>
      </c>
      <c r="AN43" s="3023" t="s">
        <v>905</v>
      </c>
    </row>
    <row r="44" spans="2:40">
      <c r="B44" s="495"/>
      <c r="C44" s="496"/>
      <c r="D44" s="497"/>
      <c r="E44" s="542" t="s">
        <v>859</v>
      </c>
      <c r="F44" s="465" t="str">
        <f>TEXT(WEEKDAY(+F43),"aaa")</f>
        <v>日</v>
      </c>
      <c r="G44" s="466" t="str">
        <f t="shared" ref="G44:AG44" si="26">TEXT(WEEKDAY(+G43),"aaa")</f>
        <v>月</v>
      </c>
      <c r="H44" s="466" t="str">
        <f t="shared" si="26"/>
        <v>火</v>
      </c>
      <c r="I44" s="466" t="str">
        <f t="shared" si="26"/>
        <v>水</v>
      </c>
      <c r="J44" s="466" t="str">
        <f t="shared" si="26"/>
        <v>木</v>
      </c>
      <c r="K44" s="466" t="str">
        <f t="shared" si="26"/>
        <v>金</v>
      </c>
      <c r="L44" s="466" t="str">
        <f t="shared" si="26"/>
        <v>土</v>
      </c>
      <c r="M44" s="466" t="str">
        <f t="shared" si="26"/>
        <v>日</v>
      </c>
      <c r="N44" s="466" t="str">
        <f t="shared" si="26"/>
        <v>月</v>
      </c>
      <c r="O44" s="466" t="str">
        <f t="shared" si="26"/>
        <v>火</v>
      </c>
      <c r="P44" s="466" t="str">
        <f t="shared" si="26"/>
        <v>水</v>
      </c>
      <c r="Q44" s="466" t="str">
        <f t="shared" si="26"/>
        <v>木</v>
      </c>
      <c r="R44" s="466" t="str">
        <f t="shared" si="26"/>
        <v>金</v>
      </c>
      <c r="S44" s="466" t="str">
        <f t="shared" si="26"/>
        <v>土</v>
      </c>
      <c r="T44" s="466" t="str">
        <f t="shared" si="26"/>
        <v>日</v>
      </c>
      <c r="U44" s="466" t="str">
        <f t="shared" si="26"/>
        <v>月</v>
      </c>
      <c r="V44" s="466" t="str">
        <f t="shared" si="26"/>
        <v>火</v>
      </c>
      <c r="W44" s="466" t="str">
        <f t="shared" si="26"/>
        <v>水</v>
      </c>
      <c r="X44" s="466" t="str">
        <f t="shared" si="26"/>
        <v>木</v>
      </c>
      <c r="Y44" s="466" t="str">
        <f t="shared" si="26"/>
        <v>金</v>
      </c>
      <c r="Z44" s="466" t="str">
        <f t="shared" si="26"/>
        <v>土</v>
      </c>
      <c r="AA44" s="466" t="str">
        <f t="shared" si="26"/>
        <v>日</v>
      </c>
      <c r="AB44" s="466" t="str">
        <f t="shared" si="26"/>
        <v>月</v>
      </c>
      <c r="AC44" s="466" t="str">
        <f t="shared" si="26"/>
        <v>火</v>
      </c>
      <c r="AD44" s="466" t="str">
        <f t="shared" si="26"/>
        <v>水</v>
      </c>
      <c r="AE44" s="466" t="str">
        <f t="shared" si="26"/>
        <v>木</v>
      </c>
      <c r="AF44" s="466" t="str">
        <f t="shared" si="26"/>
        <v>金</v>
      </c>
      <c r="AG44" s="543" t="str">
        <f t="shared" si="26"/>
        <v>土</v>
      </c>
      <c r="AH44" s="3014"/>
      <c r="AI44" s="3017"/>
      <c r="AJ44" s="3020"/>
      <c r="AK44" s="3022"/>
      <c r="AM44" s="3023"/>
      <c r="AN44" s="3023"/>
    </row>
    <row r="45" spans="2:40" ht="24.75" customHeight="1">
      <c r="B45" s="502" t="s">
        <v>876</v>
      </c>
      <c r="C45" s="503" t="s">
        <v>877</v>
      </c>
      <c r="D45" s="504" t="s">
        <v>488</v>
      </c>
      <c r="E45" s="526" t="s">
        <v>906</v>
      </c>
      <c r="F45" s="506"/>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8"/>
      <c r="AH45" s="3015"/>
      <c r="AI45" s="3018"/>
      <c r="AJ45" s="3021"/>
      <c r="AK45" s="3022"/>
    </row>
    <row r="46" spans="2:40" ht="13.5" customHeight="1">
      <c r="B46" s="3006" t="s">
        <v>885</v>
      </c>
      <c r="C46" s="3009" t="s">
        <v>886</v>
      </c>
      <c r="D46" s="509" t="str">
        <f>E$8</f>
        <v>〇〇</v>
      </c>
      <c r="E46" s="455"/>
      <c r="F46" s="511"/>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3"/>
      <c r="AH46" s="514">
        <f>COUNTA(F$43:AG$43)-AI46</f>
        <v>28</v>
      </c>
      <c r="AI46" s="515">
        <f>AM46+AN46</f>
        <v>0</v>
      </c>
      <c r="AJ46" s="516">
        <f>+COUNTIF(F46:AG46,"休")</f>
        <v>0</v>
      </c>
      <c r="AM46" s="504">
        <f>+COUNTIF(F46:AG46,"－")</f>
        <v>0</v>
      </c>
      <c r="AN46" s="504">
        <f t="shared" ref="AN46:AN51" si="27">+COUNTIF(F46:AG46,"外")</f>
        <v>0</v>
      </c>
    </row>
    <row r="47" spans="2:40" ht="13.5" customHeight="1">
      <c r="B47" s="3007"/>
      <c r="C47" s="3010"/>
      <c r="D47" s="517" t="str">
        <f>E$9</f>
        <v>●●</v>
      </c>
      <c r="E47" s="518"/>
      <c r="F47" s="519"/>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c r="AF47" s="520"/>
      <c r="AG47" s="521"/>
      <c r="AH47" s="514">
        <f t="shared" ref="AH47:AH51" si="28">COUNTA(F$43:AG$43)-AI47</f>
        <v>28</v>
      </c>
      <c r="AI47" s="467">
        <f t="shared" ref="AI47" si="29">AM47+AN47</f>
        <v>0</v>
      </c>
      <c r="AJ47" s="522">
        <f t="shared" ref="AJ47:AJ50" si="30">+COUNTIF(F47:AG47,"休")</f>
        <v>0</v>
      </c>
      <c r="AM47" s="504">
        <f t="shared" ref="AM47:AM50" si="31">+COUNTIF(F47:AG47,"－")</f>
        <v>0</v>
      </c>
      <c r="AN47" s="504">
        <f t="shared" si="27"/>
        <v>0</v>
      </c>
    </row>
    <row r="48" spans="2:40">
      <c r="B48" s="3007"/>
      <c r="C48" s="3010"/>
      <c r="D48" s="517" t="str">
        <f>E$10</f>
        <v>△△</v>
      </c>
      <c r="E48" s="518"/>
      <c r="F48" s="519"/>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c r="AF48" s="520"/>
      <c r="AG48" s="521"/>
      <c r="AH48" s="514">
        <f t="shared" si="28"/>
        <v>28</v>
      </c>
      <c r="AI48" s="467">
        <f>AM48+AN48</f>
        <v>0</v>
      </c>
      <c r="AJ48" s="522">
        <f t="shared" si="30"/>
        <v>0</v>
      </c>
      <c r="AM48" s="504">
        <f t="shared" si="31"/>
        <v>0</v>
      </c>
      <c r="AN48" s="504">
        <f t="shared" si="27"/>
        <v>0</v>
      </c>
    </row>
    <row r="49" spans="2:40">
      <c r="B49" s="3007"/>
      <c r="C49" s="3010"/>
      <c r="D49" s="517" t="str">
        <f>E$11</f>
        <v>■■</v>
      </c>
      <c r="E49" s="518"/>
      <c r="F49" s="519"/>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G49" s="521"/>
      <c r="AH49" s="514">
        <f t="shared" si="28"/>
        <v>28</v>
      </c>
      <c r="AI49" s="467">
        <f t="shared" ref="AI49:AI51" si="32">AM49+AN49</f>
        <v>0</v>
      </c>
      <c r="AJ49" s="522">
        <f t="shared" si="30"/>
        <v>0</v>
      </c>
      <c r="AM49" s="504">
        <f t="shared" si="31"/>
        <v>0</v>
      </c>
      <c r="AN49" s="504">
        <f t="shared" si="27"/>
        <v>0</v>
      </c>
    </row>
    <row r="50" spans="2:40">
      <c r="B50" s="3007"/>
      <c r="C50" s="3010"/>
      <c r="D50" s="517" t="str">
        <f>E$12</f>
        <v>★★</v>
      </c>
      <c r="E50" s="518"/>
      <c r="F50" s="519"/>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G50" s="521"/>
      <c r="AH50" s="514">
        <f t="shared" si="28"/>
        <v>28</v>
      </c>
      <c r="AI50" s="467">
        <f t="shared" si="32"/>
        <v>0</v>
      </c>
      <c r="AJ50" s="522">
        <f t="shared" si="30"/>
        <v>0</v>
      </c>
      <c r="AM50" s="504">
        <f t="shared" si="31"/>
        <v>0</v>
      </c>
      <c r="AN50" s="504">
        <f t="shared" si="27"/>
        <v>0</v>
      </c>
    </row>
    <row r="51" spans="2:40">
      <c r="B51" s="3008"/>
      <c r="C51" s="3011"/>
      <c r="D51" s="529"/>
      <c r="E51" s="455"/>
      <c r="F51" s="523"/>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5"/>
      <c r="AH51" s="514">
        <f t="shared" si="28"/>
        <v>28</v>
      </c>
      <c r="AI51" s="515">
        <f t="shared" si="32"/>
        <v>0</v>
      </c>
      <c r="AJ51" s="516">
        <f>+COUNTIF(F51:AG51,"休")</f>
        <v>0</v>
      </c>
      <c r="AM51" s="504">
        <f>+COUNTIF(F51:AG51,"－")</f>
        <v>0</v>
      </c>
      <c r="AN51" s="504">
        <f t="shared" si="27"/>
        <v>0</v>
      </c>
    </row>
    <row r="52" spans="2:40" ht="24.75" customHeight="1">
      <c r="B52" s="3006" t="s">
        <v>896</v>
      </c>
      <c r="C52" s="3009" t="s">
        <v>897</v>
      </c>
      <c r="D52" s="504" t="s">
        <v>488</v>
      </c>
      <c r="E52" s="526" t="s">
        <v>906</v>
      </c>
      <c r="F52" s="506"/>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8"/>
      <c r="AH52" s="527"/>
      <c r="AI52" s="504"/>
      <c r="AJ52" s="528"/>
    </row>
    <row r="53" spans="2:40" ht="13.5" customHeight="1">
      <c r="B53" s="3007"/>
      <c r="C53" s="3010"/>
      <c r="D53" s="529" t="str">
        <f>E$14</f>
        <v>〇〇</v>
      </c>
      <c r="E53" s="455"/>
      <c r="F53" s="511"/>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3"/>
      <c r="AH53" s="514">
        <f t="shared" ref="AH53:AH56" si="33">COUNTA(F$43:AG$43)-AI53</f>
        <v>28</v>
      </c>
      <c r="AI53" s="515">
        <f t="shared" ref="AI53:AI56" si="34">AM53+AN53</f>
        <v>0</v>
      </c>
      <c r="AJ53" s="516">
        <f>+COUNTIF(F53:AG53,"休")</f>
        <v>0</v>
      </c>
      <c r="AM53" s="504">
        <f>+COUNTIF(F53:AG53,"－")</f>
        <v>0</v>
      </c>
      <c r="AN53" s="504">
        <f>+COUNTIF(F53:AG53,"外")</f>
        <v>0</v>
      </c>
    </row>
    <row r="54" spans="2:40">
      <c r="B54" s="3007"/>
      <c r="C54" s="3010"/>
      <c r="D54" s="517" t="str">
        <f>E$15</f>
        <v>●●</v>
      </c>
      <c r="E54" s="518"/>
      <c r="F54" s="519"/>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1"/>
      <c r="AH54" s="514">
        <f t="shared" si="33"/>
        <v>28</v>
      </c>
      <c r="AI54" s="467">
        <f t="shared" si="34"/>
        <v>0</v>
      </c>
      <c r="AJ54" s="522">
        <f t="shared" ref="AJ54:AJ56" si="35">+COUNTIF(F54:AG54,"休")</f>
        <v>0</v>
      </c>
      <c r="AM54" s="504">
        <f t="shared" ref="AM54:AM56" si="36">+COUNTIF(F54:AG54,"－")</f>
        <v>0</v>
      </c>
      <c r="AN54" s="504">
        <f>+COUNTIF(F54:AG54,"外")</f>
        <v>0</v>
      </c>
    </row>
    <row r="55" spans="2:40">
      <c r="B55" s="3007"/>
      <c r="C55" s="3010"/>
      <c r="D55" s="517">
        <f>E$16</f>
        <v>0</v>
      </c>
      <c r="E55" s="518"/>
      <c r="F55" s="519"/>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1"/>
      <c r="AH55" s="514">
        <f t="shared" si="33"/>
        <v>28</v>
      </c>
      <c r="AI55" s="467">
        <f t="shared" si="34"/>
        <v>0</v>
      </c>
      <c r="AJ55" s="522">
        <f t="shared" si="35"/>
        <v>0</v>
      </c>
      <c r="AM55" s="504">
        <f t="shared" si="36"/>
        <v>0</v>
      </c>
      <c r="AN55" s="504">
        <f>+COUNTIF(F55:AG55,"外")</f>
        <v>0</v>
      </c>
    </row>
    <row r="56" spans="2:40">
      <c r="B56" s="3007"/>
      <c r="C56" s="3011"/>
      <c r="D56" s="529">
        <f>E$17</f>
        <v>0</v>
      </c>
      <c r="E56" s="455"/>
      <c r="F56" s="519"/>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13"/>
      <c r="AH56" s="514">
        <f t="shared" si="33"/>
        <v>28</v>
      </c>
      <c r="AI56" s="498">
        <f t="shared" si="34"/>
        <v>0</v>
      </c>
      <c r="AJ56" s="516">
        <f t="shared" si="35"/>
        <v>0</v>
      </c>
      <c r="AM56" s="504">
        <f t="shared" si="36"/>
        <v>0</v>
      </c>
      <c r="AN56" s="504">
        <f>+COUNTIF(F56:AG56,"外")</f>
        <v>0</v>
      </c>
    </row>
    <row r="57" spans="2:40" ht="24.75" customHeight="1">
      <c r="B57" s="3007"/>
      <c r="C57" s="3009" t="s">
        <v>900</v>
      </c>
      <c r="D57" s="504" t="s">
        <v>488</v>
      </c>
      <c r="E57" s="526" t="s">
        <v>906</v>
      </c>
      <c r="F57" s="506"/>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8"/>
      <c r="AH57" s="527"/>
      <c r="AI57" s="504"/>
      <c r="AJ57" s="528"/>
    </row>
    <row r="58" spans="2:40">
      <c r="B58" s="3007"/>
      <c r="C58" s="3010"/>
      <c r="D58" s="509" t="str">
        <f>E$18</f>
        <v>●●</v>
      </c>
      <c r="E58" s="455"/>
      <c r="F58" s="511"/>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31"/>
      <c r="AH58" s="514">
        <f>COUNTA(F$43:AG$43)-AI58</f>
        <v>28</v>
      </c>
      <c r="AI58" s="532">
        <f t="shared" ref="AI58:AI61" si="37">AM58+AN58</f>
        <v>0</v>
      </c>
      <c r="AJ58" s="533">
        <f>+COUNTIF(F58:AG58,"休")</f>
        <v>0</v>
      </c>
      <c r="AM58" s="504">
        <f>+COUNTIF(F58:AG58,"－")</f>
        <v>0</v>
      </c>
      <c r="AN58" s="504">
        <f>+COUNTIF(F58:AG58,"外")</f>
        <v>0</v>
      </c>
    </row>
    <row r="59" spans="2:40">
      <c r="B59" s="3007"/>
      <c r="C59" s="3010"/>
      <c r="D59" s="517">
        <f>E$19</f>
        <v>0</v>
      </c>
      <c r="E59" s="518"/>
      <c r="F59" s="519"/>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1"/>
      <c r="AH59" s="514">
        <f>28-AI59</f>
        <v>28</v>
      </c>
      <c r="AI59" s="467">
        <f t="shared" si="37"/>
        <v>0</v>
      </c>
      <c r="AJ59" s="522">
        <f t="shared" ref="AJ59:AJ61" si="38">+COUNTIF(F59:AG59,"休")</f>
        <v>0</v>
      </c>
      <c r="AM59" s="504">
        <f t="shared" ref="AM59:AM61" si="39">+COUNTIF(F59:AG59,"－")</f>
        <v>0</v>
      </c>
      <c r="AN59" s="504">
        <f>+COUNTIF(F59:AG59,"外")</f>
        <v>0</v>
      </c>
    </row>
    <row r="60" spans="2:40">
      <c r="B60" s="3007"/>
      <c r="C60" s="3010"/>
      <c r="D60" s="517">
        <f>E$20</f>
        <v>0</v>
      </c>
      <c r="E60" s="518"/>
      <c r="F60" s="519"/>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1"/>
      <c r="AH60" s="514">
        <f t="shared" ref="AH60:AH61" si="40">28-AI60</f>
        <v>28</v>
      </c>
      <c r="AI60" s="467">
        <f t="shared" si="37"/>
        <v>0</v>
      </c>
      <c r="AJ60" s="522">
        <f t="shared" si="38"/>
        <v>0</v>
      </c>
      <c r="AM60" s="504">
        <f t="shared" si="39"/>
        <v>0</v>
      </c>
      <c r="AN60" s="504">
        <f>+COUNTIF(F60:AG60,"外")</f>
        <v>0</v>
      </c>
    </row>
    <row r="61" spans="2:40">
      <c r="B61" s="3008"/>
      <c r="C61" s="3011"/>
      <c r="D61" s="534">
        <f>E$21</f>
        <v>0</v>
      </c>
      <c r="E61" s="544"/>
      <c r="F61" s="536"/>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8"/>
      <c r="AH61" s="545">
        <f t="shared" si="40"/>
        <v>28</v>
      </c>
      <c r="AI61" s="535">
        <f t="shared" si="37"/>
        <v>0</v>
      </c>
      <c r="AJ61" s="540">
        <f t="shared" si="38"/>
        <v>0</v>
      </c>
      <c r="AM61" s="504">
        <f t="shared" si="39"/>
        <v>0</v>
      </c>
      <c r="AN61" s="504">
        <f>+COUNTIF(F61:AG61,"外")</f>
        <v>0</v>
      </c>
    </row>
    <row r="62" spans="2:40">
      <c r="B62" s="546"/>
      <c r="C62" s="487"/>
      <c r="D62" s="547"/>
      <c r="E62" s="455"/>
      <c r="F62" s="513"/>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13"/>
      <c r="AH62" s="548"/>
      <c r="AI62" s="455"/>
      <c r="AJ62" s="455"/>
    </row>
    <row r="63" spans="2:40" ht="13.5" customHeight="1">
      <c r="B63" s="491"/>
      <c r="C63" s="492"/>
      <c r="D63" s="493"/>
      <c r="E63" s="456" t="s">
        <v>858</v>
      </c>
      <c r="F63" s="457">
        <f>+AG43+1</f>
        <v>45165</v>
      </c>
      <c r="G63" s="458">
        <f>+F63+1</f>
        <v>45166</v>
      </c>
      <c r="H63" s="458">
        <f t="shared" ref="H63:AG63" si="41">+G63+1</f>
        <v>45167</v>
      </c>
      <c r="I63" s="458">
        <f t="shared" si="41"/>
        <v>45168</v>
      </c>
      <c r="J63" s="458">
        <f t="shared" si="41"/>
        <v>45169</v>
      </c>
      <c r="K63" s="458">
        <f t="shared" si="41"/>
        <v>45170</v>
      </c>
      <c r="L63" s="458">
        <f t="shared" si="41"/>
        <v>45171</v>
      </c>
      <c r="M63" s="458">
        <f t="shared" si="41"/>
        <v>45172</v>
      </c>
      <c r="N63" s="458">
        <f t="shared" si="41"/>
        <v>45173</v>
      </c>
      <c r="O63" s="458">
        <f t="shared" si="41"/>
        <v>45174</v>
      </c>
      <c r="P63" s="458">
        <f t="shared" si="41"/>
        <v>45175</v>
      </c>
      <c r="Q63" s="458">
        <f t="shared" si="41"/>
        <v>45176</v>
      </c>
      <c r="R63" s="458">
        <f t="shared" si="41"/>
        <v>45177</v>
      </c>
      <c r="S63" s="458">
        <f t="shared" si="41"/>
        <v>45178</v>
      </c>
      <c r="T63" s="458">
        <f t="shared" si="41"/>
        <v>45179</v>
      </c>
      <c r="U63" s="458">
        <f t="shared" si="41"/>
        <v>45180</v>
      </c>
      <c r="V63" s="458">
        <f t="shared" si="41"/>
        <v>45181</v>
      </c>
      <c r="W63" s="458">
        <f t="shared" si="41"/>
        <v>45182</v>
      </c>
      <c r="X63" s="458">
        <f t="shared" si="41"/>
        <v>45183</v>
      </c>
      <c r="Y63" s="458">
        <f t="shared" si="41"/>
        <v>45184</v>
      </c>
      <c r="Z63" s="458">
        <f>+Y63+1</f>
        <v>45185</v>
      </c>
      <c r="AA63" s="458">
        <f t="shared" si="41"/>
        <v>45186</v>
      </c>
      <c r="AB63" s="458">
        <f t="shared" si="41"/>
        <v>45187</v>
      </c>
      <c r="AC63" s="458">
        <f t="shared" si="41"/>
        <v>45188</v>
      </c>
      <c r="AD63" s="458">
        <f>+AC63+1</f>
        <v>45189</v>
      </c>
      <c r="AE63" s="458">
        <f t="shared" si="41"/>
        <v>45190</v>
      </c>
      <c r="AF63" s="458">
        <f>+AE63+1</f>
        <v>45191</v>
      </c>
      <c r="AG63" s="494">
        <f t="shared" si="41"/>
        <v>45192</v>
      </c>
      <c r="AH63" s="3013" t="s">
        <v>902</v>
      </c>
      <c r="AI63" s="3016" t="s">
        <v>903</v>
      </c>
      <c r="AJ63" s="3019" t="s">
        <v>878</v>
      </c>
      <c r="AK63" s="3022"/>
      <c r="AM63" s="3023" t="s">
        <v>904</v>
      </c>
      <c r="AN63" s="3023" t="s">
        <v>905</v>
      </c>
    </row>
    <row r="64" spans="2:40">
      <c r="B64" s="495"/>
      <c r="C64" s="496"/>
      <c r="D64" s="497"/>
      <c r="E64" s="549" t="s">
        <v>859</v>
      </c>
      <c r="F64" s="468" t="str">
        <f>TEXT(WEEKDAY(+F63),"aaa")</f>
        <v>日</v>
      </c>
      <c r="G64" s="469" t="str">
        <f t="shared" ref="G64:AG64" si="42">TEXT(WEEKDAY(+G63),"aaa")</f>
        <v>月</v>
      </c>
      <c r="H64" s="469" t="str">
        <f t="shared" si="42"/>
        <v>火</v>
      </c>
      <c r="I64" s="469" t="str">
        <f t="shared" si="42"/>
        <v>水</v>
      </c>
      <c r="J64" s="469" t="str">
        <f t="shared" si="42"/>
        <v>木</v>
      </c>
      <c r="K64" s="469" t="str">
        <f t="shared" si="42"/>
        <v>金</v>
      </c>
      <c r="L64" s="469" t="str">
        <f t="shared" si="42"/>
        <v>土</v>
      </c>
      <c r="M64" s="469" t="str">
        <f t="shared" si="42"/>
        <v>日</v>
      </c>
      <c r="N64" s="469" t="str">
        <f t="shared" si="42"/>
        <v>月</v>
      </c>
      <c r="O64" s="469" t="str">
        <f t="shared" si="42"/>
        <v>火</v>
      </c>
      <c r="P64" s="469" t="str">
        <f t="shared" si="42"/>
        <v>水</v>
      </c>
      <c r="Q64" s="469" t="str">
        <f t="shared" si="42"/>
        <v>木</v>
      </c>
      <c r="R64" s="469" t="str">
        <f t="shared" si="42"/>
        <v>金</v>
      </c>
      <c r="S64" s="469" t="str">
        <f t="shared" si="42"/>
        <v>土</v>
      </c>
      <c r="T64" s="469" t="str">
        <f t="shared" si="42"/>
        <v>日</v>
      </c>
      <c r="U64" s="469" t="str">
        <f t="shared" si="42"/>
        <v>月</v>
      </c>
      <c r="V64" s="469" t="str">
        <f t="shared" si="42"/>
        <v>火</v>
      </c>
      <c r="W64" s="469" t="str">
        <f t="shared" si="42"/>
        <v>水</v>
      </c>
      <c r="X64" s="469" t="str">
        <f t="shared" si="42"/>
        <v>木</v>
      </c>
      <c r="Y64" s="469" t="str">
        <f t="shared" si="42"/>
        <v>金</v>
      </c>
      <c r="Z64" s="469" t="str">
        <f t="shared" si="42"/>
        <v>土</v>
      </c>
      <c r="AA64" s="469" t="str">
        <f t="shared" si="42"/>
        <v>日</v>
      </c>
      <c r="AB64" s="469" t="str">
        <f t="shared" si="42"/>
        <v>月</v>
      </c>
      <c r="AC64" s="469" t="str">
        <f t="shared" si="42"/>
        <v>火</v>
      </c>
      <c r="AD64" s="469" t="str">
        <f t="shared" si="42"/>
        <v>水</v>
      </c>
      <c r="AE64" s="469" t="str">
        <f t="shared" si="42"/>
        <v>木</v>
      </c>
      <c r="AF64" s="469" t="str">
        <f t="shared" si="42"/>
        <v>金</v>
      </c>
      <c r="AG64" s="550" t="str">
        <f t="shared" si="42"/>
        <v>土</v>
      </c>
      <c r="AH64" s="3014"/>
      <c r="AI64" s="3017"/>
      <c r="AJ64" s="3020"/>
      <c r="AK64" s="3022"/>
      <c r="AM64" s="3023"/>
      <c r="AN64" s="3023"/>
    </row>
    <row r="65" spans="2:40" ht="24.75" customHeight="1">
      <c r="B65" s="502" t="s">
        <v>876</v>
      </c>
      <c r="C65" s="503" t="s">
        <v>877</v>
      </c>
      <c r="D65" s="504" t="s">
        <v>488</v>
      </c>
      <c r="E65" s="526" t="s">
        <v>906</v>
      </c>
      <c r="F65" s="506"/>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8"/>
      <c r="AH65" s="3015"/>
      <c r="AI65" s="3018"/>
      <c r="AJ65" s="3021"/>
      <c r="AK65" s="3022"/>
    </row>
    <row r="66" spans="2:40" ht="13.5" customHeight="1">
      <c r="B66" s="3006" t="s">
        <v>885</v>
      </c>
      <c r="C66" s="3009" t="s">
        <v>886</v>
      </c>
      <c r="D66" s="509" t="str">
        <f>E$8</f>
        <v>〇〇</v>
      </c>
      <c r="E66" s="510"/>
      <c r="F66" s="511"/>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3"/>
      <c r="AH66" s="514">
        <f>COUNTA(F$63:AG$63)-AI66</f>
        <v>28</v>
      </c>
      <c r="AI66" s="515">
        <f>AM66+AN66</f>
        <v>0</v>
      </c>
      <c r="AJ66" s="516">
        <f>+COUNTIF(F66:AG66,"休")</f>
        <v>0</v>
      </c>
      <c r="AM66" s="504">
        <f>+COUNTIF(F66:AG66,"－")</f>
        <v>0</v>
      </c>
      <c r="AN66" s="504">
        <f t="shared" ref="AN66:AN71" si="43">+COUNTIF(F66:AG66,"外")</f>
        <v>0</v>
      </c>
    </row>
    <row r="67" spans="2:40" ht="13.5" customHeight="1">
      <c r="B67" s="3007"/>
      <c r="C67" s="3010"/>
      <c r="D67" s="517" t="str">
        <f>E$9</f>
        <v>●●</v>
      </c>
      <c r="E67" s="518"/>
      <c r="F67" s="519"/>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1"/>
      <c r="AH67" s="514">
        <f t="shared" ref="AH67:AH71" si="44">COUNTA(F$63:AG$63)-AI67</f>
        <v>28</v>
      </c>
      <c r="AI67" s="467">
        <f t="shared" ref="AI67" si="45">AM67+AN67</f>
        <v>0</v>
      </c>
      <c r="AJ67" s="522">
        <f t="shared" ref="AJ67:AJ70" si="46">+COUNTIF(F67:AG67,"休")</f>
        <v>0</v>
      </c>
      <c r="AM67" s="504">
        <f t="shared" ref="AM67:AM70" si="47">+COUNTIF(F67:AG67,"－")</f>
        <v>0</v>
      </c>
      <c r="AN67" s="504">
        <f t="shared" si="43"/>
        <v>0</v>
      </c>
    </row>
    <row r="68" spans="2:40">
      <c r="B68" s="3007"/>
      <c r="C68" s="3010"/>
      <c r="D68" s="517" t="str">
        <f>E$10</f>
        <v>△△</v>
      </c>
      <c r="E68" s="518"/>
      <c r="F68" s="519"/>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1"/>
      <c r="AH68" s="514">
        <f t="shared" si="44"/>
        <v>28</v>
      </c>
      <c r="AI68" s="467">
        <f>AM68+AN68</f>
        <v>0</v>
      </c>
      <c r="AJ68" s="522">
        <f t="shared" si="46"/>
        <v>0</v>
      </c>
      <c r="AM68" s="504">
        <f t="shared" si="47"/>
        <v>0</v>
      </c>
      <c r="AN68" s="504">
        <f t="shared" si="43"/>
        <v>0</v>
      </c>
    </row>
    <row r="69" spans="2:40">
      <c r="B69" s="3007"/>
      <c r="C69" s="3010"/>
      <c r="D69" s="517" t="str">
        <f>E$11</f>
        <v>■■</v>
      </c>
      <c r="E69" s="518"/>
      <c r="F69" s="519"/>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1"/>
      <c r="AH69" s="514">
        <f t="shared" si="44"/>
        <v>28</v>
      </c>
      <c r="AI69" s="467">
        <f t="shared" ref="AI69:AI71" si="48">AM69+AN69</f>
        <v>0</v>
      </c>
      <c r="AJ69" s="522">
        <f t="shared" si="46"/>
        <v>0</v>
      </c>
      <c r="AM69" s="504">
        <f t="shared" si="47"/>
        <v>0</v>
      </c>
      <c r="AN69" s="504">
        <f t="shared" si="43"/>
        <v>0</v>
      </c>
    </row>
    <row r="70" spans="2:40">
      <c r="B70" s="3007"/>
      <c r="C70" s="3010"/>
      <c r="D70" s="517" t="str">
        <f>E$12</f>
        <v>★★</v>
      </c>
      <c r="E70" s="518"/>
      <c r="F70" s="519"/>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1"/>
      <c r="AH70" s="514">
        <f t="shared" si="44"/>
        <v>28</v>
      </c>
      <c r="AI70" s="467">
        <f t="shared" si="48"/>
        <v>0</v>
      </c>
      <c r="AJ70" s="522">
        <f t="shared" si="46"/>
        <v>0</v>
      </c>
      <c r="AM70" s="504">
        <f t="shared" si="47"/>
        <v>0</v>
      </c>
      <c r="AN70" s="504">
        <f t="shared" si="43"/>
        <v>0</v>
      </c>
    </row>
    <row r="71" spans="2:40">
      <c r="B71" s="3008"/>
      <c r="C71" s="3011"/>
      <c r="D71" s="529"/>
      <c r="E71" s="455"/>
      <c r="F71" s="523"/>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5"/>
      <c r="AH71" s="514">
        <f t="shared" si="44"/>
        <v>28</v>
      </c>
      <c r="AI71" s="515">
        <f t="shared" si="48"/>
        <v>0</v>
      </c>
      <c r="AJ71" s="516">
        <f>+COUNTIF(F71:AG71,"休")</f>
        <v>0</v>
      </c>
      <c r="AM71" s="504">
        <f>+COUNTIF(F71:AG71,"－")</f>
        <v>0</v>
      </c>
      <c r="AN71" s="504">
        <f t="shared" si="43"/>
        <v>0</v>
      </c>
    </row>
    <row r="72" spans="2:40" ht="24.75" customHeight="1">
      <c r="B72" s="3006" t="s">
        <v>896</v>
      </c>
      <c r="C72" s="3009" t="s">
        <v>897</v>
      </c>
      <c r="D72" s="504" t="s">
        <v>488</v>
      </c>
      <c r="E72" s="526" t="s">
        <v>906</v>
      </c>
      <c r="F72" s="506"/>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8"/>
      <c r="AH72" s="527"/>
      <c r="AI72" s="504"/>
      <c r="AJ72" s="528"/>
    </row>
    <row r="73" spans="2:40" ht="13.5" customHeight="1">
      <c r="B73" s="3007"/>
      <c r="C73" s="3010"/>
      <c r="D73" s="529" t="str">
        <f>E$14</f>
        <v>〇〇</v>
      </c>
      <c r="E73" s="455"/>
      <c r="F73" s="511"/>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3"/>
      <c r="AH73" s="514">
        <f>COUNTA(F$63:AG$63)-AI73</f>
        <v>28</v>
      </c>
      <c r="AI73" s="515">
        <f t="shared" ref="AI73:AI76" si="49">AM73+AN73</f>
        <v>0</v>
      </c>
      <c r="AJ73" s="516">
        <f>+COUNTIF(F73:AG73,"休")</f>
        <v>0</v>
      </c>
      <c r="AM73" s="504">
        <f>+COUNTIF(F73:AG73,"－")</f>
        <v>0</v>
      </c>
      <c r="AN73" s="504">
        <f>+COUNTIF(F73:AG73,"外")</f>
        <v>0</v>
      </c>
    </row>
    <row r="74" spans="2:40">
      <c r="B74" s="3007"/>
      <c r="C74" s="3010"/>
      <c r="D74" s="517" t="str">
        <f>E$15</f>
        <v>●●</v>
      </c>
      <c r="E74" s="518"/>
      <c r="F74" s="519"/>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1"/>
      <c r="AH74" s="514">
        <f t="shared" ref="AH74:AH76" si="50">COUNTA(F$63:AG$63)-AI74</f>
        <v>28</v>
      </c>
      <c r="AI74" s="467">
        <f t="shared" si="49"/>
        <v>0</v>
      </c>
      <c r="AJ74" s="522">
        <f t="shared" ref="AJ74:AJ76" si="51">+COUNTIF(F74:AG74,"休")</f>
        <v>0</v>
      </c>
      <c r="AM74" s="504">
        <f t="shared" ref="AM74:AM76" si="52">+COUNTIF(F74:AG74,"－")</f>
        <v>0</v>
      </c>
      <c r="AN74" s="504">
        <f>+COUNTIF(F74:AG74,"外")</f>
        <v>0</v>
      </c>
    </row>
    <row r="75" spans="2:40">
      <c r="B75" s="3007"/>
      <c r="C75" s="3010"/>
      <c r="D75" s="517">
        <f>E$16</f>
        <v>0</v>
      </c>
      <c r="E75" s="518"/>
      <c r="F75" s="519"/>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1"/>
      <c r="AH75" s="514">
        <f>COUNTA(F$63:AG$63)-AI75</f>
        <v>28</v>
      </c>
      <c r="AI75" s="467">
        <f t="shared" si="49"/>
        <v>0</v>
      </c>
      <c r="AJ75" s="522">
        <f t="shared" si="51"/>
        <v>0</v>
      </c>
      <c r="AM75" s="504">
        <f t="shared" si="52"/>
        <v>0</v>
      </c>
      <c r="AN75" s="504">
        <f>+COUNTIF(F75:AG75,"外")</f>
        <v>0</v>
      </c>
    </row>
    <row r="76" spans="2:40">
      <c r="B76" s="3007"/>
      <c r="C76" s="3011"/>
      <c r="D76" s="529">
        <f>E$17</f>
        <v>0</v>
      </c>
      <c r="E76" s="455"/>
      <c r="F76" s="519"/>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13"/>
      <c r="AH76" s="514">
        <f t="shared" si="50"/>
        <v>28</v>
      </c>
      <c r="AI76" s="498">
        <f t="shared" si="49"/>
        <v>0</v>
      </c>
      <c r="AJ76" s="516">
        <f t="shared" si="51"/>
        <v>0</v>
      </c>
      <c r="AM76" s="504">
        <f t="shared" si="52"/>
        <v>0</v>
      </c>
      <c r="AN76" s="504">
        <f>+COUNTIF(F76:AG76,"外")</f>
        <v>0</v>
      </c>
    </row>
    <row r="77" spans="2:40" ht="24.75" customHeight="1">
      <c r="B77" s="3007"/>
      <c r="C77" s="3009" t="s">
        <v>900</v>
      </c>
      <c r="D77" s="504" t="s">
        <v>488</v>
      </c>
      <c r="E77" s="526" t="s">
        <v>906</v>
      </c>
      <c r="F77" s="506"/>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8"/>
      <c r="AH77" s="527"/>
      <c r="AI77" s="504"/>
      <c r="AJ77" s="528"/>
    </row>
    <row r="78" spans="2:40">
      <c r="B78" s="3007"/>
      <c r="C78" s="3010"/>
      <c r="D78" s="509" t="str">
        <f>E$18</f>
        <v>●●</v>
      </c>
      <c r="E78" s="510"/>
      <c r="F78" s="511"/>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31"/>
      <c r="AH78" s="514">
        <f t="shared" ref="AH78:AH81" si="53">COUNTA(F$63:AG$63)-AI78</f>
        <v>28</v>
      </c>
      <c r="AI78" s="532">
        <f t="shared" ref="AI78:AI81" si="54">AM78+AN78</f>
        <v>0</v>
      </c>
      <c r="AJ78" s="533">
        <f>+COUNTIF(F78:AG78,"休")</f>
        <v>0</v>
      </c>
      <c r="AM78" s="504">
        <f>+COUNTIF(F78:AG78,"－")</f>
        <v>0</v>
      </c>
      <c r="AN78" s="504">
        <f>+COUNTIF(F78:AG78,"外")</f>
        <v>0</v>
      </c>
    </row>
    <row r="79" spans="2:40">
      <c r="B79" s="3007"/>
      <c r="C79" s="3010"/>
      <c r="D79" s="517">
        <f>E$19</f>
        <v>0</v>
      </c>
      <c r="E79" s="518"/>
      <c r="F79" s="519"/>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1"/>
      <c r="AH79" s="514">
        <f t="shared" si="53"/>
        <v>28</v>
      </c>
      <c r="AI79" s="467">
        <f t="shared" si="54"/>
        <v>0</v>
      </c>
      <c r="AJ79" s="522">
        <f t="shared" ref="AJ79:AJ81" si="55">+COUNTIF(F79:AG79,"休")</f>
        <v>0</v>
      </c>
      <c r="AM79" s="504">
        <f t="shared" ref="AM79:AM81" si="56">+COUNTIF(F79:AG79,"－")</f>
        <v>0</v>
      </c>
      <c r="AN79" s="504">
        <f>+COUNTIF(F79:AG79,"外")</f>
        <v>0</v>
      </c>
    </row>
    <row r="80" spans="2:40">
      <c r="B80" s="3007"/>
      <c r="C80" s="3010"/>
      <c r="D80" s="517">
        <f>E$20</f>
        <v>0</v>
      </c>
      <c r="E80" s="518"/>
      <c r="F80" s="519"/>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1"/>
      <c r="AH80" s="514">
        <f t="shared" si="53"/>
        <v>28</v>
      </c>
      <c r="AI80" s="467">
        <f t="shared" si="54"/>
        <v>0</v>
      </c>
      <c r="AJ80" s="522">
        <f t="shared" si="55"/>
        <v>0</v>
      </c>
      <c r="AM80" s="504">
        <f t="shared" si="56"/>
        <v>0</v>
      </c>
      <c r="AN80" s="504">
        <f>+COUNTIF(F80:AG80,"外")</f>
        <v>0</v>
      </c>
    </row>
    <row r="81" spans="1:40">
      <c r="B81" s="3008"/>
      <c r="C81" s="3011"/>
      <c r="D81" s="534">
        <f>E$21</f>
        <v>0</v>
      </c>
      <c r="E81" s="544"/>
      <c r="F81" s="536"/>
      <c r="G81" s="537"/>
      <c r="H81" s="537"/>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7"/>
      <c r="AG81" s="538"/>
      <c r="AH81" s="539">
        <f t="shared" si="53"/>
        <v>28</v>
      </c>
      <c r="AI81" s="535">
        <f t="shared" si="54"/>
        <v>0</v>
      </c>
      <c r="AJ81" s="540">
        <f t="shared" si="55"/>
        <v>0</v>
      </c>
      <c r="AM81" s="504">
        <f t="shared" si="56"/>
        <v>0</v>
      </c>
      <c r="AN81" s="504">
        <f>+COUNTIF(F81:AG81,"外")</f>
        <v>0</v>
      </c>
    </row>
    <row r="82" spans="1:40" ht="6" customHeight="1">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row>
    <row r="83" spans="1:40" ht="6" customHeight="1">
      <c r="B83" s="491"/>
      <c r="C83" s="492"/>
      <c r="D83" s="492"/>
      <c r="E83" s="510"/>
      <c r="F83" s="551"/>
      <c r="G83" s="551"/>
      <c r="H83" s="551"/>
      <c r="I83" s="551"/>
      <c r="J83" s="551"/>
      <c r="K83" s="551"/>
      <c r="L83" s="551"/>
      <c r="M83" s="551"/>
      <c r="N83" s="551"/>
      <c r="O83" s="551"/>
      <c r="P83" s="551"/>
      <c r="Q83" s="551"/>
      <c r="R83" s="551"/>
      <c r="S83" s="551"/>
      <c r="T83" s="551"/>
      <c r="U83" s="551"/>
      <c r="V83" s="551"/>
      <c r="W83" s="551"/>
      <c r="X83" s="551"/>
      <c r="Y83" s="551"/>
      <c r="Z83" s="551"/>
      <c r="AA83" s="551"/>
      <c r="AB83" s="551"/>
      <c r="AC83" s="551"/>
      <c r="AD83" s="551"/>
      <c r="AE83" s="551"/>
      <c r="AF83" s="551"/>
      <c r="AG83" s="551"/>
      <c r="AH83" s="492"/>
      <c r="AI83" s="492"/>
      <c r="AJ83" s="493"/>
    </row>
    <row r="84" spans="1:40">
      <c r="B84" s="552"/>
      <c r="C84" s="459" t="s">
        <v>911</v>
      </c>
      <c r="D84" s="459"/>
      <c r="E84" s="481" t="s">
        <v>912</v>
      </c>
      <c r="F84" s="455"/>
      <c r="G84" s="455"/>
      <c r="H84" s="553"/>
      <c r="I84" s="553"/>
      <c r="J84" s="553"/>
      <c r="K84" s="553"/>
      <c r="L84" s="553"/>
      <c r="M84" s="553"/>
      <c r="N84" s="553"/>
      <c r="O84" s="553"/>
      <c r="P84" s="553"/>
      <c r="Q84" s="553"/>
      <c r="R84" s="553"/>
      <c r="S84" s="553"/>
      <c r="T84" s="553"/>
      <c r="U84" s="553"/>
      <c r="V84" s="553"/>
      <c r="W84" s="553"/>
      <c r="X84" s="553"/>
      <c r="Y84" s="553"/>
      <c r="Z84" s="553"/>
      <c r="AA84" s="553"/>
      <c r="AB84" s="553"/>
      <c r="AC84" s="553"/>
      <c r="AD84" s="553"/>
      <c r="AE84" s="553"/>
      <c r="AF84" s="553"/>
      <c r="AG84" s="553"/>
      <c r="AH84" s="459"/>
      <c r="AI84" s="459"/>
      <c r="AJ84" s="554"/>
    </row>
    <row r="85" spans="1:40" s="555" customFormat="1" ht="24" customHeight="1">
      <c r="B85" s="556"/>
      <c r="C85" s="547"/>
      <c r="D85" s="547"/>
      <c r="E85" s="488"/>
      <c r="F85" s="557" t="s">
        <v>913</v>
      </c>
      <c r="G85" s="3035" t="s">
        <v>914</v>
      </c>
      <c r="H85" s="3036"/>
      <c r="I85" s="3036"/>
      <c r="J85" s="3036"/>
      <c r="K85" s="557" t="s">
        <v>915</v>
      </c>
      <c r="L85" s="3035" t="s">
        <v>916</v>
      </c>
      <c r="M85" s="3036"/>
      <c r="N85" s="3036"/>
      <c r="O85" s="3036"/>
      <c r="P85" s="557" t="s">
        <v>917</v>
      </c>
      <c r="Q85" s="3035" t="s">
        <v>918</v>
      </c>
      <c r="R85" s="3036"/>
      <c r="S85" s="3036"/>
      <c r="T85" s="3036"/>
      <c r="U85" s="557" t="s">
        <v>919</v>
      </c>
      <c r="V85" s="3035" t="s">
        <v>920</v>
      </c>
      <c r="W85" s="3036"/>
      <c r="X85" s="3036"/>
      <c r="Y85" s="3036"/>
      <c r="Z85" s="557" t="s">
        <v>921</v>
      </c>
      <c r="AA85" s="3035" t="s">
        <v>922</v>
      </c>
      <c r="AB85" s="3036"/>
      <c r="AC85" s="3036"/>
      <c r="AD85" s="3036"/>
      <c r="AE85" s="513"/>
      <c r="AF85" s="513"/>
      <c r="AG85" s="513"/>
      <c r="AH85" s="547"/>
      <c r="AI85" s="547"/>
      <c r="AJ85" s="558"/>
    </row>
    <row r="86" spans="1:40">
      <c r="B86" s="552"/>
      <c r="C86" s="459"/>
      <c r="D86" s="459"/>
      <c r="E86" s="455" t="s">
        <v>923</v>
      </c>
      <c r="F86" s="455"/>
      <c r="G86" s="553"/>
      <c r="H86" s="553"/>
      <c r="I86" s="553"/>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459"/>
      <c r="AI86" s="459"/>
      <c r="AJ86" s="554"/>
    </row>
    <row r="87" spans="1:40" ht="13.5" customHeight="1">
      <c r="B87" s="552"/>
      <c r="C87" s="459"/>
      <c r="D87" s="459"/>
      <c r="E87" s="455"/>
      <c r="F87" s="559" t="s">
        <v>908</v>
      </c>
      <c r="G87" s="3035" t="s">
        <v>924</v>
      </c>
      <c r="H87" s="3036"/>
      <c r="I87" s="3036"/>
      <c r="J87" s="3036"/>
      <c r="K87" s="559" t="s">
        <v>907</v>
      </c>
      <c r="L87" s="3035" t="s">
        <v>925</v>
      </c>
      <c r="M87" s="3036"/>
      <c r="N87" s="3036"/>
      <c r="O87" s="3036"/>
      <c r="P87" s="559" t="s">
        <v>926</v>
      </c>
      <c r="Q87" s="3035" t="s">
        <v>927</v>
      </c>
      <c r="R87" s="3036"/>
      <c r="S87" s="3036"/>
      <c r="T87" s="3036"/>
      <c r="U87" s="559" t="s">
        <v>910</v>
      </c>
      <c r="V87" s="3035" t="s">
        <v>928</v>
      </c>
      <c r="W87" s="3036"/>
      <c r="X87" s="3036"/>
      <c r="Y87" s="3036"/>
      <c r="Z87" s="559" t="s">
        <v>909</v>
      </c>
      <c r="AA87" s="3035" t="s">
        <v>929</v>
      </c>
      <c r="AB87" s="3036"/>
      <c r="AC87" s="3036"/>
      <c r="AD87" s="3036"/>
      <c r="AE87" s="559"/>
      <c r="AF87" s="3032" t="s">
        <v>930</v>
      </c>
      <c r="AG87" s="3033"/>
      <c r="AH87" s="3033"/>
      <c r="AI87" s="3033"/>
      <c r="AJ87" s="3034"/>
    </row>
    <row r="88" spans="1:40" ht="6" customHeight="1">
      <c r="B88" s="495"/>
      <c r="C88" s="496"/>
      <c r="D88" s="496"/>
      <c r="E88" s="544"/>
      <c r="F88" s="544"/>
      <c r="G88" s="560"/>
      <c r="H88" s="560"/>
      <c r="I88" s="560"/>
      <c r="J88" s="560"/>
      <c r="K88" s="560"/>
      <c r="L88" s="560"/>
      <c r="M88" s="560"/>
      <c r="N88" s="560"/>
      <c r="O88" s="560"/>
      <c r="P88" s="560"/>
      <c r="Q88" s="560"/>
      <c r="R88" s="560"/>
      <c r="S88" s="560"/>
      <c r="T88" s="560"/>
      <c r="U88" s="560"/>
      <c r="V88" s="560"/>
      <c r="W88" s="560"/>
      <c r="X88" s="560"/>
      <c r="Y88" s="560"/>
      <c r="Z88" s="560"/>
      <c r="AA88" s="560"/>
      <c r="AB88" s="560"/>
      <c r="AC88" s="560"/>
      <c r="AD88" s="560"/>
      <c r="AE88" s="560"/>
      <c r="AF88" s="560"/>
      <c r="AG88" s="560"/>
      <c r="AH88" s="496"/>
      <c r="AI88" s="496"/>
      <c r="AJ88" s="497"/>
    </row>
    <row r="89" spans="1:40" ht="6" customHeight="1">
      <c r="B89" s="459"/>
      <c r="C89" s="459"/>
      <c r="D89" s="459"/>
      <c r="E89" s="455"/>
      <c r="F89" s="455"/>
      <c r="G89" s="553"/>
      <c r="H89" s="553"/>
      <c r="I89" s="553"/>
      <c r="J89" s="553"/>
      <c r="K89" s="553"/>
      <c r="L89" s="553"/>
      <c r="M89" s="553"/>
      <c r="N89" s="553"/>
      <c r="O89" s="553"/>
      <c r="P89" s="553"/>
      <c r="Q89" s="553"/>
      <c r="R89" s="553"/>
      <c r="S89" s="553"/>
      <c r="T89" s="553"/>
      <c r="U89" s="553"/>
      <c r="V89" s="553"/>
      <c r="W89" s="553"/>
      <c r="X89" s="553"/>
      <c r="Y89" s="553"/>
      <c r="Z89" s="553"/>
      <c r="AA89" s="553"/>
      <c r="AB89" s="553"/>
      <c r="AC89" s="553"/>
      <c r="AD89" s="553"/>
      <c r="AE89" s="553"/>
      <c r="AF89" s="553"/>
      <c r="AG89" s="553"/>
      <c r="AH89" s="459"/>
      <c r="AI89" s="459"/>
      <c r="AJ89" s="459"/>
    </row>
    <row r="90" spans="1:40" ht="6" customHeight="1">
      <c r="B90" s="459"/>
      <c r="C90" s="459"/>
      <c r="D90" s="459"/>
      <c r="E90" s="455"/>
      <c r="F90" s="455"/>
      <c r="G90" s="553"/>
      <c r="H90" s="553"/>
      <c r="I90" s="553"/>
      <c r="J90" s="553"/>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c r="AH90" s="459"/>
      <c r="AI90" s="459"/>
      <c r="AJ90" s="459"/>
    </row>
    <row r="91" spans="1:40" ht="18.75">
      <c r="A91" s="450" t="s">
        <v>871</v>
      </c>
      <c r="B91" s="450"/>
      <c r="C91" s="450"/>
      <c r="D91" s="450"/>
      <c r="E91" s="450"/>
      <c r="P91" s="452"/>
      <c r="AJ91" s="454" t="s">
        <v>872</v>
      </c>
    </row>
    <row r="92" spans="1:40" ht="13.5" customHeight="1">
      <c r="AD92" s="3030" t="s">
        <v>873</v>
      </c>
      <c r="AE92" s="3030"/>
      <c r="AF92" s="3030"/>
      <c r="AG92" s="3031">
        <f>AG$2</f>
        <v>37778</v>
      </c>
      <c r="AH92" s="3031"/>
      <c r="AI92" s="3031"/>
      <c r="AJ92" s="3031"/>
    </row>
    <row r="93" spans="1:40" s="561" customFormat="1" ht="18" customHeight="1">
      <c r="B93" s="3025" t="s">
        <v>848</v>
      </c>
      <c r="C93" s="3025"/>
      <c r="D93" s="562" t="s">
        <v>849</v>
      </c>
      <c r="E93" s="563" t="str">
        <f>E$3</f>
        <v>県道博多天神線排水性舗装工事（第２工区）</v>
      </c>
      <c r="F93" s="563"/>
      <c r="G93" s="563"/>
      <c r="H93" s="563"/>
      <c r="I93" s="563"/>
      <c r="J93" s="563"/>
      <c r="K93" s="563"/>
      <c r="L93" s="563"/>
      <c r="M93" s="563"/>
      <c r="N93" s="563"/>
      <c r="O93" s="562"/>
      <c r="P93" s="562"/>
      <c r="Q93" s="562"/>
      <c r="R93" s="564" t="s">
        <v>852</v>
      </c>
      <c r="S93" s="564"/>
      <c r="T93" s="564"/>
      <c r="U93" s="565"/>
      <c r="V93" s="565"/>
      <c r="W93" s="562" t="s">
        <v>849</v>
      </c>
      <c r="X93" s="3026">
        <f>X$3</f>
        <v>45109</v>
      </c>
      <c r="Y93" s="3026"/>
      <c r="Z93" s="3026"/>
      <c r="AA93" s="3026"/>
      <c r="AB93" s="3026"/>
      <c r="AC93" s="562"/>
      <c r="AD93" s="562"/>
      <c r="AE93" s="562"/>
      <c r="AF93" s="562"/>
      <c r="AG93" s="562"/>
    </row>
    <row r="94" spans="1:40" s="561" customFormat="1" ht="18" customHeight="1">
      <c r="B94" s="3027" t="s">
        <v>856</v>
      </c>
      <c r="C94" s="3027"/>
      <c r="D94" s="562" t="s">
        <v>869</v>
      </c>
      <c r="E94" s="3028">
        <f>+X94-X93+1</f>
        <v>149</v>
      </c>
      <c r="F94" s="3028"/>
      <c r="G94" s="3028"/>
      <c r="H94" s="562"/>
      <c r="I94" s="562"/>
      <c r="J94" s="562"/>
      <c r="K94" s="562"/>
      <c r="L94" s="562"/>
      <c r="M94" s="562"/>
      <c r="N94" s="562"/>
      <c r="O94" s="562"/>
      <c r="P94" s="562"/>
      <c r="Q94" s="562"/>
      <c r="R94" s="564" t="s">
        <v>855</v>
      </c>
      <c r="S94" s="566"/>
      <c r="T94" s="566"/>
      <c r="U94" s="567"/>
      <c r="V94" s="567"/>
      <c r="W94" s="562" t="s">
        <v>944</v>
      </c>
      <c r="X94" s="3029">
        <f>X$4</f>
        <v>45257</v>
      </c>
      <c r="Y94" s="3029"/>
      <c r="Z94" s="3029"/>
      <c r="AA94" s="3029"/>
      <c r="AB94" s="3029"/>
      <c r="AC94" s="562"/>
      <c r="AD94" s="562"/>
      <c r="AE94" s="562"/>
      <c r="AF94" s="562"/>
      <c r="AG94" s="562"/>
    </row>
    <row r="95" spans="1:4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row>
    <row r="96" spans="1:40" ht="13.5" customHeight="1">
      <c r="B96" s="491"/>
      <c r="C96" s="492"/>
      <c r="D96" s="493"/>
      <c r="E96" s="461" t="s">
        <v>858</v>
      </c>
      <c r="F96" s="462">
        <f>+AG63+1</f>
        <v>45193</v>
      </c>
      <c r="G96" s="463">
        <f>+F96+1</f>
        <v>45194</v>
      </c>
      <c r="H96" s="463">
        <f t="shared" ref="H96:AG96" si="57">+G96+1</f>
        <v>45195</v>
      </c>
      <c r="I96" s="463">
        <f t="shared" si="57"/>
        <v>45196</v>
      </c>
      <c r="J96" s="463">
        <f t="shared" si="57"/>
        <v>45197</v>
      </c>
      <c r="K96" s="463">
        <f t="shared" si="57"/>
        <v>45198</v>
      </c>
      <c r="L96" s="463">
        <f t="shared" si="57"/>
        <v>45199</v>
      </c>
      <c r="M96" s="463">
        <f t="shared" si="57"/>
        <v>45200</v>
      </c>
      <c r="N96" s="463">
        <f t="shared" si="57"/>
        <v>45201</v>
      </c>
      <c r="O96" s="463">
        <f t="shared" si="57"/>
        <v>45202</v>
      </c>
      <c r="P96" s="463">
        <f t="shared" si="57"/>
        <v>45203</v>
      </c>
      <c r="Q96" s="463">
        <f t="shared" si="57"/>
        <v>45204</v>
      </c>
      <c r="R96" s="463">
        <f t="shared" si="57"/>
        <v>45205</v>
      </c>
      <c r="S96" s="463">
        <f t="shared" si="57"/>
        <v>45206</v>
      </c>
      <c r="T96" s="463">
        <f t="shared" si="57"/>
        <v>45207</v>
      </c>
      <c r="U96" s="463">
        <f t="shared" si="57"/>
        <v>45208</v>
      </c>
      <c r="V96" s="463">
        <f t="shared" si="57"/>
        <v>45209</v>
      </c>
      <c r="W96" s="463">
        <f t="shared" si="57"/>
        <v>45210</v>
      </c>
      <c r="X96" s="463">
        <f t="shared" si="57"/>
        <v>45211</v>
      </c>
      <c r="Y96" s="463">
        <f t="shared" si="57"/>
        <v>45212</v>
      </c>
      <c r="Z96" s="463">
        <f>+Y96+1</f>
        <v>45213</v>
      </c>
      <c r="AA96" s="463">
        <f t="shared" si="57"/>
        <v>45214</v>
      </c>
      <c r="AB96" s="463">
        <f t="shared" si="57"/>
        <v>45215</v>
      </c>
      <c r="AC96" s="463">
        <f t="shared" si="57"/>
        <v>45216</v>
      </c>
      <c r="AD96" s="463">
        <f>+AC96+1</f>
        <v>45217</v>
      </c>
      <c r="AE96" s="463">
        <f t="shared" si="57"/>
        <v>45218</v>
      </c>
      <c r="AF96" s="463">
        <f>+AE96+1</f>
        <v>45219</v>
      </c>
      <c r="AG96" s="541">
        <f t="shared" si="57"/>
        <v>45220</v>
      </c>
      <c r="AH96" s="3013" t="s">
        <v>902</v>
      </c>
      <c r="AI96" s="3016" t="s">
        <v>903</v>
      </c>
      <c r="AJ96" s="3019" t="s">
        <v>878</v>
      </c>
      <c r="AK96" s="3022"/>
      <c r="AM96" s="3023" t="s">
        <v>904</v>
      </c>
      <c r="AN96" s="3023" t="s">
        <v>905</v>
      </c>
    </row>
    <row r="97" spans="2:40">
      <c r="B97" s="495"/>
      <c r="C97" s="496"/>
      <c r="D97" s="497"/>
      <c r="E97" s="464" t="s">
        <v>859</v>
      </c>
      <c r="F97" s="465" t="str">
        <f>TEXT(WEEKDAY(+F96),"aaa")</f>
        <v>日</v>
      </c>
      <c r="G97" s="466" t="str">
        <f t="shared" ref="G97:AG97" si="58">TEXT(WEEKDAY(+G96),"aaa")</f>
        <v>月</v>
      </c>
      <c r="H97" s="466" t="str">
        <f t="shared" si="58"/>
        <v>火</v>
      </c>
      <c r="I97" s="466" t="str">
        <f t="shared" si="58"/>
        <v>水</v>
      </c>
      <c r="J97" s="466" t="str">
        <f t="shared" si="58"/>
        <v>木</v>
      </c>
      <c r="K97" s="466" t="str">
        <f t="shared" si="58"/>
        <v>金</v>
      </c>
      <c r="L97" s="466" t="str">
        <f t="shared" si="58"/>
        <v>土</v>
      </c>
      <c r="M97" s="466" t="str">
        <f t="shared" si="58"/>
        <v>日</v>
      </c>
      <c r="N97" s="466" t="str">
        <f t="shared" si="58"/>
        <v>月</v>
      </c>
      <c r="O97" s="466" t="str">
        <f t="shared" si="58"/>
        <v>火</v>
      </c>
      <c r="P97" s="466" t="str">
        <f t="shared" si="58"/>
        <v>水</v>
      </c>
      <c r="Q97" s="466" t="str">
        <f t="shared" si="58"/>
        <v>木</v>
      </c>
      <c r="R97" s="466" t="str">
        <f t="shared" si="58"/>
        <v>金</v>
      </c>
      <c r="S97" s="466" t="str">
        <f t="shared" si="58"/>
        <v>土</v>
      </c>
      <c r="T97" s="466" t="str">
        <f t="shared" si="58"/>
        <v>日</v>
      </c>
      <c r="U97" s="466" t="str">
        <f t="shared" si="58"/>
        <v>月</v>
      </c>
      <c r="V97" s="466" t="str">
        <f t="shared" si="58"/>
        <v>火</v>
      </c>
      <c r="W97" s="466" t="str">
        <f t="shared" si="58"/>
        <v>水</v>
      </c>
      <c r="X97" s="466" t="str">
        <f t="shared" si="58"/>
        <v>木</v>
      </c>
      <c r="Y97" s="466" t="str">
        <f t="shared" si="58"/>
        <v>金</v>
      </c>
      <c r="Z97" s="466" t="str">
        <f t="shared" si="58"/>
        <v>土</v>
      </c>
      <c r="AA97" s="466" t="str">
        <f t="shared" si="58"/>
        <v>日</v>
      </c>
      <c r="AB97" s="466" t="str">
        <f t="shared" si="58"/>
        <v>月</v>
      </c>
      <c r="AC97" s="466" t="str">
        <f t="shared" si="58"/>
        <v>火</v>
      </c>
      <c r="AD97" s="466" t="str">
        <f t="shared" si="58"/>
        <v>水</v>
      </c>
      <c r="AE97" s="466" t="str">
        <f t="shared" si="58"/>
        <v>木</v>
      </c>
      <c r="AF97" s="466" t="str">
        <f t="shared" si="58"/>
        <v>金</v>
      </c>
      <c r="AG97" s="543" t="str">
        <f t="shared" si="58"/>
        <v>土</v>
      </c>
      <c r="AH97" s="3014"/>
      <c r="AI97" s="3017"/>
      <c r="AJ97" s="3020"/>
      <c r="AK97" s="3022"/>
      <c r="AM97" s="3023"/>
      <c r="AN97" s="3023"/>
    </row>
    <row r="98" spans="2:40" ht="24.75" customHeight="1">
      <c r="B98" s="502" t="s">
        <v>876</v>
      </c>
      <c r="C98" s="503" t="s">
        <v>877</v>
      </c>
      <c r="D98" s="504" t="s">
        <v>488</v>
      </c>
      <c r="E98" s="526" t="s">
        <v>906</v>
      </c>
      <c r="F98" s="506"/>
      <c r="G98" s="507"/>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8"/>
      <c r="AH98" s="3015"/>
      <c r="AI98" s="3018"/>
      <c r="AJ98" s="3021"/>
      <c r="AK98" s="3022"/>
    </row>
    <row r="99" spans="2:40" ht="13.5" customHeight="1">
      <c r="B99" s="3006" t="s">
        <v>885</v>
      </c>
      <c r="C99" s="3009" t="s">
        <v>886</v>
      </c>
      <c r="D99" s="509" t="str">
        <f>E$8</f>
        <v>〇〇</v>
      </c>
      <c r="E99" s="510"/>
      <c r="F99" s="511"/>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3"/>
      <c r="AH99" s="514">
        <f>COUNTA(F$96:AG$96)-AI99</f>
        <v>28</v>
      </c>
      <c r="AI99" s="515">
        <f>AM99+AN99</f>
        <v>0</v>
      </c>
      <c r="AJ99" s="516">
        <f>+COUNTIF(F99:AG99,"休")</f>
        <v>0</v>
      </c>
      <c r="AM99" s="504">
        <f>+COUNTIF(F99:AG99,"－")</f>
        <v>0</v>
      </c>
      <c r="AN99" s="504">
        <f t="shared" ref="AN99:AN104" si="59">+COUNTIF(F99:AG99,"外")</f>
        <v>0</v>
      </c>
    </row>
    <row r="100" spans="2:40" ht="13.5" customHeight="1">
      <c r="B100" s="3007"/>
      <c r="C100" s="3010"/>
      <c r="D100" s="517" t="str">
        <f>E$9</f>
        <v>●●</v>
      </c>
      <c r="E100" s="518"/>
      <c r="F100" s="519"/>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c r="AE100" s="520"/>
      <c r="AF100" s="520"/>
      <c r="AG100" s="521"/>
      <c r="AH100" s="514">
        <f t="shared" ref="AH100:AH104" si="60">COUNTA(F$96:AG$96)-AI100</f>
        <v>28</v>
      </c>
      <c r="AI100" s="467">
        <f t="shared" ref="AI100" si="61">AM100+AN100</f>
        <v>0</v>
      </c>
      <c r="AJ100" s="522">
        <f t="shared" ref="AJ100:AJ103" si="62">+COUNTIF(F100:AG100,"休")</f>
        <v>0</v>
      </c>
      <c r="AM100" s="504">
        <f t="shared" ref="AM100:AM103" si="63">+COUNTIF(F100:AG100,"－")</f>
        <v>0</v>
      </c>
      <c r="AN100" s="504">
        <f t="shared" si="59"/>
        <v>0</v>
      </c>
    </row>
    <row r="101" spans="2:40">
      <c r="B101" s="3007"/>
      <c r="C101" s="3010"/>
      <c r="D101" s="517" t="str">
        <f>E$10</f>
        <v>△△</v>
      </c>
      <c r="E101" s="518"/>
      <c r="F101" s="519"/>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1"/>
      <c r="AH101" s="514">
        <f t="shared" si="60"/>
        <v>28</v>
      </c>
      <c r="AI101" s="467">
        <f>AM101+AN101</f>
        <v>0</v>
      </c>
      <c r="AJ101" s="522">
        <f t="shared" si="62"/>
        <v>0</v>
      </c>
      <c r="AM101" s="504">
        <f t="shared" si="63"/>
        <v>0</v>
      </c>
      <c r="AN101" s="504">
        <f t="shared" si="59"/>
        <v>0</v>
      </c>
    </row>
    <row r="102" spans="2:40">
      <c r="B102" s="3007"/>
      <c r="C102" s="3010"/>
      <c r="D102" s="517" t="str">
        <f>E$11</f>
        <v>■■</v>
      </c>
      <c r="E102" s="518"/>
      <c r="F102" s="519"/>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1"/>
      <c r="AH102" s="514">
        <f t="shared" si="60"/>
        <v>28</v>
      </c>
      <c r="AI102" s="467">
        <f t="shared" ref="AI102:AI104" si="64">AM102+AN102</f>
        <v>0</v>
      </c>
      <c r="AJ102" s="522">
        <f t="shared" si="62"/>
        <v>0</v>
      </c>
      <c r="AM102" s="504">
        <f t="shared" si="63"/>
        <v>0</v>
      </c>
      <c r="AN102" s="504">
        <f t="shared" si="59"/>
        <v>0</v>
      </c>
    </row>
    <row r="103" spans="2:40">
      <c r="B103" s="3007"/>
      <c r="C103" s="3010"/>
      <c r="D103" s="517" t="str">
        <f>E$12</f>
        <v>★★</v>
      </c>
      <c r="E103" s="518"/>
      <c r="F103" s="519"/>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c r="AE103" s="520"/>
      <c r="AF103" s="520"/>
      <c r="AG103" s="521"/>
      <c r="AH103" s="514">
        <f t="shared" si="60"/>
        <v>28</v>
      </c>
      <c r="AI103" s="467">
        <f t="shared" si="64"/>
        <v>0</v>
      </c>
      <c r="AJ103" s="522">
        <f t="shared" si="62"/>
        <v>0</v>
      </c>
      <c r="AM103" s="504">
        <f t="shared" si="63"/>
        <v>0</v>
      </c>
      <c r="AN103" s="504">
        <f t="shared" si="59"/>
        <v>0</v>
      </c>
    </row>
    <row r="104" spans="2:40">
      <c r="B104" s="3008"/>
      <c r="C104" s="3011"/>
      <c r="D104" s="529"/>
      <c r="E104" s="455"/>
      <c r="F104" s="523"/>
      <c r="G104" s="524"/>
      <c r="H104" s="524"/>
      <c r="I104" s="524"/>
      <c r="J104" s="524"/>
      <c r="K104" s="524"/>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5"/>
      <c r="AH104" s="514">
        <f t="shared" si="60"/>
        <v>28</v>
      </c>
      <c r="AI104" s="515">
        <f t="shared" si="64"/>
        <v>0</v>
      </c>
      <c r="AJ104" s="516">
        <f>+COUNTIF(F104:AG104,"休")</f>
        <v>0</v>
      </c>
      <c r="AM104" s="504">
        <f>+COUNTIF(F104:AG104,"－")</f>
        <v>0</v>
      </c>
      <c r="AN104" s="504">
        <f t="shared" si="59"/>
        <v>0</v>
      </c>
    </row>
    <row r="105" spans="2:40" ht="24.75" customHeight="1">
      <c r="B105" s="3006" t="s">
        <v>896</v>
      </c>
      <c r="C105" s="3009" t="s">
        <v>897</v>
      </c>
      <c r="D105" s="504" t="s">
        <v>488</v>
      </c>
      <c r="E105" s="526" t="s">
        <v>906</v>
      </c>
      <c r="F105" s="506"/>
      <c r="G105" s="507"/>
      <c r="H105" s="507"/>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8"/>
      <c r="AH105" s="527"/>
      <c r="AI105" s="504"/>
      <c r="AJ105" s="528"/>
    </row>
    <row r="106" spans="2:40" ht="13.5" customHeight="1">
      <c r="B106" s="3007"/>
      <c r="C106" s="3010"/>
      <c r="D106" s="529" t="str">
        <f>E$14</f>
        <v>〇〇</v>
      </c>
      <c r="E106" s="455"/>
      <c r="F106" s="511"/>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3"/>
      <c r="AH106" s="514">
        <f t="shared" ref="AH106:AH109" si="65">COUNTA(F$96:AG$96)-AI106</f>
        <v>28</v>
      </c>
      <c r="AI106" s="515">
        <f t="shared" ref="AI106:AI109" si="66">AM106+AN106</f>
        <v>0</v>
      </c>
      <c r="AJ106" s="516">
        <f>+COUNTIF(F106:AG106,"休")</f>
        <v>0</v>
      </c>
      <c r="AM106" s="504">
        <f>+COUNTIF(F106:AG106,"－")</f>
        <v>0</v>
      </c>
      <c r="AN106" s="504">
        <f>+COUNTIF(F106:AG106,"外")</f>
        <v>0</v>
      </c>
    </row>
    <row r="107" spans="2:40">
      <c r="B107" s="3007"/>
      <c r="C107" s="3010"/>
      <c r="D107" s="517" t="str">
        <f>E$15</f>
        <v>●●</v>
      </c>
      <c r="E107" s="518"/>
      <c r="F107" s="519"/>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1"/>
      <c r="AH107" s="514">
        <f t="shared" si="65"/>
        <v>28</v>
      </c>
      <c r="AI107" s="467">
        <f t="shared" si="66"/>
        <v>0</v>
      </c>
      <c r="AJ107" s="522">
        <f t="shared" ref="AJ107:AJ109" si="67">+COUNTIF(F107:AG107,"休")</f>
        <v>0</v>
      </c>
      <c r="AM107" s="504">
        <f t="shared" ref="AM107:AM109" si="68">+COUNTIF(F107:AG107,"－")</f>
        <v>0</v>
      </c>
      <c r="AN107" s="504">
        <f>+COUNTIF(F107:AG107,"外")</f>
        <v>0</v>
      </c>
    </row>
    <row r="108" spans="2:40">
      <c r="B108" s="3007"/>
      <c r="C108" s="3010"/>
      <c r="D108" s="517">
        <f>E$16</f>
        <v>0</v>
      </c>
      <c r="E108" s="518"/>
      <c r="F108" s="519"/>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1"/>
      <c r="AH108" s="514">
        <f t="shared" si="65"/>
        <v>28</v>
      </c>
      <c r="AI108" s="467">
        <f t="shared" si="66"/>
        <v>0</v>
      </c>
      <c r="AJ108" s="522">
        <f t="shared" si="67"/>
        <v>0</v>
      </c>
      <c r="AM108" s="504">
        <f t="shared" si="68"/>
        <v>0</v>
      </c>
      <c r="AN108" s="504">
        <f>+COUNTIF(F108:AG108,"外")</f>
        <v>0</v>
      </c>
    </row>
    <row r="109" spans="2:40">
      <c r="B109" s="3007"/>
      <c r="C109" s="3011"/>
      <c r="D109" s="529">
        <f>E$17</f>
        <v>0</v>
      </c>
      <c r="E109" s="455"/>
      <c r="F109" s="519"/>
      <c r="G109" s="530"/>
      <c r="H109" s="530"/>
      <c r="I109" s="530"/>
      <c r="J109" s="530"/>
      <c r="K109" s="530"/>
      <c r="L109" s="530"/>
      <c r="M109" s="530"/>
      <c r="N109" s="530"/>
      <c r="O109" s="530"/>
      <c r="P109" s="530"/>
      <c r="Q109" s="530"/>
      <c r="R109" s="530"/>
      <c r="S109" s="530"/>
      <c r="T109" s="530"/>
      <c r="U109" s="530"/>
      <c r="V109" s="530"/>
      <c r="W109" s="530"/>
      <c r="X109" s="530"/>
      <c r="Y109" s="530"/>
      <c r="Z109" s="530"/>
      <c r="AA109" s="530"/>
      <c r="AB109" s="530"/>
      <c r="AC109" s="530"/>
      <c r="AD109" s="530"/>
      <c r="AE109" s="530"/>
      <c r="AF109" s="530"/>
      <c r="AG109" s="513"/>
      <c r="AH109" s="514">
        <f t="shared" si="65"/>
        <v>28</v>
      </c>
      <c r="AI109" s="498">
        <f t="shared" si="66"/>
        <v>0</v>
      </c>
      <c r="AJ109" s="516">
        <f t="shared" si="67"/>
        <v>0</v>
      </c>
      <c r="AM109" s="504">
        <f t="shared" si="68"/>
        <v>0</v>
      </c>
      <c r="AN109" s="504">
        <f>+COUNTIF(F109:AG109,"外")</f>
        <v>0</v>
      </c>
    </row>
    <row r="110" spans="2:40" ht="24.75" customHeight="1">
      <c r="B110" s="3007"/>
      <c r="C110" s="3009" t="s">
        <v>900</v>
      </c>
      <c r="D110" s="504" t="s">
        <v>488</v>
      </c>
      <c r="E110" s="526" t="s">
        <v>906</v>
      </c>
      <c r="F110" s="506"/>
      <c r="G110" s="507"/>
      <c r="H110" s="507"/>
      <c r="I110" s="507"/>
      <c r="J110" s="507"/>
      <c r="K110" s="507"/>
      <c r="L110" s="507"/>
      <c r="M110" s="507"/>
      <c r="N110" s="507"/>
      <c r="O110" s="507"/>
      <c r="P110" s="507"/>
      <c r="Q110" s="507"/>
      <c r="R110" s="507"/>
      <c r="S110" s="507"/>
      <c r="T110" s="507"/>
      <c r="U110" s="507"/>
      <c r="V110" s="507"/>
      <c r="W110" s="507"/>
      <c r="X110" s="507"/>
      <c r="Y110" s="507"/>
      <c r="Z110" s="507"/>
      <c r="AA110" s="507"/>
      <c r="AB110" s="507"/>
      <c r="AC110" s="507"/>
      <c r="AD110" s="507"/>
      <c r="AE110" s="507"/>
      <c r="AF110" s="507"/>
      <c r="AG110" s="508"/>
      <c r="AH110" s="527"/>
      <c r="AI110" s="504"/>
      <c r="AJ110" s="528"/>
    </row>
    <row r="111" spans="2:40">
      <c r="B111" s="3007"/>
      <c r="C111" s="3010"/>
      <c r="D111" s="509" t="str">
        <f>E$18</f>
        <v>●●</v>
      </c>
      <c r="E111" s="510"/>
      <c r="F111" s="511"/>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31"/>
      <c r="AH111" s="514">
        <f t="shared" ref="AH111:AH114" si="69">COUNTA(F$96:AG$96)-AI111</f>
        <v>28</v>
      </c>
      <c r="AI111" s="532">
        <f t="shared" ref="AI111:AI114" si="70">AM111+AN111</f>
        <v>0</v>
      </c>
      <c r="AJ111" s="533">
        <f>+COUNTIF(F111:AG111,"休")</f>
        <v>0</v>
      </c>
      <c r="AM111" s="504">
        <f>+COUNTIF(F111:AG111,"－")</f>
        <v>0</v>
      </c>
      <c r="AN111" s="504">
        <f>+COUNTIF(F111:AG111,"外")</f>
        <v>0</v>
      </c>
    </row>
    <row r="112" spans="2:40">
      <c r="B112" s="3007"/>
      <c r="C112" s="3010"/>
      <c r="D112" s="517">
        <f>E$19</f>
        <v>0</v>
      </c>
      <c r="E112" s="518"/>
      <c r="F112" s="519"/>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1"/>
      <c r="AH112" s="514">
        <f t="shared" si="69"/>
        <v>28</v>
      </c>
      <c r="AI112" s="467">
        <f t="shared" si="70"/>
        <v>0</v>
      </c>
      <c r="AJ112" s="522">
        <f t="shared" ref="AJ112:AJ114" si="71">+COUNTIF(F112:AG112,"休")</f>
        <v>0</v>
      </c>
      <c r="AM112" s="504">
        <f t="shared" ref="AM112:AM114" si="72">+COUNTIF(F112:AG112,"－")</f>
        <v>0</v>
      </c>
      <c r="AN112" s="504">
        <f>+COUNTIF(F112:AG112,"外")</f>
        <v>0</v>
      </c>
    </row>
    <row r="113" spans="2:40">
      <c r="B113" s="3007"/>
      <c r="C113" s="3010"/>
      <c r="D113" s="517">
        <f>E$20</f>
        <v>0</v>
      </c>
      <c r="E113" s="518"/>
      <c r="F113" s="519"/>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1"/>
      <c r="AH113" s="514">
        <f t="shared" si="69"/>
        <v>28</v>
      </c>
      <c r="AI113" s="467">
        <f t="shared" si="70"/>
        <v>0</v>
      </c>
      <c r="AJ113" s="522">
        <f t="shared" si="71"/>
        <v>0</v>
      </c>
      <c r="AM113" s="504">
        <f t="shared" si="72"/>
        <v>0</v>
      </c>
      <c r="AN113" s="504">
        <f>+COUNTIF(F113:AG113,"外")</f>
        <v>0</v>
      </c>
    </row>
    <row r="114" spans="2:40">
      <c r="B114" s="3008"/>
      <c r="C114" s="3011"/>
      <c r="D114" s="534">
        <f>E$21</f>
        <v>0</v>
      </c>
      <c r="E114" s="544"/>
      <c r="F114" s="536"/>
      <c r="G114" s="537"/>
      <c r="H114" s="537"/>
      <c r="I114" s="537"/>
      <c r="J114" s="537"/>
      <c r="K114" s="537"/>
      <c r="L114" s="537"/>
      <c r="M114" s="537"/>
      <c r="N114" s="537"/>
      <c r="O114" s="537"/>
      <c r="P114" s="537"/>
      <c r="Q114" s="537"/>
      <c r="R114" s="537"/>
      <c r="S114" s="537"/>
      <c r="T114" s="537"/>
      <c r="U114" s="537"/>
      <c r="V114" s="537"/>
      <c r="W114" s="537"/>
      <c r="X114" s="537"/>
      <c r="Y114" s="537"/>
      <c r="Z114" s="537"/>
      <c r="AA114" s="537"/>
      <c r="AB114" s="537"/>
      <c r="AC114" s="537"/>
      <c r="AD114" s="537"/>
      <c r="AE114" s="537"/>
      <c r="AF114" s="537"/>
      <c r="AG114" s="538"/>
      <c r="AH114" s="539">
        <f t="shared" si="69"/>
        <v>28</v>
      </c>
      <c r="AI114" s="535">
        <f t="shared" si="70"/>
        <v>0</v>
      </c>
      <c r="AJ114" s="540">
        <f t="shared" si="71"/>
        <v>0</v>
      </c>
      <c r="AM114" s="504">
        <f t="shared" si="72"/>
        <v>0</v>
      </c>
      <c r="AN114" s="504">
        <f>+COUNTIF(F114:AG114,"外")</f>
        <v>0</v>
      </c>
    </row>
    <row r="115" spans="2:4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row>
    <row r="116" spans="2:40" ht="13.5" customHeight="1">
      <c r="B116" s="491"/>
      <c r="C116" s="492"/>
      <c r="D116" s="493"/>
      <c r="E116" s="456" t="s">
        <v>858</v>
      </c>
      <c r="F116" s="457">
        <f>+AG96+1</f>
        <v>45221</v>
      </c>
      <c r="G116" s="458">
        <f>+F116+1</f>
        <v>45222</v>
      </c>
      <c r="H116" s="458">
        <f t="shared" ref="H116:AG116" si="73">+G116+1</f>
        <v>45223</v>
      </c>
      <c r="I116" s="458">
        <f t="shared" si="73"/>
        <v>45224</v>
      </c>
      <c r="J116" s="458">
        <f t="shared" si="73"/>
        <v>45225</v>
      </c>
      <c r="K116" s="458">
        <f t="shared" si="73"/>
        <v>45226</v>
      </c>
      <c r="L116" s="458">
        <f t="shared" si="73"/>
        <v>45227</v>
      </c>
      <c r="M116" s="458">
        <f t="shared" si="73"/>
        <v>45228</v>
      </c>
      <c r="N116" s="458">
        <f t="shared" si="73"/>
        <v>45229</v>
      </c>
      <c r="O116" s="458">
        <f t="shared" si="73"/>
        <v>45230</v>
      </c>
      <c r="P116" s="458">
        <f t="shared" si="73"/>
        <v>45231</v>
      </c>
      <c r="Q116" s="458">
        <f t="shared" si="73"/>
        <v>45232</v>
      </c>
      <c r="R116" s="458">
        <f t="shared" si="73"/>
        <v>45233</v>
      </c>
      <c r="S116" s="458">
        <f t="shared" si="73"/>
        <v>45234</v>
      </c>
      <c r="T116" s="458">
        <f t="shared" si="73"/>
        <v>45235</v>
      </c>
      <c r="U116" s="458">
        <f t="shared" si="73"/>
        <v>45236</v>
      </c>
      <c r="V116" s="458">
        <f t="shared" si="73"/>
        <v>45237</v>
      </c>
      <c r="W116" s="458">
        <f t="shared" si="73"/>
        <v>45238</v>
      </c>
      <c r="X116" s="458">
        <f t="shared" si="73"/>
        <v>45239</v>
      </c>
      <c r="Y116" s="458">
        <f t="shared" si="73"/>
        <v>45240</v>
      </c>
      <c r="Z116" s="458">
        <f>+Y116+1</f>
        <v>45241</v>
      </c>
      <c r="AA116" s="458">
        <f t="shared" si="73"/>
        <v>45242</v>
      </c>
      <c r="AB116" s="458">
        <f t="shared" si="73"/>
        <v>45243</v>
      </c>
      <c r="AC116" s="458">
        <f t="shared" si="73"/>
        <v>45244</v>
      </c>
      <c r="AD116" s="458">
        <f>+AC116+1</f>
        <v>45245</v>
      </c>
      <c r="AE116" s="458">
        <f t="shared" si="73"/>
        <v>45246</v>
      </c>
      <c r="AF116" s="458">
        <f>+AE116+1</f>
        <v>45247</v>
      </c>
      <c r="AG116" s="494">
        <f t="shared" si="73"/>
        <v>45248</v>
      </c>
      <c r="AH116" s="3013" t="s">
        <v>902</v>
      </c>
      <c r="AI116" s="3016" t="s">
        <v>903</v>
      </c>
      <c r="AJ116" s="3019" t="s">
        <v>878</v>
      </c>
      <c r="AK116" s="3022"/>
      <c r="AM116" s="3023" t="s">
        <v>904</v>
      </c>
      <c r="AN116" s="3023" t="s">
        <v>905</v>
      </c>
    </row>
    <row r="117" spans="2:40">
      <c r="B117" s="495"/>
      <c r="C117" s="496"/>
      <c r="D117" s="497"/>
      <c r="E117" s="467" t="s">
        <v>859</v>
      </c>
      <c r="F117" s="468" t="str">
        <f>TEXT(WEEKDAY(+F116),"aaa")</f>
        <v>日</v>
      </c>
      <c r="G117" s="469" t="str">
        <f t="shared" ref="G117:AG117" si="74">TEXT(WEEKDAY(+G116),"aaa")</f>
        <v>月</v>
      </c>
      <c r="H117" s="469" t="str">
        <f t="shared" si="74"/>
        <v>火</v>
      </c>
      <c r="I117" s="469" t="str">
        <f t="shared" si="74"/>
        <v>水</v>
      </c>
      <c r="J117" s="469" t="str">
        <f t="shared" si="74"/>
        <v>木</v>
      </c>
      <c r="K117" s="469" t="str">
        <f t="shared" si="74"/>
        <v>金</v>
      </c>
      <c r="L117" s="469" t="str">
        <f t="shared" si="74"/>
        <v>土</v>
      </c>
      <c r="M117" s="469" t="str">
        <f t="shared" si="74"/>
        <v>日</v>
      </c>
      <c r="N117" s="469" t="str">
        <f t="shared" si="74"/>
        <v>月</v>
      </c>
      <c r="O117" s="469" t="str">
        <f t="shared" si="74"/>
        <v>火</v>
      </c>
      <c r="P117" s="469" t="str">
        <f t="shared" si="74"/>
        <v>水</v>
      </c>
      <c r="Q117" s="469" t="str">
        <f t="shared" si="74"/>
        <v>木</v>
      </c>
      <c r="R117" s="469" t="str">
        <f t="shared" si="74"/>
        <v>金</v>
      </c>
      <c r="S117" s="469" t="str">
        <f t="shared" si="74"/>
        <v>土</v>
      </c>
      <c r="T117" s="469" t="str">
        <f t="shared" si="74"/>
        <v>日</v>
      </c>
      <c r="U117" s="469" t="str">
        <f t="shared" si="74"/>
        <v>月</v>
      </c>
      <c r="V117" s="469" t="str">
        <f t="shared" si="74"/>
        <v>火</v>
      </c>
      <c r="W117" s="469" t="str">
        <f t="shared" si="74"/>
        <v>水</v>
      </c>
      <c r="X117" s="469" t="str">
        <f t="shared" si="74"/>
        <v>木</v>
      </c>
      <c r="Y117" s="469" t="str">
        <f t="shared" si="74"/>
        <v>金</v>
      </c>
      <c r="Z117" s="469" t="str">
        <f t="shared" si="74"/>
        <v>土</v>
      </c>
      <c r="AA117" s="469" t="str">
        <f t="shared" si="74"/>
        <v>日</v>
      </c>
      <c r="AB117" s="469" t="str">
        <f t="shared" si="74"/>
        <v>月</v>
      </c>
      <c r="AC117" s="469" t="str">
        <f t="shared" si="74"/>
        <v>火</v>
      </c>
      <c r="AD117" s="469" t="str">
        <f t="shared" si="74"/>
        <v>水</v>
      </c>
      <c r="AE117" s="469" t="str">
        <f t="shared" si="74"/>
        <v>木</v>
      </c>
      <c r="AF117" s="469" t="str">
        <f t="shared" si="74"/>
        <v>金</v>
      </c>
      <c r="AG117" s="550" t="str">
        <f t="shared" si="74"/>
        <v>土</v>
      </c>
      <c r="AH117" s="3014"/>
      <c r="AI117" s="3017"/>
      <c r="AJ117" s="3020"/>
      <c r="AK117" s="3022"/>
      <c r="AM117" s="3023"/>
      <c r="AN117" s="3023"/>
    </row>
    <row r="118" spans="2:40" ht="24.75" customHeight="1">
      <c r="B118" s="502" t="s">
        <v>876</v>
      </c>
      <c r="C118" s="503" t="s">
        <v>877</v>
      </c>
      <c r="D118" s="504" t="s">
        <v>488</v>
      </c>
      <c r="E118" s="526" t="s">
        <v>906</v>
      </c>
      <c r="F118" s="506"/>
      <c r="G118" s="507"/>
      <c r="H118" s="507"/>
      <c r="I118" s="507"/>
      <c r="J118" s="507"/>
      <c r="K118" s="507"/>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8"/>
      <c r="AH118" s="3015"/>
      <c r="AI118" s="3018"/>
      <c r="AJ118" s="3021"/>
      <c r="AK118" s="3022"/>
    </row>
    <row r="119" spans="2:40" ht="13.5" customHeight="1">
      <c r="B119" s="3006" t="s">
        <v>885</v>
      </c>
      <c r="C119" s="3009" t="s">
        <v>886</v>
      </c>
      <c r="D119" s="509" t="str">
        <f>E$8</f>
        <v>〇〇</v>
      </c>
      <c r="E119" s="510"/>
      <c r="F119" s="511"/>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3"/>
      <c r="AH119" s="514">
        <f>COUNTA(F$116:AG$116)-AI119</f>
        <v>28</v>
      </c>
      <c r="AI119" s="515">
        <f>AM119+AN119</f>
        <v>0</v>
      </c>
      <c r="AJ119" s="516">
        <f>+COUNTIF(F119:AG119,"休")</f>
        <v>0</v>
      </c>
      <c r="AM119" s="504">
        <f>+COUNTIF(F119:AG119,"－")</f>
        <v>0</v>
      </c>
      <c r="AN119" s="504">
        <f t="shared" ref="AN119:AN124" si="75">+COUNTIF(F119:AG119,"外")</f>
        <v>0</v>
      </c>
    </row>
    <row r="120" spans="2:40" ht="13.5" customHeight="1">
      <c r="B120" s="3007"/>
      <c r="C120" s="3010"/>
      <c r="D120" s="517" t="str">
        <f>E$9</f>
        <v>●●</v>
      </c>
      <c r="E120" s="518"/>
      <c r="F120" s="519"/>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c r="AE120" s="520"/>
      <c r="AF120" s="520"/>
      <c r="AG120" s="521"/>
      <c r="AH120" s="514">
        <f t="shared" ref="AH120:AH124" si="76">COUNTA(F$116:AG$116)-AI120</f>
        <v>28</v>
      </c>
      <c r="AI120" s="467">
        <f t="shared" ref="AI120" si="77">AM120+AN120</f>
        <v>0</v>
      </c>
      <c r="AJ120" s="522">
        <f t="shared" ref="AJ120:AJ123" si="78">+COUNTIF(F120:AG120,"休")</f>
        <v>0</v>
      </c>
      <c r="AM120" s="504">
        <f t="shared" ref="AM120:AM123" si="79">+COUNTIF(F120:AG120,"－")</f>
        <v>0</v>
      </c>
      <c r="AN120" s="504">
        <f t="shared" si="75"/>
        <v>0</v>
      </c>
    </row>
    <row r="121" spans="2:40">
      <c r="B121" s="3007"/>
      <c r="C121" s="3010"/>
      <c r="D121" s="517" t="str">
        <f>E$10</f>
        <v>△△</v>
      </c>
      <c r="E121" s="518"/>
      <c r="F121" s="519"/>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1"/>
      <c r="AH121" s="514">
        <f t="shared" si="76"/>
        <v>28</v>
      </c>
      <c r="AI121" s="467">
        <f>AM121+AN121</f>
        <v>0</v>
      </c>
      <c r="AJ121" s="522">
        <f t="shared" si="78"/>
        <v>0</v>
      </c>
      <c r="AM121" s="504">
        <f t="shared" si="79"/>
        <v>0</v>
      </c>
      <c r="AN121" s="504">
        <f t="shared" si="75"/>
        <v>0</v>
      </c>
    </row>
    <row r="122" spans="2:40">
      <c r="B122" s="3007"/>
      <c r="C122" s="3010"/>
      <c r="D122" s="517" t="str">
        <f>E$11</f>
        <v>■■</v>
      </c>
      <c r="E122" s="518"/>
      <c r="F122" s="519"/>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1"/>
      <c r="AH122" s="514">
        <f t="shared" si="76"/>
        <v>28</v>
      </c>
      <c r="AI122" s="467">
        <f t="shared" ref="AI122:AI124" si="80">AM122+AN122</f>
        <v>0</v>
      </c>
      <c r="AJ122" s="522">
        <f t="shared" si="78"/>
        <v>0</v>
      </c>
      <c r="AM122" s="504">
        <f t="shared" si="79"/>
        <v>0</v>
      </c>
      <c r="AN122" s="504">
        <f t="shared" si="75"/>
        <v>0</v>
      </c>
    </row>
    <row r="123" spans="2:40">
      <c r="B123" s="3007"/>
      <c r="C123" s="3010"/>
      <c r="D123" s="517" t="str">
        <f>E$12</f>
        <v>★★</v>
      </c>
      <c r="E123" s="518"/>
      <c r="F123" s="519"/>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c r="AE123" s="520"/>
      <c r="AF123" s="520"/>
      <c r="AG123" s="521"/>
      <c r="AH123" s="514">
        <f t="shared" si="76"/>
        <v>28</v>
      </c>
      <c r="AI123" s="467">
        <f t="shared" si="80"/>
        <v>0</v>
      </c>
      <c r="AJ123" s="522">
        <f t="shared" si="78"/>
        <v>0</v>
      </c>
      <c r="AM123" s="504">
        <f t="shared" si="79"/>
        <v>0</v>
      </c>
      <c r="AN123" s="504">
        <f t="shared" si="75"/>
        <v>0</v>
      </c>
    </row>
    <row r="124" spans="2:40">
      <c r="B124" s="3008"/>
      <c r="C124" s="3011"/>
      <c r="D124" s="529"/>
      <c r="E124" s="455"/>
      <c r="F124" s="523"/>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5"/>
      <c r="AH124" s="514">
        <f t="shared" si="76"/>
        <v>28</v>
      </c>
      <c r="AI124" s="515">
        <f t="shared" si="80"/>
        <v>0</v>
      </c>
      <c r="AJ124" s="516">
        <f>+COUNTIF(F124:AG124,"休")</f>
        <v>0</v>
      </c>
      <c r="AM124" s="504">
        <f>+COUNTIF(F124:AG124,"－")</f>
        <v>0</v>
      </c>
      <c r="AN124" s="504">
        <f t="shared" si="75"/>
        <v>0</v>
      </c>
    </row>
    <row r="125" spans="2:40" ht="24.75" customHeight="1">
      <c r="B125" s="3006" t="s">
        <v>896</v>
      </c>
      <c r="C125" s="3009" t="s">
        <v>897</v>
      </c>
      <c r="D125" s="504" t="s">
        <v>488</v>
      </c>
      <c r="E125" s="526" t="s">
        <v>906</v>
      </c>
      <c r="F125" s="506"/>
      <c r="G125" s="507"/>
      <c r="H125" s="507"/>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8"/>
      <c r="AH125" s="527"/>
      <c r="AI125" s="504"/>
      <c r="AJ125" s="528"/>
    </row>
    <row r="126" spans="2:40" ht="13.5" customHeight="1">
      <c r="B126" s="3007"/>
      <c r="C126" s="3010"/>
      <c r="D126" s="529" t="str">
        <f>E$14</f>
        <v>〇〇</v>
      </c>
      <c r="E126" s="455"/>
      <c r="F126" s="511"/>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3"/>
      <c r="AH126" s="514">
        <f t="shared" ref="AH126:AH129" si="81">COUNTA(F$116:AG$116)-AI126</f>
        <v>28</v>
      </c>
      <c r="AI126" s="515">
        <f t="shared" ref="AI126:AI129" si="82">AM126+AN126</f>
        <v>0</v>
      </c>
      <c r="AJ126" s="516">
        <f>+COUNTIF(F126:AG126,"休")</f>
        <v>0</v>
      </c>
      <c r="AM126" s="504">
        <f>+COUNTIF(F126:AG126,"－")</f>
        <v>0</v>
      </c>
      <c r="AN126" s="504">
        <f>+COUNTIF(F126:AG126,"外")</f>
        <v>0</v>
      </c>
    </row>
    <row r="127" spans="2:40">
      <c r="B127" s="3007"/>
      <c r="C127" s="3010"/>
      <c r="D127" s="517" t="str">
        <f>E$15</f>
        <v>●●</v>
      </c>
      <c r="E127" s="518"/>
      <c r="F127" s="519"/>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1"/>
      <c r="AH127" s="514">
        <f t="shared" si="81"/>
        <v>28</v>
      </c>
      <c r="AI127" s="467">
        <f t="shared" si="82"/>
        <v>0</v>
      </c>
      <c r="AJ127" s="522">
        <f t="shared" ref="AJ127:AJ129" si="83">+COUNTIF(F127:AG127,"休")</f>
        <v>0</v>
      </c>
      <c r="AM127" s="504">
        <f t="shared" ref="AM127:AM129" si="84">+COUNTIF(F127:AG127,"－")</f>
        <v>0</v>
      </c>
      <c r="AN127" s="504">
        <f>+COUNTIF(F127:AG127,"外")</f>
        <v>0</v>
      </c>
    </row>
    <row r="128" spans="2:40">
      <c r="B128" s="3007"/>
      <c r="C128" s="3010"/>
      <c r="D128" s="517">
        <f>E$16</f>
        <v>0</v>
      </c>
      <c r="E128" s="518"/>
      <c r="F128" s="519"/>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1"/>
      <c r="AH128" s="514">
        <f t="shared" si="81"/>
        <v>28</v>
      </c>
      <c r="AI128" s="467">
        <f t="shared" si="82"/>
        <v>0</v>
      </c>
      <c r="AJ128" s="522">
        <f t="shared" si="83"/>
        <v>0</v>
      </c>
      <c r="AM128" s="504">
        <f t="shared" si="84"/>
        <v>0</v>
      </c>
      <c r="AN128" s="504">
        <f>+COUNTIF(F128:AG128,"外")</f>
        <v>0</v>
      </c>
    </row>
    <row r="129" spans="2:40">
      <c r="B129" s="3007"/>
      <c r="C129" s="3011"/>
      <c r="D129" s="529">
        <f>E$17</f>
        <v>0</v>
      </c>
      <c r="E129" s="455"/>
      <c r="F129" s="519"/>
      <c r="G129" s="530"/>
      <c r="H129" s="530"/>
      <c r="I129" s="530"/>
      <c r="J129" s="530"/>
      <c r="K129" s="530"/>
      <c r="L129" s="530"/>
      <c r="M129" s="530"/>
      <c r="N129" s="530"/>
      <c r="O129" s="530"/>
      <c r="P129" s="530"/>
      <c r="Q129" s="530"/>
      <c r="R129" s="530"/>
      <c r="S129" s="530"/>
      <c r="T129" s="530"/>
      <c r="U129" s="530"/>
      <c r="V129" s="530"/>
      <c r="W129" s="530"/>
      <c r="X129" s="530"/>
      <c r="Y129" s="530"/>
      <c r="Z129" s="530"/>
      <c r="AA129" s="530"/>
      <c r="AB129" s="530"/>
      <c r="AC129" s="530"/>
      <c r="AD129" s="530"/>
      <c r="AE129" s="530"/>
      <c r="AF129" s="530"/>
      <c r="AG129" s="513"/>
      <c r="AH129" s="514">
        <f t="shared" si="81"/>
        <v>28</v>
      </c>
      <c r="AI129" s="498">
        <f t="shared" si="82"/>
        <v>0</v>
      </c>
      <c r="AJ129" s="516">
        <f t="shared" si="83"/>
        <v>0</v>
      </c>
      <c r="AM129" s="504">
        <f t="shared" si="84"/>
        <v>0</v>
      </c>
      <c r="AN129" s="504">
        <f>+COUNTIF(F129:AG129,"外")</f>
        <v>0</v>
      </c>
    </row>
    <row r="130" spans="2:40" ht="24.75" customHeight="1">
      <c r="B130" s="3007"/>
      <c r="C130" s="3009" t="s">
        <v>900</v>
      </c>
      <c r="D130" s="504" t="s">
        <v>488</v>
      </c>
      <c r="E130" s="526" t="s">
        <v>906</v>
      </c>
      <c r="F130" s="506"/>
      <c r="G130" s="507"/>
      <c r="H130" s="507"/>
      <c r="I130" s="507"/>
      <c r="J130" s="507"/>
      <c r="K130" s="507"/>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8"/>
      <c r="AH130" s="527"/>
      <c r="AI130" s="504"/>
      <c r="AJ130" s="528"/>
    </row>
    <row r="131" spans="2:40">
      <c r="B131" s="3007"/>
      <c r="C131" s="3010"/>
      <c r="D131" s="509" t="str">
        <f>E$18</f>
        <v>●●</v>
      </c>
      <c r="E131" s="510"/>
      <c r="F131" s="511"/>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31"/>
      <c r="AH131" s="514">
        <f t="shared" ref="AH131:AH134" si="85">COUNTA(F$116:AG$116)-AI131</f>
        <v>28</v>
      </c>
      <c r="AI131" s="532">
        <f t="shared" ref="AI131:AI134" si="86">AM131+AN131</f>
        <v>0</v>
      </c>
      <c r="AJ131" s="533">
        <f>+COUNTIF(F131:AG131,"休")</f>
        <v>0</v>
      </c>
      <c r="AM131" s="504">
        <f>+COUNTIF(F131:AG131,"－")</f>
        <v>0</v>
      </c>
      <c r="AN131" s="504">
        <f>+COUNTIF(F131:AG131,"外")</f>
        <v>0</v>
      </c>
    </row>
    <row r="132" spans="2:40">
      <c r="B132" s="3007"/>
      <c r="C132" s="3010"/>
      <c r="D132" s="517">
        <f>E$19</f>
        <v>0</v>
      </c>
      <c r="E132" s="518"/>
      <c r="F132" s="519"/>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1"/>
      <c r="AH132" s="514">
        <f t="shared" si="85"/>
        <v>28</v>
      </c>
      <c r="AI132" s="467">
        <f t="shared" si="86"/>
        <v>0</v>
      </c>
      <c r="AJ132" s="522">
        <f t="shared" ref="AJ132:AJ134" si="87">+COUNTIF(F132:AG132,"休")</f>
        <v>0</v>
      </c>
      <c r="AM132" s="504">
        <f t="shared" ref="AM132:AM134" si="88">+COUNTIF(F132:AG132,"－")</f>
        <v>0</v>
      </c>
      <c r="AN132" s="504">
        <f>+COUNTIF(F132:AG132,"外")</f>
        <v>0</v>
      </c>
    </row>
    <row r="133" spans="2:40">
      <c r="B133" s="3007"/>
      <c r="C133" s="3010"/>
      <c r="D133" s="517">
        <f>E$20</f>
        <v>0</v>
      </c>
      <c r="E133" s="518"/>
      <c r="F133" s="519"/>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c r="AE133" s="520"/>
      <c r="AF133" s="520"/>
      <c r="AG133" s="521"/>
      <c r="AH133" s="514">
        <f t="shared" si="85"/>
        <v>28</v>
      </c>
      <c r="AI133" s="467">
        <f t="shared" si="86"/>
        <v>0</v>
      </c>
      <c r="AJ133" s="522">
        <f t="shared" si="87"/>
        <v>0</v>
      </c>
      <c r="AM133" s="504">
        <f t="shared" si="88"/>
        <v>0</v>
      </c>
      <c r="AN133" s="504">
        <f>+COUNTIF(F133:AG133,"外")</f>
        <v>0</v>
      </c>
    </row>
    <row r="134" spans="2:40">
      <c r="B134" s="3008"/>
      <c r="C134" s="3011"/>
      <c r="D134" s="534">
        <f>E$21</f>
        <v>0</v>
      </c>
      <c r="E134" s="544"/>
      <c r="F134" s="536"/>
      <c r="G134" s="537"/>
      <c r="H134" s="537"/>
      <c r="I134" s="537"/>
      <c r="J134" s="537"/>
      <c r="K134" s="537"/>
      <c r="L134" s="537"/>
      <c r="M134" s="537"/>
      <c r="N134" s="537"/>
      <c r="O134" s="537"/>
      <c r="P134" s="537"/>
      <c r="Q134" s="537"/>
      <c r="R134" s="537"/>
      <c r="S134" s="537"/>
      <c r="T134" s="537"/>
      <c r="U134" s="537"/>
      <c r="V134" s="537"/>
      <c r="W134" s="537"/>
      <c r="X134" s="537"/>
      <c r="Y134" s="537"/>
      <c r="Z134" s="537"/>
      <c r="AA134" s="537"/>
      <c r="AB134" s="537"/>
      <c r="AC134" s="537"/>
      <c r="AD134" s="537"/>
      <c r="AE134" s="537"/>
      <c r="AF134" s="537"/>
      <c r="AG134" s="538"/>
      <c r="AH134" s="539">
        <f t="shared" si="85"/>
        <v>28</v>
      </c>
      <c r="AI134" s="535">
        <f t="shared" si="86"/>
        <v>0</v>
      </c>
      <c r="AJ134" s="540">
        <f t="shared" si="87"/>
        <v>0</v>
      </c>
      <c r="AM134" s="504">
        <f t="shared" si="88"/>
        <v>0</v>
      </c>
      <c r="AN134" s="504">
        <f>+COUNTIF(F134:AG134,"外")</f>
        <v>0</v>
      </c>
    </row>
    <row r="135" spans="2:40">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460"/>
      <c r="AD135" s="460"/>
      <c r="AE135" s="460"/>
      <c r="AF135" s="460"/>
      <c r="AG135" s="460"/>
    </row>
    <row r="136" spans="2:40" ht="13.5" customHeight="1">
      <c r="B136" s="491"/>
      <c r="C136" s="492"/>
      <c r="D136" s="493"/>
      <c r="E136" s="461" t="s">
        <v>858</v>
      </c>
      <c r="F136" s="462">
        <f>+AG116+1</f>
        <v>45249</v>
      </c>
      <c r="G136" s="463">
        <f>+F136+1</f>
        <v>45250</v>
      </c>
      <c r="H136" s="463">
        <f t="shared" ref="H136:AG136" si="89">+G136+1</f>
        <v>45251</v>
      </c>
      <c r="I136" s="463">
        <f t="shared" si="89"/>
        <v>45252</v>
      </c>
      <c r="J136" s="463">
        <f t="shared" si="89"/>
        <v>45253</v>
      </c>
      <c r="K136" s="463">
        <f t="shared" si="89"/>
        <v>45254</v>
      </c>
      <c r="L136" s="463">
        <f t="shared" si="89"/>
        <v>45255</v>
      </c>
      <c r="M136" s="463">
        <f t="shared" si="89"/>
        <v>45256</v>
      </c>
      <c r="N136" s="463">
        <f t="shared" si="89"/>
        <v>45257</v>
      </c>
      <c r="O136" s="463">
        <f t="shared" si="89"/>
        <v>45258</v>
      </c>
      <c r="P136" s="463">
        <f t="shared" si="89"/>
        <v>45259</v>
      </c>
      <c r="Q136" s="463">
        <f t="shared" si="89"/>
        <v>45260</v>
      </c>
      <c r="R136" s="463">
        <f t="shared" si="89"/>
        <v>45261</v>
      </c>
      <c r="S136" s="463">
        <f t="shared" si="89"/>
        <v>45262</v>
      </c>
      <c r="T136" s="463">
        <f t="shared" si="89"/>
        <v>45263</v>
      </c>
      <c r="U136" s="463">
        <f t="shared" si="89"/>
        <v>45264</v>
      </c>
      <c r="V136" s="463">
        <f t="shared" si="89"/>
        <v>45265</v>
      </c>
      <c r="W136" s="463">
        <f t="shared" si="89"/>
        <v>45266</v>
      </c>
      <c r="X136" s="463">
        <f t="shared" si="89"/>
        <v>45267</v>
      </c>
      <c r="Y136" s="463">
        <f t="shared" si="89"/>
        <v>45268</v>
      </c>
      <c r="Z136" s="463">
        <f>+Y136+1</f>
        <v>45269</v>
      </c>
      <c r="AA136" s="463">
        <f t="shared" si="89"/>
        <v>45270</v>
      </c>
      <c r="AB136" s="463">
        <f t="shared" si="89"/>
        <v>45271</v>
      </c>
      <c r="AC136" s="463">
        <f t="shared" si="89"/>
        <v>45272</v>
      </c>
      <c r="AD136" s="463">
        <f>+AC136+1</f>
        <v>45273</v>
      </c>
      <c r="AE136" s="463">
        <f t="shared" si="89"/>
        <v>45274</v>
      </c>
      <c r="AF136" s="463">
        <f>+AE136+1</f>
        <v>45275</v>
      </c>
      <c r="AG136" s="541">
        <f t="shared" si="89"/>
        <v>45276</v>
      </c>
      <c r="AH136" s="3013" t="s">
        <v>902</v>
      </c>
      <c r="AI136" s="3016" t="s">
        <v>903</v>
      </c>
      <c r="AJ136" s="3019" t="s">
        <v>878</v>
      </c>
      <c r="AK136" s="3022"/>
      <c r="AM136" s="3023" t="s">
        <v>943</v>
      </c>
      <c r="AN136" s="3023" t="s">
        <v>905</v>
      </c>
    </row>
    <row r="137" spans="2:40">
      <c r="B137" s="495"/>
      <c r="C137" s="496"/>
      <c r="D137" s="497"/>
      <c r="E137" s="464" t="s">
        <v>859</v>
      </c>
      <c r="F137" s="465" t="str">
        <f>TEXT(WEEKDAY(+F136),"aaa")</f>
        <v>日</v>
      </c>
      <c r="G137" s="466" t="str">
        <f t="shared" ref="G137:AG137" si="90">TEXT(WEEKDAY(+G136),"aaa")</f>
        <v>月</v>
      </c>
      <c r="H137" s="466" t="str">
        <f t="shared" si="90"/>
        <v>火</v>
      </c>
      <c r="I137" s="466" t="str">
        <f t="shared" si="90"/>
        <v>水</v>
      </c>
      <c r="J137" s="466" t="str">
        <f t="shared" si="90"/>
        <v>木</v>
      </c>
      <c r="K137" s="466" t="str">
        <f t="shared" si="90"/>
        <v>金</v>
      </c>
      <c r="L137" s="466" t="str">
        <f t="shared" si="90"/>
        <v>土</v>
      </c>
      <c r="M137" s="466" t="str">
        <f t="shared" si="90"/>
        <v>日</v>
      </c>
      <c r="N137" s="466" t="str">
        <f t="shared" si="90"/>
        <v>月</v>
      </c>
      <c r="O137" s="466" t="str">
        <f t="shared" si="90"/>
        <v>火</v>
      </c>
      <c r="P137" s="466" t="str">
        <f t="shared" si="90"/>
        <v>水</v>
      </c>
      <c r="Q137" s="466" t="str">
        <f t="shared" si="90"/>
        <v>木</v>
      </c>
      <c r="R137" s="466" t="str">
        <f t="shared" si="90"/>
        <v>金</v>
      </c>
      <c r="S137" s="466" t="str">
        <f t="shared" si="90"/>
        <v>土</v>
      </c>
      <c r="T137" s="466" t="str">
        <f t="shared" si="90"/>
        <v>日</v>
      </c>
      <c r="U137" s="466" t="str">
        <f t="shared" si="90"/>
        <v>月</v>
      </c>
      <c r="V137" s="466" t="str">
        <f t="shared" si="90"/>
        <v>火</v>
      </c>
      <c r="W137" s="466" t="str">
        <f t="shared" si="90"/>
        <v>水</v>
      </c>
      <c r="X137" s="466" t="str">
        <f t="shared" si="90"/>
        <v>木</v>
      </c>
      <c r="Y137" s="466" t="str">
        <f t="shared" si="90"/>
        <v>金</v>
      </c>
      <c r="Z137" s="466" t="str">
        <f t="shared" si="90"/>
        <v>土</v>
      </c>
      <c r="AA137" s="466" t="str">
        <f t="shared" si="90"/>
        <v>日</v>
      </c>
      <c r="AB137" s="466" t="str">
        <f t="shared" si="90"/>
        <v>月</v>
      </c>
      <c r="AC137" s="466" t="str">
        <f t="shared" si="90"/>
        <v>火</v>
      </c>
      <c r="AD137" s="466" t="str">
        <f t="shared" si="90"/>
        <v>水</v>
      </c>
      <c r="AE137" s="466" t="str">
        <f t="shared" si="90"/>
        <v>木</v>
      </c>
      <c r="AF137" s="466" t="str">
        <f t="shared" si="90"/>
        <v>金</v>
      </c>
      <c r="AG137" s="543" t="str">
        <f t="shared" si="90"/>
        <v>土</v>
      </c>
      <c r="AH137" s="3014"/>
      <c r="AI137" s="3017"/>
      <c r="AJ137" s="3020"/>
      <c r="AK137" s="3022"/>
      <c r="AM137" s="3023"/>
      <c r="AN137" s="3023"/>
    </row>
    <row r="138" spans="2:40" ht="24.75" customHeight="1">
      <c r="B138" s="502" t="s">
        <v>876</v>
      </c>
      <c r="C138" s="503" t="s">
        <v>877</v>
      </c>
      <c r="D138" s="504" t="s">
        <v>488</v>
      </c>
      <c r="E138" s="526" t="s">
        <v>906</v>
      </c>
      <c r="F138" s="506"/>
      <c r="G138" s="507"/>
      <c r="H138" s="507"/>
      <c r="I138" s="507"/>
      <c r="J138" s="507"/>
      <c r="K138" s="507"/>
      <c r="L138" s="507"/>
      <c r="M138" s="507"/>
      <c r="N138" s="507"/>
      <c r="O138" s="507"/>
      <c r="P138" s="507"/>
      <c r="Q138" s="507"/>
      <c r="R138" s="507"/>
      <c r="S138" s="507"/>
      <c r="T138" s="507"/>
      <c r="U138" s="507"/>
      <c r="V138" s="507"/>
      <c r="W138" s="507"/>
      <c r="X138" s="507"/>
      <c r="Y138" s="507"/>
      <c r="Z138" s="507"/>
      <c r="AA138" s="507"/>
      <c r="AB138" s="507"/>
      <c r="AC138" s="507"/>
      <c r="AD138" s="507"/>
      <c r="AE138" s="507"/>
      <c r="AF138" s="507"/>
      <c r="AG138" s="508"/>
      <c r="AH138" s="3015"/>
      <c r="AI138" s="3018"/>
      <c r="AJ138" s="3021"/>
      <c r="AK138" s="3022"/>
    </row>
    <row r="139" spans="2:40" ht="13.5" customHeight="1">
      <c r="B139" s="3006" t="s">
        <v>885</v>
      </c>
      <c r="C139" s="3009" t="s">
        <v>886</v>
      </c>
      <c r="D139" s="509" t="str">
        <f>E$8</f>
        <v>〇〇</v>
      </c>
      <c r="E139" s="510"/>
      <c r="F139" s="511"/>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c r="AE139" s="512"/>
      <c r="AF139" s="512"/>
      <c r="AG139" s="513"/>
      <c r="AH139" s="514">
        <f>COUNTA(F$136:AG$136)-AI139</f>
        <v>28</v>
      </c>
      <c r="AI139" s="515">
        <f>AM139+AN139</f>
        <v>0</v>
      </c>
      <c r="AJ139" s="516">
        <f>+COUNTIF(F139:AG139,"休")</f>
        <v>0</v>
      </c>
      <c r="AM139" s="504">
        <f>+COUNTIF(F139:AG139,"－")</f>
        <v>0</v>
      </c>
      <c r="AN139" s="504">
        <f t="shared" ref="AN139:AN144" si="91">+COUNTIF(F139:AG139,"外")</f>
        <v>0</v>
      </c>
    </row>
    <row r="140" spans="2:40" ht="13.5" customHeight="1">
      <c r="B140" s="3007"/>
      <c r="C140" s="3010"/>
      <c r="D140" s="517" t="str">
        <f>E$9</f>
        <v>●●</v>
      </c>
      <c r="E140" s="518"/>
      <c r="F140" s="519"/>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c r="AE140" s="520"/>
      <c r="AF140" s="520"/>
      <c r="AG140" s="521"/>
      <c r="AH140" s="514">
        <f t="shared" ref="AH140:AH144" si="92">COUNTA(F$136:AG$136)-AI140</f>
        <v>28</v>
      </c>
      <c r="AI140" s="467">
        <f t="shared" ref="AI140" si="93">AM140+AN140</f>
        <v>0</v>
      </c>
      <c r="AJ140" s="522">
        <f t="shared" ref="AJ140:AJ143" si="94">+COUNTIF(F140:AG140,"休")</f>
        <v>0</v>
      </c>
      <c r="AM140" s="504">
        <f t="shared" ref="AM140:AM143" si="95">+COUNTIF(F140:AG140,"－")</f>
        <v>0</v>
      </c>
      <c r="AN140" s="504">
        <f t="shared" si="91"/>
        <v>0</v>
      </c>
    </row>
    <row r="141" spans="2:40">
      <c r="B141" s="3007"/>
      <c r="C141" s="3010"/>
      <c r="D141" s="517" t="str">
        <f>E$10</f>
        <v>△△</v>
      </c>
      <c r="E141" s="518"/>
      <c r="F141" s="519"/>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c r="AE141" s="520"/>
      <c r="AF141" s="520"/>
      <c r="AG141" s="521"/>
      <c r="AH141" s="514">
        <f t="shared" si="92"/>
        <v>28</v>
      </c>
      <c r="AI141" s="467">
        <f>AM141+AN141</f>
        <v>0</v>
      </c>
      <c r="AJ141" s="522">
        <f t="shared" si="94"/>
        <v>0</v>
      </c>
      <c r="AM141" s="504">
        <f t="shared" si="95"/>
        <v>0</v>
      </c>
      <c r="AN141" s="504">
        <f t="shared" si="91"/>
        <v>0</v>
      </c>
    </row>
    <row r="142" spans="2:40">
      <c r="B142" s="3007"/>
      <c r="C142" s="3010"/>
      <c r="D142" s="517" t="str">
        <f>E$11</f>
        <v>■■</v>
      </c>
      <c r="E142" s="518"/>
      <c r="F142" s="519"/>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c r="AE142" s="520"/>
      <c r="AF142" s="520"/>
      <c r="AG142" s="521"/>
      <c r="AH142" s="514">
        <f t="shared" si="92"/>
        <v>28</v>
      </c>
      <c r="AI142" s="467">
        <f t="shared" ref="AI142:AI144" si="96">AM142+AN142</f>
        <v>0</v>
      </c>
      <c r="AJ142" s="522">
        <f t="shared" si="94"/>
        <v>0</v>
      </c>
      <c r="AM142" s="504">
        <f t="shared" si="95"/>
        <v>0</v>
      </c>
      <c r="AN142" s="504">
        <f t="shared" si="91"/>
        <v>0</v>
      </c>
    </row>
    <row r="143" spans="2:40">
      <c r="B143" s="3007"/>
      <c r="C143" s="3010"/>
      <c r="D143" s="517" t="str">
        <f>E$12</f>
        <v>★★</v>
      </c>
      <c r="E143" s="518"/>
      <c r="F143" s="519"/>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c r="AE143" s="520"/>
      <c r="AF143" s="520"/>
      <c r="AG143" s="521"/>
      <c r="AH143" s="514">
        <f t="shared" si="92"/>
        <v>28</v>
      </c>
      <c r="AI143" s="467">
        <f t="shared" si="96"/>
        <v>0</v>
      </c>
      <c r="AJ143" s="522">
        <f t="shared" si="94"/>
        <v>0</v>
      </c>
      <c r="AM143" s="504">
        <f t="shared" si="95"/>
        <v>0</v>
      </c>
      <c r="AN143" s="504">
        <f t="shared" si="91"/>
        <v>0</v>
      </c>
    </row>
    <row r="144" spans="2:40">
      <c r="B144" s="3008"/>
      <c r="C144" s="3011"/>
      <c r="D144" s="529"/>
      <c r="E144" s="455"/>
      <c r="F144" s="523"/>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5"/>
      <c r="AH144" s="514">
        <f t="shared" si="92"/>
        <v>28</v>
      </c>
      <c r="AI144" s="515">
        <f t="shared" si="96"/>
        <v>0</v>
      </c>
      <c r="AJ144" s="516">
        <f>+COUNTIF(F144:AG144,"休")</f>
        <v>0</v>
      </c>
      <c r="AM144" s="504">
        <f>+COUNTIF(F144:AG144,"－")</f>
        <v>0</v>
      </c>
      <c r="AN144" s="504">
        <f t="shared" si="91"/>
        <v>0</v>
      </c>
    </row>
    <row r="145" spans="2:40" ht="24.75" customHeight="1">
      <c r="B145" s="3006" t="s">
        <v>896</v>
      </c>
      <c r="C145" s="3009" t="s">
        <v>897</v>
      </c>
      <c r="D145" s="504" t="s">
        <v>488</v>
      </c>
      <c r="E145" s="526" t="s">
        <v>906</v>
      </c>
      <c r="F145" s="506"/>
      <c r="G145" s="507"/>
      <c r="H145" s="507"/>
      <c r="I145" s="507"/>
      <c r="J145" s="507"/>
      <c r="K145" s="507"/>
      <c r="L145" s="507"/>
      <c r="M145" s="507"/>
      <c r="N145" s="507"/>
      <c r="O145" s="507"/>
      <c r="P145" s="507"/>
      <c r="Q145" s="507"/>
      <c r="R145" s="507"/>
      <c r="S145" s="507"/>
      <c r="T145" s="507"/>
      <c r="U145" s="507"/>
      <c r="V145" s="507"/>
      <c r="W145" s="507"/>
      <c r="X145" s="507"/>
      <c r="Y145" s="507"/>
      <c r="Z145" s="507"/>
      <c r="AA145" s="507"/>
      <c r="AB145" s="507"/>
      <c r="AC145" s="507"/>
      <c r="AD145" s="507"/>
      <c r="AE145" s="507"/>
      <c r="AF145" s="507"/>
      <c r="AG145" s="508"/>
      <c r="AH145" s="527"/>
      <c r="AI145" s="504"/>
      <c r="AJ145" s="528"/>
    </row>
    <row r="146" spans="2:40" ht="13.5" customHeight="1">
      <c r="B146" s="3007"/>
      <c r="C146" s="3010"/>
      <c r="D146" s="529" t="str">
        <f>E$14</f>
        <v>〇〇</v>
      </c>
      <c r="E146" s="455"/>
      <c r="F146" s="511"/>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3"/>
      <c r="AH146" s="514">
        <f t="shared" ref="AH146:AH149" si="97">COUNTA(F$136:AG$136)-AI146</f>
        <v>28</v>
      </c>
      <c r="AI146" s="515">
        <f t="shared" ref="AI146:AI149" si="98">AM146+AN146</f>
        <v>0</v>
      </c>
      <c r="AJ146" s="516">
        <f>+COUNTIF(F146:AG146,"休")</f>
        <v>0</v>
      </c>
      <c r="AM146" s="504">
        <f>+COUNTIF(F146:AG146,"－")</f>
        <v>0</v>
      </c>
      <c r="AN146" s="504">
        <f>+COUNTIF(F146:AG146,"外")</f>
        <v>0</v>
      </c>
    </row>
    <row r="147" spans="2:40">
      <c r="B147" s="3007"/>
      <c r="C147" s="3010"/>
      <c r="D147" s="517" t="str">
        <f>E$15</f>
        <v>●●</v>
      </c>
      <c r="E147" s="518"/>
      <c r="F147" s="519"/>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c r="AE147" s="520"/>
      <c r="AF147" s="520"/>
      <c r="AG147" s="521"/>
      <c r="AH147" s="514">
        <f>COUNTA(F$136:AG$136)-AI147</f>
        <v>28</v>
      </c>
      <c r="AI147" s="467">
        <f t="shared" si="98"/>
        <v>0</v>
      </c>
      <c r="AJ147" s="522">
        <f t="shared" ref="AJ147:AJ149" si="99">+COUNTIF(F147:AG147,"休")</f>
        <v>0</v>
      </c>
      <c r="AM147" s="504">
        <f t="shared" ref="AM147:AM149" si="100">+COUNTIF(F147:AG147,"－")</f>
        <v>0</v>
      </c>
      <c r="AN147" s="504">
        <f>+COUNTIF(F147:AG147,"外")</f>
        <v>0</v>
      </c>
    </row>
    <row r="148" spans="2:40">
      <c r="B148" s="3007"/>
      <c r="C148" s="3010"/>
      <c r="D148" s="517">
        <f>E$16</f>
        <v>0</v>
      </c>
      <c r="E148" s="518"/>
      <c r="F148" s="519"/>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c r="AE148" s="520"/>
      <c r="AF148" s="520"/>
      <c r="AG148" s="521"/>
      <c r="AH148" s="514">
        <f t="shared" si="97"/>
        <v>28</v>
      </c>
      <c r="AI148" s="467">
        <f t="shared" si="98"/>
        <v>0</v>
      </c>
      <c r="AJ148" s="522">
        <f t="shared" si="99"/>
        <v>0</v>
      </c>
      <c r="AM148" s="504">
        <f t="shared" si="100"/>
        <v>0</v>
      </c>
      <c r="AN148" s="504">
        <f>+COUNTIF(F148:AG148,"外")</f>
        <v>0</v>
      </c>
    </row>
    <row r="149" spans="2:40">
      <c r="B149" s="3007"/>
      <c r="C149" s="3011"/>
      <c r="D149" s="529">
        <f>E$17</f>
        <v>0</v>
      </c>
      <c r="E149" s="455"/>
      <c r="F149" s="519"/>
      <c r="G149" s="530"/>
      <c r="H149" s="530"/>
      <c r="I149" s="530"/>
      <c r="J149" s="530"/>
      <c r="K149" s="530"/>
      <c r="L149" s="530"/>
      <c r="M149" s="530"/>
      <c r="N149" s="530"/>
      <c r="O149" s="530"/>
      <c r="P149" s="530"/>
      <c r="Q149" s="530"/>
      <c r="R149" s="530"/>
      <c r="S149" s="530"/>
      <c r="T149" s="530"/>
      <c r="U149" s="530"/>
      <c r="V149" s="530"/>
      <c r="W149" s="530"/>
      <c r="X149" s="530"/>
      <c r="Y149" s="530"/>
      <c r="Z149" s="530"/>
      <c r="AA149" s="530"/>
      <c r="AB149" s="530"/>
      <c r="AC149" s="530"/>
      <c r="AD149" s="530"/>
      <c r="AE149" s="530"/>
      <c r="AF149" s="530"/>
      <c r="AG149" s="513"/>
      <c r="AH149" s="514">
        <f t="shared" si="97"/>
        <v>28</v>
      </c>
      <c r="AI149" s="498">
        <f t="shared" si="98"/>
        <v>0</v>
      </c>
      <c r="AJ149" s="516">
        <f t="shared" si="99"/>
        <v>0</v>
      </c>
      <c r="AM149" s="504">
        <f t="shared" si="100"/>
        <v>0</v>
      </c>
      <c r="AN149" s="504">
        <f>+COUNTIF(F149:AG149,"外")</f>
        <v>0</v>
      </c>
    </row>
    <row r="150" spans="2:40" ht="24.75" customHeight="1">
      <c r="B150" s="3007"/>
      <c r="C150" s="3009" t="s">
        <v>900</v>
      </c>
      <c r="D150" s="504" t="s">
        <v>488</v>
      </c>
      <c r="E150" s="526" t="s">
        <v>906</v>
      </c>
      <c r="F150" s="506"/>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8"/>
      <c r="AH150" s="527"/>
      <c r="AI150" s="504"/>
      <c r="AJ150" s="528"/>
    </row>
    <row r="151" spans="2:40">
      <c r="B151" s="3007"/>
      <c r="C151" s="3010"/>
      <c r="D151" s="509" t="str">
        <f>E$18</f>
        <v>●●</v>
      </c>
      <c r="E151" s="510"/>
      <c r="F151" s="511"/>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512"/>
      <c r="AF151" s="512"/>
      <c r="AG151" s="531"/>
      <c r="AH151" s="514">
        <f t="shared" ref="AH151:AH154" si="101">COUNTA(F$136:AG$136)-AI151</f>
        <v>28</v>
      </c>
      <c r="AI151" s="532">
        <f t="shared" ref="AI151:AI154" si="102">AM151+AN151</f>
        <v>0</v>
      </c>
      <c r="AJ151" s="533">
        <f>+COUNTIF(F151:AG151,"休")</f>
        <v>0</v>
      </c>
      <c r="AM151" s="504">
        <f>+COUNTIF(F151:AG151,"－")</f>
        <v>0</v>
      </c>
      <c r="AN151" s="504">
        <f>+COUNTIF(F151:AG151,"外")</f>
        <v>0</v>
      </c>
    </row>
    <row r="152" spans="2:40">
      <c r="B152" s="3007"/>
      <c r="C152" s="3010"/>
      <c r="D152" s="517">
        <f>E$19</f>
        <v>0</v>
      </c>
      <c r="E152" s="518"/>
      <c r="F152" s="519"/>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c r="AE152" s="520"/>
      <c r="AF152" s="520"/>
      <c r="AG152" s="521"/>
      <c r="AH152" s="514">
        <f t="shared" si="101"/>
        <v>28</v>
      </c>
      <c r="AI152" s="467">
        <f t="shared" si="102"/>
        <v>0</v>
      </c>
      <c r="AJ152" s="522">
        <f t="shared" ref="AJ152:AJ154" si="103">+COUNTIF(F152:AG152,"休")</f>
        <v>0</v>
      </c>
      <c r="AM152" s="504">
        <f t="shared" ref="AM152:AM154" si="104">+COUNTIF(F152:AG152,"－")</f>
        <v>0</v>
      </c>
      <c r="AN152" s="504">
        <f>+COUNTIF(F152:AG152,"外")</f>
        <v>0</v>
      </c>
    </row>
    <row r="153" spans="2:40">
      <c r="B153" s="3007"/>
      <c r="C153" s="3010"/>
      <c r="D153" s="517">
        <f>E$20</f>
        <v>0</v>
      </c>
      <c r="E153" s="518"/>
      <c r="F153" s="519"/>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c r="AE153" s="520"/>
      <c r="AF153" s="520"/>
      <c r="AG153" s="521"/>
      <c r="AH153" s="514">
        <f t="shared" si="101"/>
        <v>28</v>
      </c>
      <c r="AI153" s="467">
        <f t="shared" si="102"/>
        <v>0</v>
      </c>
      <c r="AJ153" s="522">
        <f t="shared" si="103"/>
        <v>0</v>
      </c>
      <c r="AM153" s="504">
        <f t="shared" si="104"/>
        <v>0</v>
      </c>
      <c r="AN153" s="504">
        <f>+COUNTIF(F153:AG153,"外")</f>
        <v>0</v>
      </c>
    </row>
    <row r="154" spans="2:40">
      <c r="B154" s="3008"/>
      <c r="C154" s="3011"/>
      <c r="D154" s="534">
        <f>E$21</f>
        <v>0</v>
      </c>
      <c r="E154" s="544"/>
      <c r="F154" s="536"/>
      <c r="G154" s="537"/>
      <c r="H154" s="537"/>
      <c r="I154" s="537"/>
      <c r="J154" s="537"/>
      <c r="K154" s="537"/>
      <c r="L154" s="537"/>
      <c r="M154" s="537"/>
      <c r="N154" s="537"/>
      <c r="O154" s="537"/>
      <c r="P154" s="537"/>
      <c r="Q154" s="537"/>
      <c r="R154" s="537"/>
      <c r="S154" s="537"/>
      <c r="T154" s="537"/>
      <c r="U154" s="537"/>
      <c r="V154" s="537"/>
      <c r="W154" s="537"/>
      <c r="X154" s="537"/>
      <c r="Y154" s="537"/>
      <c r="Z154" s="537"/>
      <c r="AA154" s="537"/>
      <c r="AB154" s="537"/>
      <c r="AC154" s="537"/>
      <c r="AD154" s="537"/>
      <c r="AE154" s="537"/>
      <c r="AF154" s="537"/>
      <c r="AG154" s="538"/>
      <c r="AH154" s="539">
        <f t="shared" si="101"/>
        <v>28</v>
      </c>
      <c r="AI154" s="535">
        <f t="shared" si="102"/>
        <v>0</v>
      </c>
      <c r="AJ154" s="540">
        <f t="shared" si="103"/>
        <v>0</v>
      </c>
      <c r="AM154" s="504">
        <f t="shared" si="104"/>
        <v>0</v>
      </c>
      <c r="AN154" s="504">
        <f>+COUNTIF(F154:AG154,"外")</f>
        <v>0</v>
      </c>
    </row>
    <row r="155" spans="2:40">
      <c r="F155" s="460"/>
      <c r="G155" s="460"/>
      <c r="H155" s="460"/>
      <c r="I155" s="460"/>
      <c r="J155" s="460"/>
      <c r="K155" s="460"/>
      <c r="L155" s="460"/>
      <c r="M155" s="460"/>
      <c r="N155" s="460"/>
      <c r="O155" s="460"/>
      <c r="P155" s="460"/>
      <c r="Q155" s="460"/>
      <c r="R155" s="460"/>
      <c r="S155" s="460"/>
      <c r="T155" s="460"/>
      <c r="U155" s="460"/>
      <c r="V155" s="460"/>
      <c r="W155" s="460"/>
      <c r="X155" s="460"/>
      <c r="Y155" s="460"/>
      <c r="Z155" s="460"/>
      <c r="AA155" s="460"/>
      <c r="AB155" s="460"/>
      <c r="AC155" s="460"/>
      <c r="AD155" s="460"/>
      <c r="AE155" s="460"/>
      <c r="AF155" s="460"/>
      <c r="AG155" s="460"/>
    </row>
    <row r="156" spans="2:40" ht="13.5" customHeight="1">
      <c r="B156" s="491"/>
      <c r="C156" s="492"/>
      <c r="D156" s="493"/>
      <c r="E156" s="456" t="s">
        <v>858</v>
      </c>
      <c r="F156" s="457">
        <f>+AG136+1</f>
        <v>45277</v>
      </c>
      <c r="G156" s="458">
        <f>+F156+1</f>
        <v>45278</v>
      </c>
      <c r="H156" s="458">
        <f t="shared" ref="H156:AC156" si="105">+G156+1</f>
        <v>45279</v>
      </c>
      <c r="I156" s="458">
        <f t="shared" si="105"/>
        <v>45280</v>
      </c>
      <c r="J156" s="458">
        <f t="shared" si="105"/>
        <v>45281</v>
      </c>
      <c r="K156" s="458">
        <f t="shared" si="105"/>
        <v>45282</v>
      </c>
      <c r="L156" s="458">
        <f t="shared" si="105"/>
        <v>45283</v>
      </c>
      <c r="M156" s="458">
        <f t="shared" si="105"/>
        <v>45284</v>
      </c>
      <c r="N156" s="458">
        <f t="shared" si="105"/>
        <v>45285</v>
      </c>
      <c r="O156" s="458">
        <f t="shared" si="105"/>
        <v>45286</v>
      </c>
      <c r="P156" s="458">
        <f t="shared" si="105"/>
        <v>45287</v>
      </c>
      <c r="Q156" s="458">
        <f t="shared" si="105"/>
        <v>45288</v>
      </c>
      <c r="R156" s="458">
        <f t="shared" si="105"/>
        <v>45289</v>
      </c>
      <c r="S156" s="458">
        <f t="shared" si="105"/>
        <v>45290</v>
      </c>
      <c r="T156" s="458">
        <f t="shared" si="105"/>
        <v>45291</v>
      </c>
      <c r="U156" s="458">
        <f t="shared" si="105"/>
        <v>45292</v>
      </c>
      <c r="V156" s="458">
        <f t="shared" si="105"/>
        <v>45293</v>
      </c>
      <c r="W156" s="458">
        <f t="shared" si="105"/>
        <v>45294</v>
      </c>
      <c r="X156" s="458">
        <f t="shared" si="105"/>
        <v>45295</v>
      </c>
      <c r="Y156" s="458">
        <f t="shared" si="105"/>
        <v>45296</v>
      </c>
      <c r="Z156" s="458">
        <f>+Y156+1</f>
        <v>45297</v>
      </c>
      <c r="AA156" s="458">
        <f t="shared" si="105"/>
        <v>45298</v>
      </c>
      <c r="AB156" s="458">
        <f t="shared" si="105"/>
        <v>45299</v>
      </c>
      <c r="AC156" s="458">
        <f t="shared" si="105"/>
        <v>45300</v>
      </c>
      <c r="AD156" s="458">
        <f>+AC156+1</f>
        <v>45301</v>
      </c>
      <c r="AE156" s="458">
        <f t="shared" ref="AE156:AG156" si="106">+AD156+1</f>
        <v>45302</v>
      </c>
      <c r="AF156" s="458">
        <f t="shared" si="106"/>
        <v>45303</v>
      </c>
      <c r="AG156" s="541">
        <f t="shared" si="106"/>
        <v>45304</v>
      </c>
      <c r="AH156" s="3013" t="s">
        <v>902</v>
      </c>
      <c r="AI156" s="3016" t="s">
        <v>903</v>
      </c>
      <c r="AJ156" s="3019" t="s">
        <v>878</v>
      </c>
      <c r="AK156" s="3022"/>
      <c r="AM156" s="3023" t="s">
        <v>904</v>
      </c>
      <c r="AN156" s="3023" t="s">
        <v>905</v>
      </c>
    </row>
    <row r="157" spans="2:40">
      <c r="B157" s="495"/>
      <c r="C157" s="496"/>
      <c r="D157" s="497"/>
      <c r="E157" s="467" t="s">
        <v>859</v>
      </c>
      <c r="F157" s="468" t="str">
        <f>TEXT(WEEKDAY(+F156),"aaa")</f>
        <v>日</v>
      </c>
      <c r="G157" s="469" t="str">
        <f t="shared" ref="G157:AG157" si="107">TEXT(WEEKDAY(+G156),"aaa")</f>
        <v>月</v>
      </c>
      <c r="H157" s="469" t="str">
        <f t="shared" si="107"/>
        <v>火</v>
      </c>
      <c r="I157" s="469" t="str">
        <f t="shared" si="107"/>
        <v>水</v>
      </c>
      <c r="J157" s="469" t="str">
        <f t="shared" si="107"/>
        <v>木</v>
      </c>
      <c r="K157" s="469" t="str">
        <f t="shared" si="107"/>
        <v>金</v>
      </c>
      <c r="L157" s="469" t="str">
        <f t="shared" si="107"/>
        <v>土</v>
      </c>
      <c r="M157" s="469" t="str">
        <f t="shared" si="107"/>
        <v>日</v>
      </c>
      <c r="N157" s="469" t="str">
        <f t="shared" si="107"/>
        <v>月</v>
      </c>
      <c r="O157" s="469" t="str">
        <f t="shared" si="107"/>
        <v>火</v>
      </c>
      <c r="P157" s="469" t="str">
        <f t="shared" si="107"/>
        <v>水</v>
      </c>
      <c r="Q157" s="469" t="str">
        <f t="shared" si="107"/>
        <v>木</v>
      </c>
      <c r="R157" s="469" t="str">
        <f t="shared" si="107"/>
        <v>金</v>
      </c>
      <c r="S157" s="469" t="str">
        <f t="shared" si="107"/>
        <v>土</v>
      </c>
      <c r="T157" s="469" t="str">
        <f t="shared" si="107"/>
        <v>日</v>
      </c>
      <c r="U157" s="469" t="str">
        <f t="shared" si="107"/>
        <v>月</v>
      </c>
      <c r="V157" s="469" t="str">
        <f t="shared" si="107"/>
        <v>火</v>
      </c>
      <c r="W157" s="469" t="str">
        <f t="shared" si="107"/>
        <v>水</v>
      </c>
      <c r="X157" s="469" t="str">
        <f t="shared" si="107"/>
        <v>木</v>
      </c>
      <c r="Y157" s="469" t="str">
        <f t="shared" si="107"/>
        <v>金</v>
      </c>
      <c r="Z157" s="469" t="str">
        <f t="shared" si="107"/>
        <v>土</v>
      </c>
      <c r="AA157" s="469" t="str">
        <f t="shared" si="107"/>
        <v>日</v>
      </c>
      <c r="AB157" s="469" t="str">
        <f t="shared" si="107"/>
        <v>月</v>
      </c>
      <c r="AC157" s="469" t="str">
        <f t="shared" si="107"/>
        <v>火</v>
      </c>
      <c r="AD157" s="469" t="str">
        <f t="shared" si="107"/>
        <v>水</v>
      </c>
      <c r="AE157" s="469" t="str">
        <f t="shared" si="107"/>
        <v>木</v>
      </c>
      <c r="AF157" s="469" t="str">
        <f t="shared" si="107"/>
        <v>金</v>
      </c>
      <c r="AG157" s="469" t="str">
        <f t="shared" si="107"/>
        <v>土</v>
      </c>
      <c r="AH157" s="3014"/>
      <c r="AI157" s="3017"/>
      <c r="AJ157" s="3020"/>
      <c r="AK157" s="3022"/>
      <c r="AM157" s="3023"/>
      <c r="AN157" s="3023"/>
    </row>
    <row r="158" spans="2:40" ht="24.75" customHeight="1">
      <c r="B158" s="502" t="s">
        <v>876</v>
      </c>
      <c r="C158" s="503" t="s">
        <v>877</v>
      </c>
      <c r="D158" s="504" t="s">
        <v>488</v>
      </c>
      <c r="E158" s="526" t="s">
        <v>906</v>
      </c>
      <c r="F158" s="506"/>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8"/>
      <c r="AH158" s="3015"/>
      <c r="AI158" s="3018"/>
      <c r="AJ158" s="3021"/>
      <c r="AK158" s="3022"/>
    </row>
    <row r="159" spans="2:40" ht="13.5" customHeight="1">
      <c r="B159" s="3006" t="s">
        <v>885</v>
      </c>
      <c r="C159" s="3009" t="s">
        <v>886</v>
      </c>
      <c r="D159" s="509" t="str">
        <f>E$8</f>
        <v>〇〇</v>
      </c>
      <c r="E159" s="510"/>
      <c r="F159" s="511"/>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c r="AE159" s="512"/>
      <c r="AF159" s="512"/>
      <c r="AG159" s="513"/>
      <c r="AH159" s="514">
        <f>COUNTA(F$156:AG$156)-AI159</f>
        <v>28</v>
      </c>
      <c r="AI159" s="515">
        <f>AM159+AN159</f>
        <v>0</v>
      </c>
      <c r="AJ159" s="516">
        <f>+COUNTIF(F159:AG159,"休")</f>
        <v>0</v>
      </c>
      <c r="AM159" s="504">
        <f>+COUNTIF(F159:AG159,"－")</f>
        <v>0</v>
      </c>
      <c r="AN159" s="504">
        <f t="shared" ref="AN159:AN164" si="108">+COUNTIF(F159:AG159,"外")</f>
        <v>0</v>
      </c>
    </row>
    <row r="160" spans="2:40" ht="13.5" customHeight="1">
      <c r="B160" s="3007"/>
      <c r="C160" s="3010"/>
      <c r="D160" s="517" t="str">
        <f>E$9</f>
        <v>●●</v>
      </c>
      <c r="E160" s="518"/>
      <c r="F160" s="519"/>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c r="AE160" s="520"/>
      <c r="AF160" s="520"/>
      <c r="AG160" s="521"/>
      <c r="AH160" s="514">
        <f>COUNTA(F$156:AG$156)-AI160</f>
        <v>28</v>
      </c>
      <c r="AI160" s="467">
        <f t="shared" ref="AI160" si="109">AM160+AN160</f>
        <v>0</v>
      </c>
      <c r="AJ160" s="522">
        <f t="shared" ref="AJ160:AJ163" si="110">+COUNTIF(F160:AG160,"休")</f>
        <v>0</v>
      </c>
      <c r="AM160" s="504">
        <f t="shared" ref="AM160:AM163" si="111">+COUNTIF(F160:AG160,"－")</f>
        <v>0</v>
      </c>
      <c r="AN160" s="504">
        <f t="shared" si="108"/>
        <v>0</v>
      </c>
    </row>
    <row r="161" spans="2:40">
      <c r="B161" s="3007"/>
      <c r="C161" s="3010"/>
      <c r="D161" s="517" t="str">
        <f>E$10</f>
        <v>△△</v>
      </c>
      <c r="E161" s="518"/>
      <c r="F161" s="519"/>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c r="AE161" s="520"/>
      <c r="AF161" s="520"/>
      <c r="AG161" s="521"/>
      <c r="AH161" s="514">
        <f t="shared" ref="AH161:AH162" si="112">COUNTA(F$156:AG$156)-AI161</f>
        <v>28</v>
      </c>
      <c r="AI161" s="467">
        <f>AM161+AN161</f>
        <v>0</v>
      </c>
      <c r="AJ161" s="522">
        <f t="shared" si="110"/>
        <v>0</v>
      </c>
      <c r="AM161" s="504">
        <f t="shared" si="111"/>
        <v>0</v>
      </c>
      <c r="AN161" s="504">
        <f t="shared" si="108"/>
        <v>0</v>
      </c>
    </row>
    <row r="162" spans="2:40">
      <c r="B162" s="3007"/>
      <c r="C162" s="3010"/>
      <c r="D162" s="517" t="str">
        <f>E$11</f>
        <v>■■</v>
      </c>
      <c r="E162" s="518"/>
      <c r="F162" s="519"/>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c r="AE162" s="520"/>
      <c r="AF162" s="520"/>
      <c r="AG162" s="521"/>
      <c r="AH162" s="514">
        <f t="shared" si="112"/>
        <v>28</v>
      </c>
      <c r="AI162" s="467">
        <f t="shared" ref="AI162:AI164" si="113">AM162+AN162</f>
        <v>0</v>
      </c>
      <c r="AJ162" s="522">
        <f t="shared" si="110"/>
        <v>0</v>
      </c>
      <c r="AM162" s="504">
        <f t="shared" si="111"/>
        <v>0</v>
      </c>
      <c r="AN162" s="504">
        <f t="shared" si="108"/>
        <v>0</v>
      </c>
    </row>
    <row r="163" spans="2:40">
      <c r="B163" s="3007"/>
      <c r="C163" s="3010"/>
      <c r="D163" s="517" t="str">
        <f>E$12</f>
        <v>★★</v>
      </c>
      <c r="E163" s="518"/>
      <c r="F163" s="519"/>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1"/>
      <c r="AH163" s="514">
        <f>COUNTA(F$156:AG$156)-AI163</f>
        <v>28</v>
      </c>
      <c r="AI163" s="467">
        <f t="shared" si="113"/>
        <v>0</v>
      </c>
      <c r="AJ163" s="522">
        <f t="shared" si="110"/>
        <v>0</v>
      </c>
      <c r="AM163" s="504">
        <f t="shared" si="111"/>
        <v>0</v>
      </c>
      <c r="AN163" s="504">
        <f t="shared" si="108"/>
        <v>0</v>
      </c>
    </row>
    <row r="164" spans="2:40">
      <c r="B164" s="3008"/>
      <c r="C164" s="3011"/>
      <c r="D164" s="529"/>
      <c r="E164" s="455"/>
      <c r="F164" s="523"/>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5"/>
      <c r="AH164" s="514">
        <f>COUNTA(F$156:AG$156)-AI164</f>
        <v>28</v>
      </c>
      <c r="AI164" s="515">
        <f t="shared" si="113"/>
        <v>0</v>
      </c>
      <c r="AJ164" s="516">
        <f>+COUNTIF(F164:AG164,"休")</f>
        <v>0</v>
      </c>
      <c r="AM164" s="504">
        <f>+COUNTIF(F164:AG164,"－")</f>
        <v>0</v>
      </c>
      <c r="AN164" s="504">
        <f t="shared" si="108"/>
        <v>0</v>
      </c>
    </row>
    <row r="165" spans="2:40" ht="24.75" customHeight="1">
      <c r="B165" s="3006" t="s">
        <v>896</v>
      </c>
      <c r="C165" s="3009" t="s">
        <v>897</v>
      </c>
      <c r="D165" s="504" t="s">
        <v>488</v>
      </c>
      <c r="E165" s="526" t="s">
        <v>906</v>
      </c>
      <c r="F165" s="506"/>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8"/>
      <c r="AH165" s="527"/>
      <c r="AI165" s="504"/>
      <c r="AJ165" s="528"/>
    </row>
    <row r="166" spans="2:40" ht="13.5" customHeight="1">
      <c r="B166" s="3007"/>
      <c r="C166" s="3010"/>
      <c r="D166" s="529" t="str">
        <f>E$14</f>
        <v>〇〇</v>
      </c>
      <c r="E166" s="455"/>
      <c r="F166" s="511"/>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512"/>
      <c r="AF166" s="512"/>
      <c r="AG166" s="513"/>
      <c r="AH166" s="514">
        <f>COUNTA(F$156:AG$156)-AI166</f>
        <v>28</v>
      </c>
      <c r="AI166" s="515">
        <f t="shared" ref="AI166:AI169" si="114">AM166+AN166</f>
        <v>0</v>
      </c>
      <c r="AJ166" s="516">
        <f>+COUNTIF(F166:AG166,"休")</f>
        <v>0</v>
      </c>
      <c r="AM166" s="504">
        <f>+COUNTIF(F166:AG166,"－")</f>
        <v>0</v>
      </c>
      <c r="AN166" s="504">
        <f>+COUNTIF(F166:AG166,"外")</f>
        <v>0</v>
      </c>
    </row>
    <row r="167" spans="2:40">
      <c r="B167" s="3007"/>
      <c r="C167" s="3010"/>
      <c r="D167" s="517" t="str">
        <f>E$15</f>
        <v>●●</v>
      </c>
      <c r="E167" s="518"/>
      <c r="F167" s="519"/>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c r="AE167" s="520"/>
      <c r="AF167" s="520"/>
      <c r="AG167" s="521"/>
      <c r="AH167" s="514">
        <f>COUNTA(F$156:AG$156)-AI167</f>
        <v>28</v>
      </c>
      <c r="AI167" s="467">
        <f t="shared" si="114"/>
        <v>0</v>
      </c>
      <c r="AJ167" s="522">
        <f t="shared" ref="AJ167:AJ169" si="115">+COUNTIF(F167:AG167,"休")</f>
        <v>0</v>
      </c>
      <c r="AM167" s="504">
        <f t="shared" ref="AM167:AM169" si="116">+COUNTIF(F167:AG167,"－")</f>
        <v>0</v>
      </c>
      <c r="AN167" s="504">
        <f>+COUNTIF(F167:AG167,"外")</f>
        <v>0</v>
      </c>
    </row>
    <row r="168" spans="2:40">
      <c r="B168" s="3007"/>
      <c r="C168" s="3010"/>
      <c r="D168" s="517">
        <f>E$16</f>
        <v>0</v>
      </c>
      <c r="E168" s="518"/>
      <c r="F168" s="519"/>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c r="AE168" s="520"/>
      <c r="AF168" s="520"/>
      <c r="AG168" s="521"/>
      <c r="AH168" s="514">
        <f t="shared" ref="AH168:AH169" si="117">COUNTA(F$156:AG$156)-AI168</f>
        <v>28</v>
      </c>
      <c r="AI168" s="467">
        <f t="shared" si="114"/>
        <v>0</v>
      </c>
      <c r="AJ168" s="522">
        <f t="shared" si="115"/>
        <v>0</v>
      </c>
      <c r="AM168" s="504">
        <f t="shared" si="116"/>
        <v>0</v>
      </c>
      <c r="AN168" s="504">
        <f>+COUNTIF(F168:AG168,"外")</f>
        <v>0</v>
      </c>
    </row>
    <row r="169" spans="2:40">
      <c r="B169" s="3007"/>
      <c r="C169" s="3011"/>
      <c r="D169" s="529">
        <f>E$17</f>
        <v>0</v>
      </c>
      <c r="E169" s="455"/>
      <c r="F169" s="519"/>
      <c r="G169" s="530"/>
      <c r="H169" s="530"/>
      <c r="I169" s="530"/>
      <c r="J169" s="530"/>
      <c r="K169" s="530"/>
      <c r="L169" s="530"/>
      <c r="M169" s="530"/>
      <c r="N169" s="530"/>
      <c r="O169" s="530"/>
      <c r="P169" s="530"/>
      <c r="Q169" s="530"/>
      <c r="R169" s="530"/>
      <c r="S169" s="530"/>
      <c r="T169" s="530"/>
      <c r="U169" s="530"/>
      <c r="V169" s="530"/>
      <c r="W169" s="530"/>
      <c r="X169" s="530"/>
      <c r="Y169" s="530"/>
      <c r="Z169" s="530"/>
      <c r="AA169" s="530"/>
      <c r="AB169" s="530"/>
      <c r="AC169" s="530"/>
      <c r="AD169" s="530"/>
      <c r="AE169" s="530"/>
      <c r="AF169" s="530"/>
      <c r="AG169" s="513"/>
      <c r="AH169" s="514">
        <f t="shared" si="117"/>
        <v>28</v>
      </c>
      <c r="AI169" s="498">
        <f t="shared" si="114"/>
        <v>0</v>
      </c>
      <c r="AJ169" s="516">
        <f t="shared" si="115"/>
        <v>0</v>
      </c>
      <c r="AM169" s="504">
        <f t="shared" si="116"/>
        <v>0</v>
      </c>
      <c r="AN169" s="504">
        <f>+COUNTIF(F169:AG169,"外")</f>
        <v>0</v>
      </c>
    </row>
    <row r="170" spans="2:40" ht="24.75" customHeight="1">
      <c r="B170" s="3007"/>
      <c r="C170" s="3009" t="s">
        <v>900</v>
      </c>
      <c r="D170" s="504" t="s">
        <v>488</v>
      </c>
      <c r="E170" s="526" t="s">
        <v>906</v>
      </c>
      <c r="F170" s="506"/>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8"/>
      <c r="AH170" s="527"/>
      <c r="AI170" s="504"/>
      <c r="AJ170" s="528"/>
    </row>
    <row r="171" spans="2:40">
      <c r="B171" s="3007"/>
      <c r="C171" s="3010"/>
      <c r="D171" s="509" t="str">
        <f>E$18</f>
        <v>●●</v>
      </c>
      <c r="E171" s="510"/>
      <c r="F171" s="511"/>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c r="AE171" s="512"/>
      <c r="AF171" s="512"/>
      <c r="AG171" s="531"/>
      <c r="AH171" s="514">
        <f>COUNTA(F$156:AG$156)-AI171</f>
        <v>28</v>
      </c>
      <c r="AI171" s="532">
        <f t="shared" ref="AI171:AI174" si="118">AM171+AN171</f>
        <v>0</v>
      </c>
      <c r="AJ171" s="533">
        <f>+COUNTIF(F171:AG171,"休")</f>
        <v>0</v>
      </c>
      <c r="AM171" s="504">
        <f>+COUNTIF(F171:AG171,"－")</f>
        <v>0</v>
      </c>
      <c r="AN171" s="504">
        <f>+COUNTIF(F171:AG171,"外")</f>
        <v>0</v>
      </c>
    </row>
    <row r="172" spans="2:40">
      <c r="B172" s="3007"/>
      <c r="C172" s="3010"/>
      <c r="D172" s="517">
        <f>E$19</f>
        <v>0</v>
      </c>
      <c r="E172" s="518"/>
      <c r="F172" s="519"/>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1"/>
      <c r="AH172" s="514">
        <f>COUNTA(F$156:AG$156)-AI172</f>
        <v>28</v>
      </c>
      <c r="AI172" s="467">
        <f t="shared" si="118"/>
        <v>0</v>
      </c>
      <c r="AJ172" s="522">
        <f t="shared" ref="AJ172:AJ174" si="119">+COUNTIF(F172:AG172,"休")</f>
        <v>0</v>
      </c>
      <c r="AM172" s="504">
        <f t="shared" ref="AM172:AM174" si="120">+COUNTIF(F172:AG172,"－")</f>
        <v>0</v>
      </c>
      <c r="AN172" s="504">
        <f>+COUNTIF(F172:AG172,"外")</f>
        <v>0</v>
      </c>
    </row>
    <row r="173" spans="2:40">
      <c r="B173" s="3007"/>
      <c r="C173" s="3010"/>
      <c r="D173" s="517">
        <f>E$20</f>
        <v>0</v>
      </c>
      <c r="E173" s="518"/>
      <c r="F173" s="519"/>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c r="AE173" s="520"/>
      <c r="AF173" s="520"/>
      <c r="AG173" s="521"/>
      <c r="AH173" s="514">
        <f t="shared" ref="AH173:AH174" si="121">COUNTA(F$156:AG$156)-AI173</f>
        <v>28</v>
      </c>
      <c r="AI173" s="467">
        <f t="shared" si="118"/>
        <v>0</v>
      </c>
      <c r="AJ173" s="522">
        <f t="shared" si="119"/>
        <v>0</v>
      </c>
      <c r="AM173" s="504">
        <f t="shared" si="120"/>
        <v>0</v>
      </c>
      <c r="AN173" s="504">
        <f>+COUNTIF(F173:AG173,"外")</f>
        <v>0</v>
      </c>
    </row>
    <row r="174" spans="2:40">
      <c r="B174" s="3008"/>
      <c r="C174" s="3011"/>
      <c r="D174" s="534">
        <f>E$21</f>
        <v>0</v>
      </c>
      <c r="E174" s="544"/>
      <c r="F174" s="536"/>
      <c r="G174" s="537"/>
      <c r="H174" s="537"/>
      <c r="I174" s="537"/>
      <c r="J174" s="537"/>
      <c r="K174" s="537"/>
      <c r="L174" s="537"/>
      <c r="M174" s="537"/>
      <c r="N174" s="537"/>
      <c r="O174" s="537"/>
      <c r="P174" s="537"/>
      <c r="Q174" s="537"/>
      <c r="R174" s="537"/>
      <c r="S174" s="537"/>
      <c r="T174" s="537"/>
      <c r="U174" s="537"/>
      <c r="V174" s="537"/>
      <c r="W174" s="537"/>
      <c r="X174" s="537"/>
      <c r="Y174" s="537"/>
      <c r="Z174" s="537"/>
      <c r="AA174" s="537"/>
      <c r="AB174" s="537"/>
      <c r="AC174" s="537"/>
      <c r="AD174" s="537"/>
      <c r="AE174" s="537"/>
      <c r="AF174" s="537"/>
      <c r="AG174" s="538"/>
      <c r="AH174" s="539">
        <f t="shared" si="121"/>
        <v>28</v>
      </c>
      <c r="AI174" s="535">
        <f t="shared" si="118"/>
        <v>0</v>
      </c>
      <c r="AJ174" s="540">
        <f t="shared" si="119"/>
        <v>0</v>
      </c>
      <c r="AM174" s="504">
        <f t="shared" si="120"/>
        <v>0</v>
      </c>
      <c r="AN174" s="504">
        <f>+COUNTIF(F174:AG174,"外")</f>
        <v>0</v>
      </c>
    </row>
    <row r="175" spans="2:40" ht="12.75" customHeight="1">
      <c r="B175" s="459"/>
      <c r="C175" s="459"/>
      <c r="D175" s="459"/>
      <c r="E175" s="455"/>
      <c r="F175" s="455"/>
      <c r="G175" s="553"/>
      <c r="H175" s="553"/>
      <c r="I175" s="553"/>
      <c r="J175" s="553"/>
      <c r="K175" s="553"/>
      <c r="L175" s="553"/>
      <c r="M175" s="553"/>
      <c r="N175" s="553"/>
      <c r="O175" s="553"/>
      <c r="P175" s="553"/>
      <c r="Q175" s="553"/>
      <c r="R175" s="553"/>
      <c r="S175" s="553"/>
      <c r="T175" s="553"/>
      <c r="U175" s="553"/>
      <c r="V175" s="553"/>
      <c r="W175" s="553"/>
      <c r="X175" s="553"/>
      <c r="Y175" s="553"/>
      <c r="Z175" s="553"/>
      <c r="AA175" s="553"/>
      <c r="AB175" s="553"/>
      <c r="AC175" s="553"/>
      <c r="AD175" s="553"/>
      <c r="AE175" s="553"/>
      <c r="AF175" s="553"/>
      <c r="AG175" s="553"/>
      <c r="AH175" s="459"/>
      <c r="AI175" s="459"/>
      <c r="AJ175" s="459"/>
    </row>
    <row r="176" spans="2:40" ht="6" customHeight="1">
      <c r="B176" s="459"/>
      <c r="C176" s="459"/>
      <c r="D176" s="459"/>
      <c r="E176" s="455"/>
      <c r="F176" s="455"/>
      <c r="G176" s="553"/>
      <c r="H176" s="553"/>
      <c r="I176" s="553"/>
      <c r="J176" s="553"/>
      <c r="K176" s="553"/>
      <c r="L176" s="553"/>
      <c r="M176" s="553"/>
      <c r="N176" s="553"/>
      <c r="O176" s="553"/>
      <c r="P176" s="553"/>
      <c r="Q176" s="553"/>
      <c r="R176" s="553"/>
      <c r="S176" s="553"/>
      <c r="T176" s="553"/>
      <c r="U176" s="553"/>
      <c r="V176" s="553"/>
      <c r="W176" s="553"/>
      <c r="X176" s="553"/>
      <c r="Y176" s="553"/>
      <c r="Z176" s="553"/>
      <c r="AA176" s="553"/>
      <c r="AB176" s="553"/>
      <c r="AC176" s="553"/>
      <c r="AD176" s="553"/>
      <c r="AE176" s="553"/>
      <c r="AF176" s="553"/>
      <c r="AG176" s="553"/>
      <c r="AH176" s="459"/>
      <c r="AI176" s="459"/>
      <c r="AJ176" s="459"/>
    </row>
    <row r="177" spans="1:40" ht="18.75">
      <c r="A177" s="450" t="s">
        <v>871</v>
      </c>
      <c r="B177" s="450"/>
      <c r="C177" s="450"/>
      <c r="D177" s="450"/>
      <c r="E177" s="450"/>
      <c r="P177" s="452"/>
      <c r="AJ177" s="454" t="s">
        <v>872</v>
      </c>
    </row>
    <row r="178" spans="1:40" ht="13.5" customHeight="1">
      <c r="AD178" s="3030" t="s">
        <v>873</v>
      </c>
      <c r="AE178" s="3030"/>
      <c r="AF178" s="3030"/>
      <c r="AG178" s="3031">
        <f>AG$2</f>
        <v>37778</v>
      </c>
      <c r="AH178" s="3031"/>
      <c r="AI178" s="3031"/>
      <c r="AJ178" s="3031"/>
    </row>
    <row r="179" spans="1:40" s="561" customFormat="1" ht="18" customHeight="1">
      <c r="B179" s="3025" t="s">
        <v>848</v>
      </c>
      <c r="C179" s="3025"/>
      <c r="D179" s="562" t="s">
        <v>849</v>
      </c>
      <c r="E179" s="563" t="str">
        <f>E$3</f>
        <v>県道博多天神線排水性舗装工事（第２工区）</v>
      </c>
      <c r="F179" s="563"/>
      <c r="G179" s="563"/>
      <c r="H179" s="563"/>
      <c r="I179" s="563"/>
      <c r="J179" s="563"/>
      <c r="K179" s="563"/>
      <c r="L179" s="563"/>
      <c r="M179" s="563"/>
      <c r="N179" s="563"/>
      <c r="O179" s="562"/>
      <c r="P179" s="562"/>
      <c r="Q179" s="562"/>
      <c r="R179" s="564" t="s">
        <v>852</v>
      </c>
      <c r="S179" s="564"/>
      <c r="T179" s="564"/>
      <c r="U179" s="565"/>
      <c r="V179" s="565"/>
      <c r="W179" s="562" t="s">
        <v>849</v>
      </c>
      <c r="X179" s="3026">
        <f>X$3</f>
        <v>45109</v>
      </c>
      <c r="Y179" s="3026"/>
      <c r="Z179" s="3026"/>
      <c r="AA179" s="3026"/>
      <c r="AB179" s="3026"/>
      <c r="AC179" s="562"/>
      <c r="AD179" s="562"/>
      <c r="AE179" s="562"/>
      <c r="AF179" s="562"/>
      <c r="AG179" s="562"/>
    </row>
    <row r="180" spans="1:40" s="561" customFormat="1" ht="18" customHeight="1">
      <c r="B180" s="3027" t="s">
        <v>856</v>
      </c>
      <c r="C180" s="3027"/>
      <c r="D180" s="562" t="s">
        <v>945</v>
      </c>
      <c r="E180" s="3028">
        <f>+X180-X179+1</f>
        <v>149</v>
      </c>
      <c r="F180" s="3028"/>
      <c r="G180" s="3028"/>
      <c r="H180" s="562"/>
      <c r="I180" s="562"/>
      <c r="J180" s="562"/>
      <c r="K180" s="562"/>
      <c r="L180" s="562"/>
      <c r="M180" s="562"/>
      <c r="N180" s="562"/>
      <c r="O180" s="562"/>
      <c r="P180" s="562"/>
      <c r="Q180" s="562"/>
      <c r="R180" s="564" t="s">
        <v>855</v>
      </c>
      <c r="S180" s="566"/>
      <c r="T180" s="566"/>
      <c r="U180" s="567"/>
      <c r="V180" s="567"/>
      <c r="W180" s="562" t="s">
        <v>945</v>
      </c>
      <c r="X180" s="3029">
        <f>X$4</f>
        <v>45257</v>
      </c>
      <c r="Y180" s="3029"/>
      <c r="Z180" s="3029"/>
      <c r="AA180" s="3029"/>
      <c r="AB180" s="3029"/>
      <c r="AC180" s="562"/>
      <c r="AD180" s="562"/>
      <c r="AE180" s="562"/>
      <c r="AF180" s="562"/>
      <c r="AG180" s="562"/>
    </row>
    <row r="181" spans="1:40">
      <c r="F181" s="460"/>
      <c r="G181" s="460"/>
      <c r="H181" s="460"/>
      <c r="I181" s="460"/>
      <c r="J181" s="460"/>
      <c r="K181" s="460"/>
      <c r="L181" s="460"/>
      <c r="M181" s="460"/>
      <c r="N181" s="460"/>
      <c r="O181" s="460"/>
      <c r="P181" s="460"/>
      <c r="Q181" s="460"/>
      <c r="R181" s="460"/>
      <c r="S181" s="460"/>
      <c r="T181" s="460"/>
      <c r="U181" s="460"/>
      <c r="V181" s="460"/>
      <c r="W181" s="460"/>
      <c r="X181" s="460"/>
      <c r="Y181" s="460"/>
      <c r="Z181" s="460"/>
      <c r="AA181" s="460"/>
      <c r="AB181" s="460"/>
      <c r="AC181" s="460"/>
      <c r="AD181" s="460"/>
      <c r="AE181" s="460"/>
      <c r="AF181" s="460"/>
      <c r="AG181" s="460"/>
    </row>
    <row r="182" spans="1:40" ht="13.5" customHeight="1">
      <c r="B182" s="491"/>
      <c r="C182" s="492"/>
      <c r="D182" s="493"/>
      <c r="E182" s="461" t="s">
        <v>858</v>
      </c>
      <c r="F182" s="462">
        <f>+AG156+1</f>
        <v>45305</v>
      </c>
      <c r="G182" s="463">
        <f>+F182+1</f>
        <v>45306</v>
      </c>
      <c r="H182" s="463">
        <f t="shared" ref="H182:Y182" si="122">+G182+1</f>
        <v>45307</v>
      </c>
      <c r="I182" s="463">
        <f t="shared" si="122"/>
        <v>45308</v>
      </c>
      <c r="J182" s="463">
        <f t="shared" si="122"/>
        <v>45309</v>
      </c>
      <c r="K182" s="463">
        <f t="shared" si="122"/>
        <v>45310</v>
      </c>
      <c r="L182" s="463">
        <f t="shared" si="122"/>
        <v>45311</v>
      </c>
      <c r="M182" s="463">
        <f t="shared" si="122"/>
        <v>45312</v>
      </c>
      <c r="N182" s="463">
        <f t="shared" si="122"/>
        <v>45313</v>
      </c>
      <c r="O182" s="463">
        <f t="shared" si="122"/>
        <v>45314</v>
      </c>
      <c r="P182" s="463">
        <f t="shared" si="122"/>
        <v>45315</v>
      </c>
      <c r="Q182" s="463">
        <f t="shared" si="122"/>
        <v>45316</v>
      </c>
      <c r="R182" s="463">
        <f t="shared" si="122"/>
        <v>45317</v>
      </c>
      <c r="S182" s="463">
        <f t="shared" si="122"/>
        <v>45318</v>
      </c>
      <c r="T182" s="463">
        <f t="shared" si="122"/>
        <v>45319</v>
      </c>
      <c r="U182" s="463">
        <f t="shared" si="122"/>
        <v>45320</v>
      </c>
      <c r="V182" s="463">
        <f t="shared" si="122"/>
        <v>45321</v>
      </c>
      <c r="W182" s="463">
        <f t="shared" si="122"/>
        <v>45322</v>
      </c>
      <c r="X182" s="463">
        <f t="shared" si="122"/>
        <v>45323</v>
      </c>
      <c r="Y182" s="463">
        <f t="shared" si="122"/>
        <v>45324</v>
      </c>
      <c r="Z182" s="463">
        <f>+Y182+1</f>
        <v>45325</v>
      </c>
      <c r="AA182" s="463">
        <f t="shared" ref="AA182:AC182" si="123">+Z182+1</f>
        <v>45326</v>
      </c>
      <c r="AB182" s="463">
        <f t="shared" si="123"/>
        <v>45327</v>
      </c>
      <c r="AC182" s="463">
        <f t="shared" si="123"/>
        <v>45328</v>
      </c>
      <c r="AD182" s="463">
        <f>+AC182+1</f>
        <v>45329</v>
      </c>
      <c r="AE182" s="463">
        <f t="shared" ref="AE182" si="124">+AD182+1</f>
        <v>45330</v>
      </c>
      <c r="AF182" s="463">
        <f>+AE182+1</f>
        <v>45331</v>
      </c>
      <c r="AG182" s="541">
        <f t="shared" ref="AG182" si="125">+AF182+1</f>
        <v>45332</v>
      </c>
      <c r="AH182" s="3013" t="s">
        <v>902</v>
      </c>
      <c r="AI182" s="3016" t="s">
        <v>903</v>
      </c>
      <c r="AJ182" s="3019" t="s">
        <v>878</v>
      </c>
      <c r="AK182" s="3022"/>
      <c r="AM182" s="3023" t="s">
        <v>904</v>
      </c>
      <c r="AN182" s="3023" t="s">
        <v>905</v>
      </c>
    </row>
    <row r="183" spans="1:40">
      <c r="B183" s="495"/>
      <c r="C183" s="496"/>
      <c r="D183" s="497"/>
      <c r="E183" s="464" t="s">
        <v>859</v>
      </c>
      <c r="F183" s="465" t="str">
        <f>TEXT(WEEKDAY(+F182),"aaa")</f>
        <v>日</v>
      </c>
      <c r="G183" s="466" t="str">
        <f t="shared" ref="G183:AG183" si="126">TEXT(WEEKDAY(+G182),"aaa")</f>
        <v>月</v>
      </c>
      <c r="H183" s="466" t="str">
        <f t="shared" si="126"/>
        <v>火</v>
      </c>
      <c r="I183" s="466" t="str">
        <f t="shared" si="126"/>
        <v>水</v>
      </c>
      <c r="J183" s="466" t="str">
        <f t="shared" si="126"/>
        <v>木</v>
      </c>
      <c r="K183" s="466" t="str">
        <f t="shared" si="126"/>
        <v>金</v>
      </c>
      <c r="L183" s="466" t="str">
        <f t="shared" si="126"/>
        <v>土</v>
      </c>
      <c r="M183" s="466" t="str">
        <f t="shared" si="126"/>
        <v>日</v>
      </c>
      <c r="N183" s="466" t="str">
        <f t="shared" si="126"/>
        <v>月</v>
      </c>
      <c r="O183" s="466" t="str">
        <f t="shared" si="126"/>
        <v>火</v>
      </c>
      <c r="P183" s="466" t="str">
        <f t="shared" si="126"/>
        <v>水</v>
      </c>
      <c r="Q183" s="466" t="str">
        <f t="shared" si="126"/>
        <v>木</v>
      </c>
      <c r="R183" s="466" t="str">
        <f t="shared" si="126"/>
        <v>金</v>
      </c>
      <c r="S183" s="466" t="str">
        <f t="shared" si="126"/>
        <v>土</v>
      </c>
      <c r="T183" s="466" t="str">
        <f t="shared" si="126"/>
        <v>日</v>
      </c>
      <c r="U183" s="466" t="str">
        <f t="shared" si="126"/>
        <v>月</v>
      </c>
      <c r="V183" s="466" t="str">
        <f t="shared" si="126"/>
        <v>火</v>
      </c>
      <c r="W183" s="466" t="str">
        <f t="shared" si="126"/>
        <v>水</v>
      </c>
      <c r="X183" s="466" t="str">
        <f t="shared" si="126"/>
        <v>木</v>
      </c>
      <c r="Y183" s="466" t="str">
        <f t="shared" si="126"/>
        <v>金</v>
      </c>
      <c r="Z183" s="466" t="str">
        <f t="shared" si="126"/>
        <v>土</v>
      </c>
      <c r="AA183" s="466" t="str">
        <f t="shared" si="126"/>
        <v>日</v>
      </c>
      <c r="AB183" s="466" t="str">
        <f t="shared" si="126"/>
        <v>月</v>
      </c>
      <c r="AC183" s="466" t="str">
        <f t="shared" si="126"/>
        <v>火</v>
      </c>
      <c r="AD183" s="466" t="str">
        <f t="shared" si="126"/>
        <v>水</v>
      </c>
      <c r="AE183" s="466" t="str">
        <f t="shared" si="126"/>
        <v>木</v>
      </c>
      <c r="AF183" s="466" t="str">
        <f t="shared" si="126"/>
        <v>金</v>
      </c>
      <c r="AG183" s="543" t="str">
        <f t="shared" si="126"/>
        <v>土</v>
      </c>
      <c r="AH183" s="3014"/>
      <c r="AI183" s="3017"/>
      <c r="AJ183" s="3020"/>
      <c r="AK183" s="3022"/>
      <c r="AM183" s="3023"/>
      <c r="AN183" s="3023"/>
    </row>
    <row r="184" spans="1:40" ht="24.75" customHeight="1">
      <c r="B184" s="502" t="s">
        <v>876</v>
      </c>
      <c r="C184" s="503" t="s">
        <v>877</v>
      </c>
      <c r="D184" s="504" t="s">
        <v>488</v>
      </c>
      <c r="E184" s="526" t="s">
        <v>906</v>
      </c>
      <c r="F184" s="506"/>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8"/>
      <c r="AH184" s="3015"/>
      <c r="AI184" s="3018"/>
      <c r="AJ184" s="3021"/>
      <c r="AK184" s="3022"/>
    </row>
    <row r="185" spans="1:40" ht="13.5" customHeight="1">
      <c r="B185" s="3006" t="s">
        <v>885</v>
      </c>
      <c r="C185" s="3009" t="s">
        <v>886</v>
      </c>
      <c r="D185" s="509" t="str">
        <f>E$8</f>
        <v>〇〇</v>
      </c>
      <c r="E185" s="510"/>
      <c r="F185" s="511"/>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512"/>
      <c r="AF185" s="512"/>
      <c r="AG185" s="513"/>
      <c r="AH185" s="514">
        <f>COUNTA(F$96:AG$96)-AI185</f>
        <v>28</v>
      </c>
      <c r="AI185" s="515">
        <f>AM185+AN185</f>
        <v>0</v>
      </c>
      <c r="AJ185" s="516">
        <f>+COUNTIF(F185:AG185,"休")</f>
        <v>0</v>
      </c>
      <c r="AM185" s="504">
        <f>+COUNTIF(F185:AG185,"－")</f>
        <v>0</v>
      </c>
      <c r="AN185" s="504">
        <f t="shared" ref="AN185:AN190" si="127">+COUNTIF(F185:AG185,"外")</f>
        <v>0</v>
      </c>
    </row>
    <row r="186" spans="1:40" ht="13.5" customHeight="1">
      <c r="B186" s="3007"/>
      <c r="C186" s="3010"/>
      <c r="D186" s="517" t="str">
        <f>E$9</f>
        <v>●●</v>
      </c>
      <c r="E186" s="518"/>
      <c r="F186" s="519"/>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1"/>
      <c r="AH186" s="514">
        <f t="shared" ref="AH186:AH190" si="128">COUNTA(F$96:AG$96)-AI186</f>
        <v>28</v>
      </c>
      <c r="AI186" s="467">
        <f t="shared" ref="AI186" si="129">AM186+AN186</f>
        <v>0</v>
      </c>
      <c r="AJ186" s="522">
        <f t="shared" ref="AJ186:AJ189" si="130">+COUNTIF(F186:AG186,"休")</f>
        <v>0</v>
      </c>
      <c r="AM186" s="504">
        <f t="shared" ref="AM186:AM189" si="131">+COUNTIF(F186:AG186,"－")</f>
        <v>0</v>
      </c>
      <c r="AN186" s="504">
        <f t="shared" si="127"/>
        <v>0</v>
      </c>
    </row>
    <row r="187" spans="1:40">
      <c r="B187" s="3007"/>
      <c r="C187" s="3010"/>
      <c r="D187" s="517" t="str">
        <f>E$10</f>
        <v>△△</v>
      </c>
      <c r="E187" s="518"/>
      <c r="F187" s="519"/>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c r="AE187" s="520"/>
      <c r="AF187" s="520"/>
      <c r="AG187" s="521"/>
      <c r="AH187" s="514">
        <f t="shared" si="128"/>
        <v>28</v>
      </c>
      <c r="AI187" s="467">
        <f>AM187+AN187</f>
        <v>0</v>
      </c>
      <c r="AJ187" s="522">
        <f t="shared" si="130"/>
        <v>0</v>
      </c>
      <c r="AM187" s="504">
        <f t="shared" si="131"/>
        <v>0</v>
      </c>
      <c r="AN187" s="504">
        <f t="shared" si="127"/>
        <v>0</v>
      </c>
    </row>
    <row r="188" spans="1:40">
      <c r="B188" s="3007"/>
      <c r="C188" s="3010"/>
      <c r="D188" s="517" t="str">
        <f>E$11</f>
        <v>■■</v>
      </c>
      <c r="E188" s="518"/>
      <c r="F188" s="519"/>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c r="AE188" s="520"/>
      <c r="AF188" s="520"/>
      <c r="AG188" s="521"/>
      <c r="AH188" s="514">
        <f t="shared" si="128"/>
        <v>28</v>
      </c>
      <c r="AI188" s="467">
        <f t="shared" ref="AI188:AI190" si="132">AM188+AN188</f>
        <v>0</v>
      </c>
      <c r="AJ188" s="522">
        <f t="shared" si="130"/>
        <v>0</v>
      </c>
      <c r="AM188" s="504">
        <f t="shared" si="131"/>
        <v>0</v>
      </c>
      <c r="AN188" s="504">
        <f t="shared" si="127"/>
        <v>0</v>
      </c>
    </row>
    <row r="189" spans="1:40">
      <c r="B189" s="3007"/>
      <c r="C189" s="3010"/>
      <c r="D189" s="517" t="str">
        <f>E$12</f>
        <v>★★</v>
      </c>
      <c r="E189" s="518"/>
      <c r="F189" s="519"/>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1"/>
      <c r="AH189" s="514">
        <f t="shared" si="128"/>
        <v>28</v>
      </c>
      <c r="AI189" s="467">
        <f t="shared" si="132"/>
        <v>0</v>
      </c>
      <c r="AJ189" s="522">
        <f t="shared" si="130"/>
        <v>0</v>
      </c>
      <c r="AM189" s="504">
        <f t="shared" si="131"/>
        <v>0</v>
      </c>
      <c r="AN189" s="504">
        <f t="shared" si="127"/>
        <v>0</v>
      </c>
    </row>
    <row r="190" spans="1:40">
      <c r="B190" s="3008"/>
      <c r="C190" s="3011"/>
      <c r="D190" s="529"/>
      <c r="E190" s="455"/>
      <c r="F190" s="523"/>
      <c r="G190" s="524"/>
      <c r="H190" s="524"/>
      <c r="I190" s="524"/>
      <c r="J190" s="524"/>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5"/>
      <c r="AH190" s="514">
        <f t="shared" si="128"/>
        <v>28</v>
      </c>
      <c r="AI190" s="515">
        <f t="shared" si="132"/>
        <v>0</v>
      </c>
      <c r="AJ190" s="516">
        <f>+COUNTIF(F190:AG190,"休")</f>
        <v>0</v>
      </c>
      <c r="AM190" s="504">
        <f>+COUNTIF(F190:AG190,"－")</f>
        <v>0</v>
      </c>
      <c r="AN190" s="504">
        <f t="shared" si="127"/>
        <v>0</v>
      </c>
    </row>
    <row r="191" spans="1:40" ht="24.75" customHeight="1">
      <c r="B191" s="3006" t="s">
        <v>896</v>
      </c>
      <c r="C191" s="3009" t="s">
        <v>897</v>
      </c>
      <c r="D191" s="504" t="s">
        <v>488</v>
      </c>
      <c r="E191" s="526" t="s">
        <v>906</v>
      </c>
      <c r="F191" s="506"/>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8"/>
      <c r="AH191" s="527"/>
      <c r="AI191" s="504"/>
      <c r="AJ191" s="528"/>
    </row>
    <row r="192" spans="1:40" ht="13.5" customHeight="1">
      <c r="B192" s="3007"/>
      <c r="C192" s="3010"/>
      <c r="D192" s="529" t="str">
        <f>E$14</f>
        <v>〇〇</v>
      </c>
      <c r="E192" s="455"/>
      <c r="F192" s="511"/>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3"/>
      <c r="AH192" s="514">
        <f t="shared" ref="AH192:AH195" si="133">COUNTA(F$96:AG$96)-AI192</f>
        <v>28</v>
      </c>
      <c r="AI192" s="515">
        <f t="shared" ref="AI192:AI195" si="134">AM192+AN192</f>
        <v>0</v>
      </c>
      <c r="AJ192" s="516">
        <f>+COUNTIF(F192:AG192,"休")</f>
        <v>0</v>
      </c>
      <c r="AM192" s="504">
        <f>+COUNTIF(F192:AG192,"－")</f>
        <v>0</v>
      </c>
      <c r="AN192" s="504">
        <f>+COUNTIF(F192:AG192,"外")</f>
        <v>0</v>
      </c>
    </row>
    <row r="193" spans="2:40">
      <c r="B193" s="3007"/>
      <c r="C193" s="3010"/>
      <c r="D193" s="517" t="str">
        <f>E$15</f>
        <v>●●</v>
      </c>
      <c r="E193" s="518"/>
      <c r="F193" s="519"/>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c r="AE193" s="520"/>
      <c r="AF193" s="520"/>
      <c r="AG193" s="521"/>
      <c r="AH193" s="514">
        <f t="shared" si="133"/>
        <v>28</v>
      </c>
      <c r="AI193" s="467">
        <f t="shared" si="134"/>
        <v>0</v>
      </c>
      <c r="AJ193" s="522">
        <f t="shared" ref="AJ193:AJ195" si="135">+COUNTIF(F193:AG193,"休")</f>
        <v>0</v>
      </c>
      <c r="AM193" s="504">
        <f t="shared" ref="AM193:AM195" si="136">+COUNTIF(F193:AG193,"－")</f>
        <v>0</v>
      </c>
      <c r="AN193" s="504">
        <f>+COUNTIF(F193:AG193,"外")</f>
        <v>0</v>
      </c>
    </row>
    <row r="194" spans="2:40">
      <c r="B194" s="3007"/>
      <c r="C194" s="3010"/>
      <c r="D194" s="517">
        <f>E$16</f>
        <v>0</v>
      </c>
      <c r="E194" s="518"/>
      <c r="F194" s="519"/>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c r="AE194" s="520"/>
      <c r="AF194" s="520"/>
      <c r="AG194" s="521"/>
      <c r="AH194" s="514">
        <f t="shared" si="133"/>
        <v>28</v>
      </c>
      <c r="AI194" s="467">
        <f t="shared" si="134"/>
        <v>0</v>
      </c>
      <c r="AJ194" s="522">
        <f t="shared" si="135"/>
        <v>0</v>
      </c>
      <c r="AM194" s="504">
        <f t="shared" si="136"/>
        <v>0</v>
      </c>
      <c r="AN194" s="504">
        <f>+COUNTIF(F194:AG194,"外")</f>
        <v>0</v>
      </c>
    </row>
    <row r="195" spans="2:40">
      <c r="B195" s="3007"/>
      <c r="C195" s="3011"/>
      <c r="D195" s="529">
        <f>E$17</f>
        <v>0</v>
      </c>
      <c r="E195" s="455"/>
      <c r="F195" s="519"/>
      <c r="G195" s="530"/>
      <c r="H195" s="530"/>
      <c r="I195" s="530"/>
      <c r="J195" s="530"/>
      <c r="K195" s="530"/>
      <c r="L195" s="530"/>
      <c r="M195" s="530"/>
      <c r="N195" s="530"/>
      <c r="O195" s="530"/>
      <c r="P195" s="530"/>
      <c r="Q195" s="530"/>
      <c r="R195" s="530"/>
      <c r="S195" s="530"/>
      <c r="T195" s="530"/>
      <c r="U195" s="530"/>
      <c r="V195" s="530"/>
      <c r="W195" s="530"/>
      <c r="X195" s="530"/>
      <c r="Y195" s="530"/>
      <c r="Z195" s="530"/>
      <c r="AA195" s="530"/>
      <c r="AB195" s="530"/>
      <c r="AC195" s="530"/>
      <c r="AD195" s="530"/>
      <c r="AE195" s="530"/>
      <c r="AF195" s="530"/>
      <c r="AG195" s="513"/>
      <c r="AH195" s="514">
        <f t="shared" si="133"/>
        <v>28</v>
      </c>
      <c r="AI195" s="498">
        <f t="shared" si="134"/>
        <v>0</v>
      </c>
      <c r="AJ195" s="516">
        <f t="shared" si="135"/>
        <v>0</v>
      </c>
      <c r="AM195" s="504">
        <f t="shared" si="136"/>
        <v>0</v>
      </c>
      <c r="AN195" s="504">
        <f>+COUNTIF(F195:AG195,"外")</f>
        <v>0</v>
      </c>
    </row>
    <row r="196" spans="2:40" ht="24.75" customHeight="1">
      <c r="B196" s="3007"/>
      <c r="C196" s="3009" t="s">
        <v>900</v>
      </c>
      <c r="D196" s="504" t="s">
        <v>488</v>
      </c>
      <c r="E196" s="526" t="s">
        <v>906</v>
      </c>
      <c r="F196" s="506"/>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8"/>
      <c r="AH196" s="527"/>
      <c r="AI196" s="504"/>
      <c r="AJ196" s="528"/>
    </row>
    <row r="197" spans="2:40">
      <c r="B197" s="3007"/>
      <c r="C197" s="3010"/>
      <c r="D197" s="509" t="str">
        <f>E$18</f>
        <v>●●</v>
      </c>
      <c r="E197" s="510"/>
      <c r="F197" s="511"/>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c r="AE197" s="512"/>
      <c r="AF197" s="512"/>
      <c r="AG197" s="531"/>
      <c r="AH197" s="514">
        <f t="shared" ref="AH197:AH200" si="137">COUNTA(F$96:AG$96)-AI197</f>
        <v>28</v>
      </c>
      <c r="AI197" s="532">
        <f t="shared" ref="AI197:AI200" si="138">AM197+AN197</f>
        <v>0</v>
      </c>
      <c r="AJ197" s="533">
        <f>+COUNTIF(F197:AG197,"休")</f>
        <v>0</v>
      </c>
      <c r="AM197" s="504">
        <f>+COUNTIF(F197:AG197,"－")</f>
        <v>0</v>
      </c>
      <c r="AN197" s="504">
        <f>+COUNTIF(F197:AG197,"外")</f>
        <v>0</v>
      </c>
    </row>
    <row r="198" spans="2:40">
      <c r="B198" s="3007"/>
      <c r="C198" s="3010"/>
      <c r="D198" s="517">
        <f>E$19</f>
        <v>0</v>
      </c>
      <c r="E198" s="518"/>
      <c r="F198" s="519"/>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1"/>
      <c r="AH198" s="514">
        <f t="shared" si="137"/>
        <v>28</v>
      </c>
      <c r="AI198" s="467">
        <f t="shared" si="138"/>
        <v>0</v>
      </c>
      <c r="AJ198" s="522">
        <f t="shared" ref="AJ198:AJ200" si="139">+COUNTIF(F198:AG198,"休")</f>
        <v>0</v>
      </c>
      <c r="AM198" s="504">
        <f t="shared" ref="AM198:AM200" si="140">+COUNTIF(F198:AG198,"－")</f>
        <v>0</v>
      </c>
      <c r="AN198" s="504">
        <f>+COUNTIF(F198:AG198,"外")</f>
        <v>0</v>
      </c>
    </row>
    <row r="199" spans="2:40">
      <c r="B199" s="3007"/>
      <c r="C199" s="3010"/>
      <c r="D199" s="517">
        <f>E$20</f>
        <v>0</v>
      </c>
      <c r="E199" s="518"/>
      <c r="F199" s="519"/>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c r="AE199" s="520"/>
      <c r="AF199" s="520"/>
      <c r="AG199" s="521"/>
      <c r="AH199" s="514">
        <f t="shared" si="137"/>
        <v>28</v>
      </c>
      <c r="AI199" s="467">
        <f t="shared" si="138"/>
        <v>0</v>
      </c>
      <c r="AJ199" s="522">
        <f t="shared" si="139"/>
        <v>0</v>
      </c>
      <c r="AM199" s="504">
        <f t="shared" si="140"/>
        <v>0</v>
      </c>
      <c r="AN199" s="504">
        <f>+COUNTIF(F199:AG199,"外")</f>
        <v>0</v>
      </c>
    </row>
    <row r="200" spans="2:40">
      <c r="B200" s="3008"/>
      <c r="C200" s="3011"/>
      <c r="D200" s="534">
        <f>E$21</f>
        <v>0</v>
      </c>
      <c r="E200" s="544"/>
      <c r="F200" s="536"/>
      <c r="G200" s="537"/>
      <c r="H200" s="537"/>
      <c r="I200" s="537"/>
      <c r="J200" s="537"/>
      <c r="K200" s="537"/>
      <c r="L200" s="537"/>
      <c r="M200" s="537"/>
      <c r="N200" s="537"/>
      <c r="O200" s="537"/>
      <c r="P200" s="537"/>
      <c r="Q200" s="537"/>
      <c r="R200" s="537"/>
      <c r="S200" s="537"/>
      <c r="T200" s="537"/>
      <c r="U200" s="537"/>
      <c r="V200" s="537"/>
      <c r="W200" s="537"/>
      <c r="X200" s="537"/>
      <c r="Y200" s="537"/>
      <c r="Z200" s="537"/>
      <c r="AA200" s="537"/>
      <c r="AB200" s="537"/>
      <c r="AC200" s="537"/>
      <c r="AD200" s="537"/>
      <c r="AE200" s="537"/>
      <c r="AF200" s="537"/>
      <c r="AG200" s="538"/>
      <c r="AH200" s="539">
        <f t="shared" si="137"/>
        <v>28</v>
      </c>
      <c r="AI200" s="535">
        <f t="shared" si="138"/>
        <v>0</v>
      </c>
      <c r="AJ200" s="540">
        <f t="shared" si="139"/>
        <v>0</v>
      </c>
      <c r="AM200" s="504">
        <f t="shared" si="140"/>
        <v>0</v>
      </c>
      <c r="AN200" s="504">
        <f>+COUNTIF(F200:AG200,"外")</f>
        <v>0</v>
      </c>
    </row>
    <row r="201" spans="2:40">
      <c r="F201" s="460"/>
      <c r="G201" s="460"/>
      <c r="H201" s="460"/>
      <c r="I201" s="460"/>
      <c r="J201" s="460"/>
      <c r="K201" s="460"/>
      <c r="L201" s="460"/>
      <c r="M201" s="460"/>
      <c r="N201" s="460"/>
      <c r="O201" s="460"/>
      <c r="P201" s="460"/>
      <c r="Q201" s="460"/>
      <c r="R201" s="460"/>
      <c r="S201" s="460"/>
      <c r="T201" s="460"/>
      <c r="U201" s="460"/>
      <c r="V201" s="460"/>
      <c r="W201" s="460"/>
      <c r="X201" s="460"/>
      <c r="Y201" s="460"/>
      <c r="Z201" s="460"/>
      <c r="AA201" s="460"/>
      <c r="AB201" s="460"/>
      <c r="AC201" s="460"/>
      <c r="AD201" s="460"/>
      <c r="AE201" s="460"/>
      <c r="AF201" s="460"/>
      <c r="AG201" s="460"/>
    </row>
    <row r="202" spans="2:40" ht="13.5" customHeight="1">
      <c r="B202" s="491"/>
      <c r="C202" s="492"/>
      <c r="D202" s="493"/>
      <c r="E202" s="456" t="s">
        <v>858</v>
      </c>
      <c r="F202" s="457">
        <f>+AG182+1</f>
        <v>45333</v>
      </c>
      <c r="G202" s="458">
        <f>+F202+1</f>
        <v>45334</v>
      </c>
      <c r="H202" s="458">
        <f t="shared" ref="H202:Y202" si="141">+G202+1</f>
        <v>45335</v>
      </c>
      <c r="I202" s="458">
        <f t="shared" si="141"/>
        <v>45336</v>
      </c>
      <c r="J202" s="458">
        <f t="shared" si="141"/>
        <v>45337</v>
      </c>
      <c r="K202" s="458">
        <f t="shared" si="141"/>
        <v>45338</v>
      </c>
      <c r="L202" s="458">
        <f t="shared" si="141"/>
        <v>45339</v>
      </c>
      <c r="M202" s="458">
        <f t="shared" si="141"/>
        <v>45340</v>
      </c>
      <c r="N202" s="458">
        <f t="shared" si="141"/>
        <v>45341</v>
      </c>
      <c r="O202" s="458">
        <f t="shared" si="141"/>
        <v>45342</v>
      </c>
      <c r="P202" s="458">
        <f t="shared" si="141"/>
        <v>45343</v>
      </c>
      <c r="Q202" s="458">
        <f t="shared" si="141"/>
        <v>45344</v>
      </c>
      <c r="R202" s="458">
        <f t="shared" si="141"/>
        <v>45345</v>
      </c>
      <c r="S202" s="458">
        <f t="shared" si="141"/>
        <v>45346</v>
      </c>
      <c r="T202" s="458">
        <f t="shared" si="141"/>
        <v>45347</v>
      </c>
      <c r="U202" s="458">
        <f t="shared" si="141"/>
        <v>45348</v>
      </c>
      <c r="V202" s="458">
        <f t="shared" si="141"/>
        <v>45349</v>
      </c>
      <c r="W202" s="458">
        <f t="shared" si="141"/>
        <v>45350</v>
      </c>
      <c r="X202" s="458">
        <f t="shared" si="141"/>
        <v>45351</v>
      </c>
      <c r="Y202" s="458">
        <f t="shared" si="141"/>
        <v>45352</v>
      </c>
      <c r="Z202" s="458">
        <f>+Y202+1</f>
        <v>45353</v>
      </c>
      <c r="AA202" s="458">
        <f t="shared" ref="AA202:AC202" si="142">+Z202+1</f>
        <v>45354</v>
      </c>
      <c r="AB202" s="458">
        <f t="shared" si="142"/>
        <v>45355</v>
      </c>
      <c r="AC202" s="458">
        <f t="shared" si="142"/>
        <v>45356</v>
      </c>
      <c r="AD202" s="458">
        <f>+AC202+1</f>
        <v>45357</v>
      </c>
      <c r="AE202" s="458">
        <f t="shared" ref="AE202" si="143">+AD202+1</f>
        <v>45358</v>
      </c>
      <c r="AF202" s="458">
        <f>+AE202+1</f>
        <v>45359</v>
      </c>
      <c r="AG202" s="494">
        <f t="shared" ref="AG202" si="144">+AF202+1</f>
        <v>45360</v>
      </c>
      <c r="AH202" s="3013" t="s">
        <v>902</v>
      </c>
      <c r="AI202" s="3016" t="s">
        <v>903</v>
      </c>
      <c r="AJ202" s="3019" t="s">
        <v>878</v>
      </c>
      <c r="AK202" s="3022"/>
      <c r="AM202" s="3023" t="s">
        <v>904</v>
      </c>
      <c r="AN202" s="3023" t="s">
        <v>905</v>
      </c>
    </row>
    <row r="203" spans="2:40">
      <c r="B203" s="495"/>
      <c r="C203" s="496"/>
      <c r="D203" s="497"/>
      <c r="E203" s="467" t="s">
        <v>859</v>
      </c>
      <c r="F203" s="468" t="str">
        <f>TEXT(WEEKDAY(+F202),"aaa")</f>
        <v>日</v>
      </c>
      <c r="G203" s="469" t="str">
        <f t="shared" ref="G203:AG203" si="145">TEXT(WEEKDAY(+G202),"aaa")</f>
        <v>月</v>
      </c>
      <c r="H203" s="469" t="str">
        <f t="shared" si="145"/>
        <v>火</v>
      </c>
      <c r="I203" s="469" t="str">
        <f t="shared" si="145"/>
        <v>水</v>
      </c>
      <c r="J203" s="469" t="str">
        <f t="shared" si="145"/>
        <v>木</v>
      </c>
      <c r="K203" s="469" t="str">
        <f t="shared" si="145"/>
        <v>金</v>
      </c>
      <c r="L203" s="469" t="str">
        <f t="shared" si="145"/>
        <v>土</v>
      </c>
      <c r="M203" s="469" t="str">
        <f t="shared" si="145"/>
        <v>日</v>
      </c>
      <c r="N203" s="469" t="str">
        <f t="shared" si="145"/>
        <v>月</v>
      </c>
      <c r="O203" s="469" t="str">
        <f t="shared" si="145"/>
        <v>火</v>
      </c>
      <c r="P203" s="469" t="str">
        <f t="shared" si="145"/>
        <v>水</v>
      </c>
      <c r="Q203" s="469" t="str">
        <f t="shared" si="145"/>
        <v>木</v>
      </c>
      <c r="R203" s="469" t="str">
        <f t="shared" si="145"/>
        <v>金</v>
      </c>
      <c r="S203" s="469" t="str">
        <f t="shared" si="145"/>
        <v>土</v>
      </c>
      <c r="T203" s="469" t="str">
        <f t="shared" si="145"/>
        <v>日</v>
      </c>
      <c r="U203" s="469" t="str">
        <f t="shared" si="145"/>
        <v>月</v>
      </c>
      <c r="V203" s="469" t="str">
        <f t="shared" si="145"/>
        <v>火</v>
      </c>
      <c r="W203" s="469" t="str">
        <f t="shared" si="145"/>
        <v>水</v>
      </c>
      <c r="X203" s="469" t="str">
        <f t="shared" si="145"/>
        <v>木</v>
      </c>
      <c r="Y203" s="469" t="str">
        <f t="shared" si="145"/>
        <v>金</v>
      </c>
      <c r="Z203" s="469" t="str">
        <f t="shared" si="145"/>
        <v>土</v>
      </c>
      <c r="AA203" s="469" t="str">
        <f t="shared" si="145"/>
        <v>日</v>
      </c>
      <c r="AB203" s="469" t="str">
        <f t="shared" si="145"/>
        <v>月</v>
      </c>
      <c r="AC203" s="469" t="str">
        <f t="shared" si="145"/>
        <v>火</v>
      </c>
      <c r="AD203" s="469" t="str">
        <f t="shared" si="145"/>
        <v>水</v>
      </c>
      <c r="AE203" s="469" t="str">
        <f t="shared" si="145"/>
        <v>木</v>
      </c>
      <c r="AF203" s="469" t="str">
        <f t="shared" si="145"/>
        <v>金</v>
      </c>
      <c r="AG203" s="550" t="str">
        <f t="shared" si="145"/>
        <v>土</v>
      </c>
      <c r="AH203" s="3014"/>
      <c r="AI203" s="3017"/>
      <c r="AJ203" s="3020"/>
      <c r="AK203" s="3022"/>
      <c r="AM203" s="3023"/>
      <c r="AN203" s="3023"/>
    </row>
    <row r="204" spans="2:40" ht="24.75" customHeight="1">
      <c r="B204" s="502" t="s">
        <v>876</v>
      </c>
      <c r="C204" s="503" t="s">
        <v>877</v>
      </c>
      <c r="D204" s="504" t="s">
        <v>488</v>
      </c>
      <c r="E204" s="526" t="s">
        <v>906</v>
      </c>
      <c r="F204" s="506"/>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8"/>
      <c r="AH204" s="3015"/>
      <c r="AI204" s="3018"/>
      <c r="AJ204" s="3021"/>
      <c r="AK204" s="3022"/>
    </row>
    <row r="205" spans="2:40" ht="13.5" customHeight="1">
      <c r="B205" s="3006" t="s">
        <v>885</v>
      </c>
      <c r="C205" s="3009" t="s">
        <v>886</v>
      </c>
      <c r="D205" s="509" t="str">
        <f>E$8</f>
        <v>〇〇</v>
      </c>
      <c r="E205" s="510"/>
      <c r="F205" s="511"/>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c r="AE205" s="512"/>
      <c r="AF205" s="512"/>
      <c r="AG205" s="513"/>
      <c r="AH205" s="514">
        <f>COUNTA(F$116:AG$116)-AI205</f>
        <v>28</v>
      </c>
      <c r="AI205" s="515">
        <f>AM205+AN205</f>
        <v>0</v>
      </c>
      <c r="AJ205" s="516">
        <f>+COUNTIF(F205:AG205,"休")</f>
        <v>0</v>
      </c>
      <c r="AM205" s="504">
        <f>+COUNTIF(F205:AG205,"－")</f>
        <v>0</v>
      </c>
      <c r="AN205" s="504">
        <f t="shared" ref="AN205:AN210" si="146">+COUNTIF(F205:AG205,"外")</f>
        <v>0</v>
      </c>
    </row>
    <row r="206" spans="2:40" ht="13.5" customHeight="1">
      <c r="B206" s="3007"/>
      <c r="C206" s="3010"/>
      <c r="D206" s="517" t="str">
        <f>E$9</f>
        <v>●●</v>
      </c>
      <c r="E206" s="518"/>
      <c r="F206" s="519"/>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c r="AE206" s="520"/>
      <c r="AF206" s="520"/>
      <c r="AG206" s="521"/>
      <c r="AH206" s="514">
        <f t="shared" ref="AH206:AH210" si="147">COUNTA(F$116:AG$116)-AI206</f>
        <v>28</v>
      </c>
      <c r="AI206" s="467">
        <f t="shared" ref="AI206" si="148">AM206+AN206</f>
        <v>0</v>
      </c>
      <c r="AJ206" s="522">
        <f t="shared" ref="AJ206:AJ209" si="149">+COUNTIF(F206:AG206,"休")</f>
        <v>0</v>
      </c>
      <c r="AM206" s="504">
        <f t="shared" ref="AM206:AM209" si="150">+COUNTIF(F206:AG206,"－")</f>
        <v>0</v>
      </c>
      <c r="AN206" s="504">
        <f t="shared" si="146"/>
        <v>0</v>
      </c>
    </row>
    <row r="207" spans="2:40">
      <c r="B207" s="3007"/>
      <c r="C207" s="3010"/>
      <c r="D207" s="517" t="str">
        <f>E$10</f>
        <v>△△</v>
      </c>
      <c r="E207" s="518"/>
      <c r="F207" s="519"/>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c r="AE207" s="520"/>
      <c r="AF207" s="520"/>
      <c r="AG207" s="521"/>
      <c r="AH207" s="514">
        <f t="shared" si="147"/>
        <v>28</v>
      </c>
      <c r="AI207" s="467">
        <f>AM207+AN207</f>
        <v>0</v>
      </c>
      <c r="AJ207" s="522">
        <f t="shared" si="149"/>
        <v>0</v>
      </c>
      <c r="AM207" s="504">
        <f t="shared" si="150"/>
        <v>0</v>
      </c>
      <c r="AN207" s="504">
        <f t="shared" si="146"/>
        <v>0</v>
      </c>
    </row>
    <row r="208" spans="2:40">
      <c r="B208" s="3007"/>
      <c r="C208" s="3010"/>
      <c r="D208" s="517" t="str">
        <f>E$11</f>
        <v>■■</v>
      </c>
      <c r="E208" s="518"/>
      <c r="F208" s="519"/>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c r="AE208" s="520"/>
      <c r="AF208" s="520"/>
      <c r="AG208" s="521"/>
      <c r="AH208" s="514">
        <f t="shared" si="147"/>
        <v>28</v>
      </c>
      <c r="AI208" s="467">
        <f t="shared" ref="AI208:AI210" si="151">AM208+AN208</f>
        <v>0</v>
      </c>
      <c r="AJ208" s="522">
        <f t="shared" si="149"/>
        <v>0</v>
      </c>
      <c r="AM208" s="504">
        <f t="shared" si="150"/>
        <v>0</v>
      </c>
      <c r="AN208" s="504">
        <f t="shared" si="146"/>
        <v>0</v>
      </c>
    </row>
    <row r="209" spans="2:40">
      <c r="B209" s="3007"/>
      <c r="C209" s="3010"/>
      <c r="D209" s="517" t="str">
        <f>E$12</f>
        <v>★★</v>
      </c>
      <c r="E209" s="518"/>
      <c r="F209" s="519"/>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1"/>
      <c r="AH209" s="514">
        <f t="shared" si="147"/>
        <v>28</v>
      </c>
      <c r="AI209" s="467">
        <f t="shared" si="151"/>
        <v>0</v>
      </c>
      <c r="AJ209" s="522">
        <f t="shared" si="149"/>
        <v>0</v>
      </c>
      <c r="AM209" s="504">
        <f t="shared" si="150"/>
        <v>0</v>
      </c>
      <c r="AN209" s="504">
        <f t="shared" si="146"/>
        <v>0</v>
      </c>
    </row>
    <row r="210" spans="2:40">
      <c r="B210" s="3008"/>
      <c r="C210" s="3011"/>
      <c r="D210" s="529"/>
      <c r="E210" s="455"/>
      <c r="F210" s="523"/>
      <c r="G210" s="524"/>
      <c r="H210" s="524"/>
      <c r="I210" s="524"/>
      <c r="J210" s="524"/>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5"/>
      <c r="AH210" s="514">
        <f t="shared" si="147"/>
        <v>28</v>
      </c>
      <c r="AI210" s="515">
        <f t="shared" si="151"/>
        <v>0</v>
      </c>
      <c r="AJ210" s="516">
        <f>+COUNTIF(F210:AG210,"休")</f>
        <v>0</v>
      </c>
      <c r="AM210" s="504">
        <f>+COUNTIF(F210:AG210,"－")</f>
        <v>0</v>
      </c>
      <c r="AN210" s="504">
        <f t="shared" si="146"/>
        <v>0</v>
      </c>
    </row>
    <row r="211" spans="2:40" ht="24.75" customHeight="1">
      <c r="B211" s="3006" t="s">
        <v>896</v>
      </c>
      <c r="C211" s="3009" t="s">
        <v>897</v>
      </c>
      <c r="D211" s="504" t="s">
        <v>488</v>
      </c>
      <c r="E211" s="526" t="s">
        <v>906</v>
      </c>
      <c r="F211" s="506"/>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8"/>
      <c r="AH211" s="527"/>
      <c r="AI211" s="504"/>
      <c r="AJ211" s="528"/>
    </row>
    <row r="212" spans="2:40" ht="13.5" customHeight="1">
      <c r="B212" s="3007"/>
      <c r="C212" s="3010"/>
      <c r="D212" s="529" t="str">
        <f>E$14</f>
        <v>〇〇</v>
      </c>
      <c r="E212" s="455"/>
      <c r="F212" s="511"/>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c r="AE212" s="512"/>
      <c r="AF212" s="512"/>
      <c r="AG212" s="513"/>
      <c r="AH212" s="514">
        <f t="shared" ref="AH212:AH215" si="152">COUNTA(F$116:AG$116)-AI212</f>
        <v>28</v>
      </c>
      <c r="AI212" s="515">
        <f t="shared" ref="AI212:AI215" si="153">AM212+AN212</f>
        <v>0</v>
      </c>
      <c r="AJ212" s="516">
        <f>+COUNTIF(F212:AG212,"休")</f>
        <v>0</v>
      </c>
      <c r="AM212" s="504">
        <f>+COUNTIF(F212:AG212,"－")</f>
        <v>0</v>
      </c>
      <c r="AN212" s="504">
        <f>+COUNTIF(F212:AG212,"外")</f>
        <v>0</v>
      </c>
    </row>
    <row r="213" spans="2:40">
      <c r="B213" s="3007"/>
      <c r="C213" s="3010"/>
      <c r="D213" s="517" t="str">
        <f>E$15</f>
        <v>●●</v>
      </c>
      <c r="E213" s="518"/>
      <c r="F213" s="519"/>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c r="AE213" s="520"/>
      <c r="AF213" s="520"/>
      <c r="AG213" s="521"/>
      <c r="AH213" s="514">
        <f t="shared" si="152"/>
        <v>28</v>
      </c>
      <c r="AI213" s="467">
        <f t="shared" si="153"/>
        <v>0</v>
      </c>
      <c r="AJ213" s="522">
        <f t="shared" ref="AJ213:AJ215" si="154">+COUNTIF(F213:AG213,"休")</f>
        <v>0</v>
      </c>
      <c r="AM213" s="504">
        <f t="shared" ref="AM213:AM215" si="155">+COUNTIF(F213:AG213,"－")</f>
        <v>0</v>
      </c>
      <c r="AN213" s="504">
        <f>+COUNTIF(F213:AG213,"外")</f>
        <v>0</v>
      </c>
    </row>
    <row r="214" spans="2:40">
      <c r="B214" s="3007"/>
      <c r="C214" s="3010"/>
      <c r="D214" s="517">
        <f>E$16</f>
        <v>0</v>
      </c>
      <c r="E214" s="518"/>
      <c r="F214" s="519"/>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1"/>
      <c r="AH214" s="514">
        <f t="shared" si="152"/>
        <v>28</v>
      </c>
      <c r="AI214" s="467">
        <f t="shared" si="153"/>
        <v>0</v>
      </c>
      <c r="AJ214" s="522">
        <f t="shared" si="154"/>
        <v>0</v>
      </c>
      <c r="AM214" s="504">
        <f t="shared" si="155"/>
        <v>0</v>
      </c>
      <c r="AN214" s="504">
        <f>+COUNTIF(F214:AG214,"外")</f>
        <v>0</v>
      </c>
    </row>
    <row r="215" spans="2:40">
      <c r="B215" s="3007"/>
      <c r="C215" s="3011"/>
      <c r="D215" s="529">
        <f>E$17</f>
        <v>0</v>
      </c>
      <c r="E215" s="455"/>
      <c r="F215" s="519"/>
      <c r="G215" s="530"/>
      <c r="H215" s="530"/>
      <c r="I215" s="530"/>
      <c r="J215" s="530"/>
      <c r="K215" s="530"/>
      <c r="L215" s="530"/>
      <c r="M215" s="530"/>
      <c r="N215" s="530"/>
      <c r="O215" s="530"/>
      <c r="P215" s="530"/>
      <c r="Q215" s="530"/>
      <c r="R215" s="530"/>
      <c r="S215" s="530"/>
      <c r="T215" s="530"/>
      <c r="U215" s="530"/>
      <c r="V215" s="530"/>
      <c r="W215" s="530"/>
      <c r="X215" s="530"/>
      <c r="Y215" s="530"/>
      <c r="Z215" s="530"/>
      <c r="AA215" s="530"/>
      <c r="AB215" s="530"/>
      <c r="AC215" s="530"/>
      <c r="AD215" s="530"/>
      <c r="AE215" s="530"/>
      <c r="AF215" s="530"/>
      <c r="AG215" s="513"/>
      <c r="AH215" s="514">
        <f t="shared" si="152"/>
        <v>28</v>
      </c>
      <c r="AI215" s="498">
        <f t="shared" si="153"/>
        <v>0</v>
      </c>
      <c r="AJ215" s="516">
        <f t="shared" si="154"/>
        <v>0</v>
      </c>
      <c r="AM215" s="504">
        <f t="shared" si="155"/>
        <v>0</v>
      </c>
      <c r="AN215" s="504">
        <f>+COUNTIF(F215:AG215,"外")</f>
        <v>0</v>
      </c>
    </row>
    <row r="216" spans="2:40" ht="24.75" customHeight="1">
      <c r="B216" s="3007"/>
      <c r="C216" s="3009" t="s">
        <v>900</v>
      </c>
      <c r="D216" s="504" t="s">
        <v>488</v>
      </c>
      <c r="E216" s="526" t="s">
        <v>906</v>
      </c>
      <c r="F216" s="506"/>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8"/>
      <c r="AH216" s="527"/>
      <c r="AI216" s="504"/>
      <c r="AJ216" s="528"/>
    </row>
    <row r="217" spans="2:40">
      <c r="B217" s="3007"/>
      <c r="C217" s="3010"/>
      <c r="D217" s="509" t="str">
        <f>E$18</f>
        <v>●●</v>
      </c>
      <c r="E217" s="510"/>
      <c r="F217" s="511"/>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c r="AE217" s="512"/>
      <c r="AF217" s="512"/>
      <c r="AG217" s="531"/>
      <c r="AH217" s="514">
        <f t="shared" ref="AH217:AH220" si="156">COUNTA(F$116:AG$116)-AI217</f>
        <v>28</v>
      </c>
      <c r="AI217" s="532">
        <f t="shared" ref="AI217:AI220" si="157">AM217+AN217</f>
        <v>0</v>
      </c>
      <c r="AJ217" s="533">
        <f>+COUNTIF(F217:AG217,"休")</f>
        <v>0</v>
      </c>
      <c r="AM217" s="504">
        <f>+COUNTIF(F217:AG217,"－")</f>
        <v>0</v>
      </c>
      <c r="AN217" s="504">
        <f>+COUNTIF(F217:AG217,"外")</f>
        <v>0</v>
      </c>
    </row>
    <row r="218" spans="2:40">
      <c r="B218" s="3007"/>
      <c r="C218" s="3010"/>
      <c r="D218" s="517">
        <f>E$19</f>
        <v>0</v>
      </c>
      <c r="E218" s="518"/>
      <c r="F218" s="519"/>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1"/>
      <c r="AH218" s="514">
        <f t="shared" si="156"/>
        <v>28</v>
      </c>
      <c r="AI218" s="467">
        <f t="shared" si="157"/>
        <v>0</v>
      </c>
      <c r="AJ218" s="522">
        <f t="shared" ref="AJ218:AJ220" si="158">+COUNTIF(F218:AG218,"休")</f>
        <v>0</v>
      </c>
      <c r="AM218" s="504">
        <f t="shared" ref="AM218:AM220" si="159">+COUNTIF(F218:AG218,"－")</f>
        <v>0</v>
      </c>
      <c r="AN218" s="504">
        <f>+COUNTIF(F218:AG218,"外")</f>
        <v>0</v>
      </c>
    </row>
    <row r="219" spans="2:40">
      <c r="B219" s="3007"/>
      <c r="C219" s="3010"/>
      <c r="D219" s="517">
        <f>E$20</f>
        <v>0</v>
      </c>
      <c r="E219" s="518"/>
      <c r="F219" s="519"/>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1"/>
      <c r="AH219" s="514">
        <f t="shared" si="156"/>
        <v>28</v>
      </c>
      <c r="AI219" s="467">
        <f t="shared" si="157"/>
        <v>0</v>
      </c>
      <c r="AJ219" s="522">
        <f t="shared" si="158"/>
        <v>0</v>
      </c>
      <c r="AM219" s="504">
        <f t="shared" si="159"/>
        <v>0</v>
      </c>
      <c r="AN219" s="504">
        <f>+COUNTIF(F219:AG219,"外")</f>
        <v>0</v>
      </c>
    </row>
    <row r="220" spans="2:40">
      <c r="B220" s="3008"/>
      <c r="C220" s="3011"/>
      <c r="D220" s="534">
        <f>E$21</f>
        <v>0</v>
      </c>
      <c r="E220" s="544"/>
      <c r="F220" s="536"/>
      <c r="G220" s="537"/>
      <c r="H220" s="537"/>
      <c r="I220" s="537"/>
      <c r="J220" s="537"/>
      <c r="K220" s="537"/>
      <c r="L220" s="537"/>
      <c r="M220" s="537"/>
      <c r="N220" s="537"/>
      <c r="O220" s="537"/>
      <c r="P220" s="537"/>
      <c r="Q220" s="537"/>
      <c r="R220" s="537"/>
      <c r="S220" s="537"/>
      <c r="T220" s="537"/>
      <c r="U220" s="537"/>
      <c r="V220" s="537"/>
      <c r="W220" s="537"/>
      <c r="X220" s="537"/>
      <c r="Y220" s="537"/>
      <c r="Z220" s="537"/>
      <c r="AA220" s="537"/>
      <c r="AB220" s="537"/>
      <c r="AC220" s="537"/>
      <c r="AD220" s="537"/>
      <c r="AE220" s="537"/>
      <c r="AF220" s="537"/>
      <c r="AG220" s="538"/>
      <c r="AH220" s="539">
        <f t="shared" si="156"/>
        <v>28</v>
      </c>
      <c r="AI220" s="535">
        <f t="shared" si="157"/>
        <v>0</v>
      </c>
      <c r="AJ220" s="540">
        <f t="shared" si="158"/>
        <v>0</v>
      </c>
      <c r="AM220" s="504">
        <f t="shared" si="159"/>
        <v>0</v>
      </c>
      <c r="AN220" s="504">
        <f>+COUNTIF(F220:AG220,"外")</f>
        <v>0</v>
      </c>
    </row>
    <row r="221" spans="2:4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row>
    <row r="222" spans="2:40" ht="13.5" customHeight="1">
      <c r="B222" s="491"/>
      <c r="C222" s="492"/>
      <c r="D222" s="493"/>
      <c r="E222" s="461" t="s">
        <v>858</v>
      </c>
      <c r="F222" s="462">
        <f>+AG202+1</f>
        <v>45361</v>
      </c>
      <c r="G222" s="463">
        <f>+F222+1</f>
        <v>45362</v>
      </c>
      <c r="H222" s="463">
        <f t="shared" ref="H222:Y222" si="160">+G222+1</f>
        <v>45363</v>
      </c>
      <c r="I222" s="463">
        <f t="shared" si="160"/>
        <v>45364</v>
      </c>
      <c r="J222" s="463">
        <f t="shared" si="160"/>
        <v>45365</v>
      </c>
      <c r="K222" s="463">
        <f t="shared" si="160"/>
        <v>45366</v>
      </c>
      <c r="L222" s="463">
        <f t="shared" si="160"/>
        <v>45367</v>
      </c>
      <c r="M222" s="463">
        <f t="shared" si="160"/>
        <v>45368</v>
      </c>
      <c r="N222" s="463">
        <f t="shared" si="160"/>
        <v>45369</v>
      </c>
      <c r="O222" s="463">
        <f t="shared" si="160"/>
        <v>45370</v>
      </c>
      <c r="P222" s="463">
        <f t="shared" si="160"/>
        <v>45371</v>
      </c>
      <c r="Q222" s="463">
        <f t="shared" si="160"/>
        <v>45372</v>
      </c>
      <c r="R222" s="463">
        <f t="shared" si="160"/>
        <v>45373</v>
      </c>
      <c r="S222" s="463">
        <f t="shared" si="160"/>
        <v>45374</v>
      </c>
      <c r="T222" s="463">
        <f t="shared" si="160"/>
        <v>45375</v>
      </c>
      <c r="U222" s="463">
        <f t="shared" si="160"/>
        <v>45376</v>
      </c>
      <c r="V222" s="463">
        <f t="shared" si="160"/>
        <v>45377</v>
      </c>
      <c r="W222" s="463">
        <f t="shared" si="160"/>
        <v>45378</v>
      </c>
      <c r="X222" s="463">
        <f t="shared" si="160"/>
        <v>45379</v>
      </c>
      <c r="Y222" s="463">
        <f t="shared" si="160"/>
        <v>45380</v>
      </c>
      <c r="Z222" s="463">
        <f>+Y222+1</f>
        <v>45381</v>
      </c>
      <c r="AA222" s="463">
        <f t="shared" ref="AA222:AC222" si="161">+Z222+1</f>
        <v>45382</v>
      </c>
      <c r="AB222" s="463">
        <f t="shared" si="161"/>
        <v>45383</v>
      </c>
      <c r="AC222" s="463">
        <f t="shared" si="161"/>
        <v>45384</v>
      </c>
      <c r="AD222" s="463">
        <f>+AC222+1</f>
        <v>45385</v>
      </c>
      <c r="AE222" s="463">
        <f t="shared" ref="AE222" si="162">+AD222+1</f>
        <v>45386</v>
      </c>
      <c r="AF222" s="463">
        <f>+AE222+1</f>
        <v>45387</v>
      </c>
      <c r="AG222" s="541">
        <f t="shared" ref="AG222" si="163">+AF222+1</f>
        <v>45388</v>
      </c>
      <c r="AH222" s="3013" t="s">
        <v>902</v>
      </c>
      <c r="AI222" s="3016" t="s">
        <v>903</v>
      </c>
      <c r="AJ222" s="3019" t="s">
        <v>878</v>
      </c>
      <c r="AK222" s="3022"/>
      <c r="AM222" s="3023" t="s">
        <v>904</v>
      </c>
      <c r="AN222" s="3023" t="s">
        <v>905</v>
      </c>
    </row>
    <row r="223" spans="2:40">
      <c r="B223" s="495"/>
      <c r="C223" s="496"/>
      <c r="D223" s="497"/>
      <c r="E223" s="464" t="s">
        <v>859</v>
      </c>
      <c r="F223" s="465" t="str">
        <f>TEXT(WEEKDAY(+F222),"aaa")</f>
        <v>日</v>
      </c>
      <c r="G223" s="466" t="str">
        <f t="shared" ref="G223:AG223" si="164">TEXT(WEEKDAY(+G222),"aaa")</f>
        <v>月</v>
      </c>
      <c r="H223" s="466" t="str">
        <f t="shared" si="164"/>
        <v>火</v>
      </c>
      <c r="I223" s="466" t="str">
        <f t="shared" si="164"/>
        <v>水</v>
      </c>
      <c r="J223" s="466" t="str">
        <f t="shared" si="164"/>
        <v>木</v>
      </c>
      <c r="K223" s="466" t="str">
        <f t="shared" si="164"/>
        <v>金</v>
      </c>
      <c r="L223" s="466" t="str">
        <f t="shared" si="164"/>
        <v>土</v>
      </c>
      <c r="M223" s="466" t="str">
        <f t="shared" si="164"/>
        <v>日</v>
      </c>
      <c r="N223" s="466" t="str">
        <f t="shared" si="164"/>
        <v>月</v>
      </c>
      <c r="O223" s="466" t="str">
        <f t="shared" si="164"/>
        <v>火</v>
      </c>
      <c r="P223" s="466" t="str">
        <f t="shared" si="164"/>
        <v>水</v>
      </c>
      <c r="Q223" s="466" t="str">
        <f t="shared" si="164"/>
        <v>木</v>
      </c>
      <c r="R223" s="466" t="str">
        <f t="shared" si="164"/>
        <v>金</v>
      </c>
      <c r="S223" s="466" t="str">
        <f t="shared" si="164"/>
        <v>土</v>
      </c>
      <c r="T223" s="466" t="str">
        <f t="shared" si="164"/>
        <v>日</v>
      </c>
      <c r="U223" s="466" t="str">
        <f t="shared" si="164"/>
        <v>月</v>
      </c>
      <c r="V223" s="466" t="str">
        <f t="shared" si="164"/>
        <v>火</v>
      </c>
      <c r="W223" s="466" t="str">
        <f t="shared" si="164"/>
        <v>水</v>
      </c>
      <c r="X223" s="466" t="str">
        <f t="shared" si="164"/>
        <v>木</v>
      </c>
      <c r="Y223" s="466" t="str">
        <f t="shared" si="164"/>
        <v>金</v>
      </c>
      <c r="Z223" s="466" t="str">
        <f t="shared" si="164"/>
        <v>土</v>
      </c>
      <c r="AA223" s="466" t="str">
        <f t="shared" si="164"/>
        <v>日</v>
      </c>
      <c r="AB223" s="466" t="str">
        <f t="shared" si="164"/>
        <v>月</v>
      </c>
      <c r="AC223" s="466" t="str">
        <f t="shared" si="164"/>
        <v>火</v>
      </c>
      <c r="AD223" s="466" t="str">
        <f t="shared" si="164"/>
        <v>水</v>
      </c>
      <c r="AE223" s="466" t="str">
        <f t="shared" si="164"/>
        <v>木</v>
      </c>
      <c r="AF223" s="466" t="str">
        <f t="shared" si="164"/>
        <v>金</v>
      </c>
      <c r="AG223" s="543" t="str">
        <f t="shared" si="164"/>
        <v>土</v>
      </c>
      <c r="AH223" s="3014"/>
      <c r="AI223" s="3017"/>
      <c r="AJ223" s="3020"/>
      <c r="AK223" s="3022"/>
      <c r="AM223" s="3023"/>
      <c r="AN223" s="3023"/>
    </row>
    <row r="224" spans="2:40" ht="24.75" customHeight="1">
      <c r="B224" s="502" t="s">
        <v>876</v>
      </c>
      <c r="C224" s="503" t="s">
        <v>877</v>
      </c>
      <c r="D224" s="504" t="s">
        <v>488</v>
      </c>
      <c r="E224" s="526" t="s">
        <v>906</v>
      </c>
      <c r="F224" s="506"/>
      <c r="G224" s="507"/>
      <c r="H224" s="507"/>
      <c r="I224" s="507"/>
      <c r="J224" s="507"/>
      <c r="K224" s="507"/>
      <c r="L224" s="507"/>
      <c r="M224" s="507"/>
      <c r="N224" s="507"/>
      <c r="O224" s="507"/>
      <c r="P224" s="507"/>
      <c r="Q224" s="507"/>
      <c r="R224" s="507"/>
      <c r="S224" s="507"/>
      <c r="T224" s="507"/>
      <c r="U224" s="507"/>
      <c r="V224" s="507"/>
      <c r="W224" s="507"/>
      <c r="X224" s="507"/>
      <c r="Y224" s="507"/>
      <c r="Z224" s="507"/>
      <c r="AA224" s="507"/>
      <c r="AB224" s="507"/>
      <c r="AC224" s="507"/>
      <c r="AD224" s="507"/>
      <c r="AE224" s="507"/>
      <c r="AF224" s="507"/>
      <c r="AG224" s="508"/>
      <c r="AH224" s="3015"/>
      <c r="AI224" s="3018"/>
      <c r="AJ224" s="3021"/>
      <c r="AK224" s="3022"/>
    </row>
    <row r="225" spans="2:40" ht="13.5" customHeight="1">
      <c r="B225" s="3006" t="s">
        <v>885</v>
      </c>
      <c r="C225" s="3009" t="s">
        <v>886</v>
      </c>
      <c r="D225" s="509" t="str">
        <f>E$8</f>
        <v>〇〇</v>
      </c>
      <c r="E225" s="510"/>
      <c r="F225" s="511"/>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512"/>
      <c r="AF225" s="512"/>
      <c r="AG225" s="513"/>
      <c r="AH225" s="514">
        <f>COUNTA(F$136:AG$136)-AI225</f>
        <v>28</v>
      </c>
      <c r="AI225" s="515">
        <f>AM225+AN225</f>
        <v>0</v>
      </c>
      <c r="AJ225" s="516">
        <f>+COUNTIF(F225:AG225,"休")</f>
        <v>0</v>
      </c>
      <c r="AM225" s="504">
        <f>+COUNTIF(F225:AG225,"－")</f>
        <v>0</v>
      </c>
      <c r="AN225" s="504">
        <f t="shared" ref="AN225:AN230" si="165">+COUNTIF(F225:AG225,"外")</f>
        <v>0</v>
      </c>
    </row>
    <row r="226" spans="2:40" ht="13.5" customHeight="1">
      <c r="B226" s="3007"/>
      <c r="C226" s="3010"/>
      <c r="D226" s="517" t="str">
        <f>E$9</f>
        <v>●●</v>
      </c>
      <c r="E226" s="518"/>
      <c r="F226" s="519"/>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c r="AE226" s="520"/>
      <c r="AF226" s="520"/>
      <c r="AG226" s="521"/>
      <c r="AH226" s="514">
        <f t="shared" ref="AH226:AH230" si="166">COUNTA(F$136:AG$136)-AI226</f>
        <v>28</v>
      </c>
      <c r="AI226" s="467">
        <f t="shared" ref="AI226" si="167">AM226+AN226</f>
        <v>0</v>
      </c>
      <c r="AJ226" s="522">
        <f t="shared" ref="AJ226:AJ229" si="168">+COUNTIF(F226:AG226,"休")</f>
        <v>0</v>
      </c>
      <c r="AM226" s="504">
        <f t="shared" ref="AM226:AM229" si="169">+COUNTIF(F226:AG226,"－")</f>
        <v>0</v>
      </c>
      <c r="AN226" s="504">
        <f t="shared" si="165"/>
        <v>0</v>
      </c>
    </row>
    <row r="227" spans="2:40">
      <c r="B227" s="3007"/>
      <c r="C227" s="3010"/>
      <c r="D227" s="517" t="str">
        <f>E$10</f>
        <v>△△</v>
      </c>
      <c r="E227" s="518"/>
      <c r="F227" s="519"/>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c r="AE227" s="520"/>
      <c r="AF227" s="520"/>
      <c r="AG227" s="521"/>
      <c r="AH227" s="514">
        <f t="shared" si="166"/>
        <v>28</v>
      </c>
      <c r="AI227" s="467">
        <f>AM227+AN227</f>
        <v>0</v>
      </c>
      <c r="AJ227" s="522">
        <f t="shared" si="168"/>
        <v>0</v>
      </c>
      <c r="AM227" s="504">
        <f t="shared" si="169"/>
        <v>0</v>
      </c>
      <c r="AN227" s="504">
        <f t="shared" si="165"/>
        <v>0</v>
      </c>
    </row>
    <row r="228" spans="2:40">
      <c r="B228" s="3007"/>
      <c r="C228" s="3010"/>
      <c r="D228" s="517" t="str">
        <f>E$11</f>
        <v>■■</v>
      </c>
      <c r="E228" s="518"/>
      <c r="F228" s="519"/>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1"/>
      <c r="AH228" s="514">
        <f t="shared" si="166"/>
        <v>28</v>
      </c>
      <c r="AI228" s="467">
        <f t="shared" ref="AI228:AI230" si="170">AM228+AN228</f>
        <v>0</v>
      </c>
      <c r="AJ228" s="522">
        <f t="shared" si="168"/>
        <v>0</v>
      </c>
      <c r="AM228" s="504">
        <f t="shared" si="169"/>
        <v>0</v>
      </c>
      <c r="AN228" s="504">
        <f t="shared" si="165"/>
        <v>0</v>
      </c>
    </row>
    <row r="229" spans="2:40">
      <c r="B229" s="3007"/>
      <c r="C229" s="3010"/>
      <c r="D229" s="517" t="str">
        <f>E$12</f>
        <v>★★</v>
      </c>
      <c r="E229" s="518"/>
      <c r="F229" s="519"/>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c r="AE229" s="520"/>
      <c r="AF229" s="520"/>
      <c r="AG229" s="521"/>
      <c r="AH229" s="514">
        <f t="shared" si="166"/>
        <v>28</v>
      </c>
      <c r="AI229" s="467">
        <f t="shared" si="170"/>
        <v>0</v>
      </c>
      <c r="AJ229" s="522">
        <f t="shared" si="168"/>
        <v>0</v>
      </c>
      <c r="AM229" s="504">
        <f t="shared" si="169"/>
        <v>0</v>
      </c>
      <c r="AN229" s="504">
        <f t="shared" si="165"/>
        <v>0</v>
      </c>
    </row>
    <row r="230" spans="2:40">
      <c r="B230" s="3008"/>
      <c r="C230" s="3011"/>
      <c r="D230" s="529"/>
      <c r="E230" s="455"/>
      <c r="F230" s="523"/>
      <c r="G230" s="524"/>
      <c r="H230" s="524"/>
      <c r="I230" s="524"/>
      <c r="J230" s="524"/>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5"/>
      <c r="AH230" s="514">
        <f t="shared" si="166"/>
        <v>28</v>
      </c>
      <c r="AI230" s="515">
        <f t="shared" si="170"/>
        <v>0</v>
      </c>
      <c r="AJ230" s="516">
        <f>+COUNTIF(F230:AG230,"休")</f>
        <v>0</v>
      </c>
      <c r="AM230" s="504">
        <f>+COUNTIF(F230:AG230,"－")</f>
        <v>0</v>
      </c>
      <c r="AN230" s="504">
        <f t="shared" si="165"/>
        <v>0</v>
      </c>
    </row>
    <row r="231" spans="2:40" ht="24.75" customHeight="1">
      <c r="B231" s="3006" t="s">
        <v>896</v>
      </c>
      <c r="C231" s="3009" t="s">
        <v>897</v>
      </c>
      <c r="D231" s="504" t="s">
        <v>488</v>
      </c>
      <c r="E231" s="526" t="s">
        <v>906</v>
      </c>
      <c r="F231" s="506"/>
      <c r="G231" s="507"/>
      <c r="H231" s="507"/>
      <c r="I231" s="507"/>
      <c r="J231" s="507"/>
      <c r="K231" s="507"/>
      <c r="L231" s="507"/>
      <c r="M231" s="507"/>
      <c r="N231" s="507"/>
      <c r="O231" s="507"/>
      <c r="P231" s="507"/>
      <c r="Q231" s="507"/>
      <c r="R231" s="507"/>
      <c r="S231" s="507"/>
      <c r="T231" s="507"/>
      <c r="U231" s="507"/>
      <c r="V231" s="507"/>
      <c r="W231" s="507"/>
      <c r="X231" s="507"/>
      <c r="Y231" s="507"/>
      <c r="Z231" s="507"/>
      <c r="AA231" s="507"/>
      <c r="AB231" s="507"/>
      <c r="AC231" s="507"/>
      <c r="AD231" s="507"/>
      <c r="AE231" s="507"/>
      <c r="AF231" s="507"/>
      <c r="AG231" s="508"/>
      <c r="AH231" s="527"/>
      <c r="AI231" s="504"/>
      <c r="AJ231" s="528"/>
    </row>
    <row r="232" spans="2:40" ht="13.5" customHeight="1">
      <c r="B232" s="3007"/>
      <c r="C232" s="3010"/>
      <c r="D232" s="529" t="str">
        <f>E$14</f>
        <v>〇〇</v>
      </c>
      <c r="E232" s="455"/>
      <c r="F232" s="511"/>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c r="AE232" s="512"/>
      <c r="AF232" s="512"/>
      <c r="AG232" s="513"/>
      <c r="AH232" s="514">
        <f t="shared" ref="AH232" si="171">COUNTA(F$136:AG$136)-AI232</f>
        <v>28</v>
      </c>
      <c r="AI232" s="515">
        <f t="shared" ref="AI232:AI235" si="172">AM232+AN232</f>
        <v>0</v>
      </c>
      <c r="AJ232" s="516">
        <f>+COUNTIF(F232:AG232,"休")</f>
        <v>0</v>
      </c>
      <c r="AM232" s="504">
        <f>+COUNTIF(F232:AG232,"－")</f>
        <v>0</v>
      </c>
      <c r="AN232" s="504">
        <f>+COUNTIF(F232:AG232,"外")</f>
        <v>0</v>
      </c>
    </row>
    <row r="233" spans="2:40">
      <c r="B233" s="3007"/>
      <c r="C233" s="3010"/>
      <c r="D233" s="517" t="str">
        <f>E$15</f>
        <v>●●</v>
      </c>
      <c r="E233" s="518"/>
      <c r="F233" s="519"/>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c r="AE233" s="520"/>
      <c r="AF233" s="520"/>
      <c r="AG233" s="521"/>
      <c r="AH233" s="514">
        <f>COUNTA(F$136:AG$136)-AI233</f>
        <v>28</v>
      </c>
      <c r="AI233" s="467">
        <f t="shared" si="172"/>
        <v>0</v>
      </c>
      <c r="AJ233" s="522">
        <f t="shared" ref="AJ233:AJ235" si="173">+COUNTIF(F233:AG233,"休")</f>
        <v>0</v>
      </c>
      <c r="AM233" s="504">
        <f t="shared" ref="AM233:AM235" si="174">+COUNTIF(F233:AG233,"－")</f>
        <v>0</v>
      </c>
      <c r="AN233" s="504">
        <f>+COUNTIF(F233:AG233,"外")</f>
        <v>0</v>
      </c>
    </row>
    <row r="234" spans="2:40">
      <c r="B234" s="3007"/>
      <c r="C234" s="3010"/>
      <c r="D234" s="517">
        <f>E$16</f>
        <v>0</v>
      </c>
      <c r="E234" s="518"/>
      <c r="F234" s="519"/>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c r="AE234" s="520"/>
      <c r="AF234" s="520"/>
      <c r="AG234" s="521"/>
      <c r="AH234" s="514">
        <f t="shared" ref="AH234:AH235" si="175">COUNTA(F$136:AG$136)-AI234</f>
        <v>28</v>
      </c>
      <c r="AI234" s="467">
        <f t="shared" si="172"/>
        <v>0</v>
      </c>
      <c r="AJ234" s="522">
        <f t="shared" si="173"/>
        <v>0</v>
      </c>
      <c r="AM234" s="504">
        <f t="shared" si="174"/>
        <v>0</v>
      </c>
      <c r="AN234" s="504">
        <f>+COUNTIF(F234:AG234,"外")</f>
        <v>0</v>
      </c>
    </row>
    <row r="235" spans="2:40">
      <c r="B235" s="3007"/>
      <c r="C235" s="3011"/>
      <c r="D235" s="529">
        <f>E$17</f>
        <v>0</v>
      </c>
      <c r="E235" s="455"/>
      <c r="F235" s="519"/>
      <c r="G235" s="530"/>
      <c r="H235" s="530"/>
      <c r="I235" s="530"/>
      <c r="J235" s="530"/>
      <c r="K235" s="530"/>
      <c r="L235" s="530"/>
      <c r="M235" s="530"/>
      <c r="N235" s="530"/>
      <c r="O235" s="530"/>
      <c r="P235" s="530"/>
      <c r="Q235" s="530"/>
      <c r="R235" s="530"/>
      <c r="S235" s="530"/>
      <c r="T235" s="530"/>
      <c r="U235" s="530"/>
      <c r="V235" s="530"/>
      <c r="W235" s="530"/>
      <c r="X235" s="530"/>
      <c r="Y235" s="530"/>
      <c r="Z235" s="530"/>
      <c r="AA235" s="530"/>
      <c r="AB235" s="530"/>
      <c r="AC235" s="530"/>
      <c r="AD235" s="530"/>
      <c r="AE235" s="530"/>
      <c r="AF235" s="530"/>
      <c r="AG235" s="513"/>
      <c r="AH235" s="514">
        <f t="shared" si="175"/>
        <v>28</v>
      </c>
      <c r="AI235" s="498">
        <f t="shared" si="172"/>
        <v>0</v>
      </c>
      <c r="AJ235" s="516">
        <f t="shared" si="173"/>
        <v>0</v>
      </c>
      <c r="AM235" s="504">
        <f t="shared" si="174"/>
        <v>0</v>
      </c>
      <c r="AN235" s="504">
        <f>+COUNTIF(F235:AG235,"外")</f>
        <v>0</v>
      </c>
    </row>
    <row r="236" spans="2:40" ht="24.75" customHeight="1">
      <c r="B236" s="3007"/>
      <c r="C236" s="3009" t="s">
        <v>900</v>
      </c>
      <c r="D236" s="504" t="s">
        <v>488</v>
      </c>
      <c r="E236" s="526" t="s">
        <v>906</v>
      </c>
      <c r="F236" s="506"/>
      <c r="G236" s="507"/>
      <c r="H236" s="507"/>
      <c r="I236" s="507"/>
      <c r="J236" s="507"/>
      <c r="K236" s="507"/>
      <c r="L236" s="507"/>
      <c r="M236" s="507"/>
      <c r="N236" s="507"/>
      <c r="O236" s="507"/>
      <c r="P236" s="507"/>
      <c r="Q236" s="507"/>
      <c r="R236" s="507"/>
      <c r="S236" s="507"/>
      <c r="T236" s="507"/>
      <c r="U236" s="507"/>
      <c r="V236" s="507"/>
      <c r="W236" s="507"/>
      <c r="X236" s="507"/>
      <c r="Y236" s="507"/>
      <c r="Z236" s="507"/>
      <c r="AA236" s="507"/>
      <c r="AB236" s="507"/>
      <c r="AC236" s="507"/>
      <c r="AD236" s="507"/>
      <c r="AE236" s="507"/>
      <c r="AF236" s="507"/>
      <c r="AG236" s="508"/>
      <c r="AH236" s="527"/>
      <c r="AI236" s="504"/>
      <c r="AJ236" s="528"/>
    </row>
    <row r="237" spans="2:40">
      <c r="B237" s="3007"/>
      <c r="C237" s="3010"/>
      <c r="D237" s="509" t="str">
        <f>E$18</f>
        <v>●●</v>
      </c>
      <c r="E237" s="510"/>
      <c r="F237" s="511"/>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c r="AE237" s="512"/>
      <c r="AF237" s="512"/>
      <c r="AG237" s="531"/>
      <c r="AH237" s="514">
        <f t="shared" ref="AH237:AH240" si="176">COUNTA(F$136:AG$136)-AI237</f>
        <v>28</v>
      </c>
      <c r="AI237" s="532">
        <f t="shared" ref="AI237:AI240" si="177">AM237+AN237</f>
        <v>0</v>
      </c>
      <c r="AJ237" s="533">
        <f>+COUNTIF(F237:AG237,"休")</f>
        <v>0</v>
      </c>
      <c r="AM237" s="504">
        <f>+COUNTIF(F237:AG237,"－")</f>
        <v>0</v>
      </c>
      <c r="AN237" s="504">
        <f>+COUNTIF(F237:AG237,"外")</f>
        <v>0</v>
      </c>
    </row>
    <row r="238" spans="2:40">
      <c r="B238" s="3007"/>
      <c r="C238" s="3010"/>
      <c r="D238" s="517">
        <f>E$19</f>
        <v>0</v>
      </c>
      <c r="E238" s="518"/>
      <c r="F238" s="519"/>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c r="AE238" s="520"/>
      <c r="AF238" s="520"/>
      <c r="AG238" s="521"/>
      <c r="AH238" s="514">
        <f t="shared" si="176"/>
        <v>28</v>
      </c>
      <c r="AI238" s="467">
        <f t="shared" si="177"/>
        <v>0</v>
      </c>
      <c r="AJ238" s="522">
        <f t="shared" ref="AJ238:AJ240" si="178">+COUNTIF(F238:AG238,"休")</f>
        <v>0</v>
      </c>
      <c r="AM238" s="504">
        <f t="shared" ref="AM238:AM240" si="179">+COUNTIF(F238:AG238,"－")</f>
        <v>0</v>
      </c>
      <c r="AN238" s="504">
        <f>+COUNTIF(F238:AG238,"外")</f>
        <v>0</v>
      </c>
    </row>
    <row r="239" spans="2:40">
      <c r="B239" s="3007"/>
      <c r="C239" s="3010"/>
      <c r="D239" s="517">
        <f>E$20</f>
        <v>0</v>
      </c>
      <c r="E239" s="518"/>
      <c r="F239" s="519"/>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c r="AE239" s="520"/>
      <c r="AF239" s="520"/>
      <c r="AG239" s="521"/>
      <c r="AH239" s="514">
        <f t="shared" si="176"/>
        <v>28</v>
      </c>
      <c r="AI239" s="467">
        <f t="shared" si="177"/>
        <v>0</v>
      </c>
      <c r="AJ239" s="522">
        <f t="shared" si="178"/>
        <v>0</v>
      </c>
      <c r="AM239" s="504">
        <f t="shared" si="179"/>
        <v>0</v>
      </c>
      <c r="AN239" s="504">
        <f>+COUNTIF(F239:AG239,"外")</f>
        <v>0</v>
      </c>
    </row>
    <row r="240" spans="2:40">
      <c r="B240" s="3008"/>
      <c r="C240" s="3011"/>
      <c r="D240" s="534">
        <f>E$21</f>
        <v>0</v>
      </c>
      <c r="E240" s="544"/>
      <c r="F240" s="536"/>
      <c r="G240" s="537"/>
      <c r="H240" s="537"/>
      <c r="I240" s="537"/>
      <c r="J240" s="537"/>
      <c r="K240" s="537"/>
      <c r="L240" s="537"/>
      <c r="M240" s="537"/>
      <c r="N240" s="537"/>
      <c r="O240" s="537"/>
      <c r="P240" s="537"/>
      <c r="Q240" s="537"/>
      <c r="R240" s="537"/>
      <c r="S240" s="537"/>
      <c r="T240" s="537"/>
      <c r="U240" s="537"/>
      <c r="V240" s="537"/>
      <c r="W240" s="537"/>
      <c r="X240" s="537"/>
      <c r="Y240" s="537"/>
      <c r="Z240" s="537"/>
      <c r="AA240" s="537"/>
      <c r="AB240" s="537"/>
      <c r="AC240" s="537"/>
      <c r="AD240" s="537"/>
      <c r="AE240" s="537"/>
      <c r="AF240" s="537"/>
      <c r="AG240" s="538"/>
      <c r="AH240" s="539">
        <f t="shared" si="176"/>
        <v>28</v>
      </c>
      <c r="AI240" s="535">
        <f t="shared" si="177"/>
        <v>0</v>
      </c>
      <c r="AJ240" s="540">
        <f t="shared" si="178"/>
        <v>0</v>
      </c>
      <c r="AM240" s="504">
        <f t="shared" si="179"/>
        <v>0</v>
      </c>
      <c r="AN240" s="504">
        <f>+COUNTIF(F240:AG240,"外")</f>
        <v>0</v>
      </c>
    </row>
    <row r="241" spans="2:4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row>
    <row r="242" spans="2:40" ht="13.5" customHeight="1">
      <c r="B242" s="491"/>
      <c r="C242" s="492"/>
      <c r="D242" s="493"/>
      <c r="E242" s="456" t="s">
        <v>858</v>
      </c>
      <c r="F242" s="457">
        <f>+AG222+1</f>
        <v>45389</v>
      </c>
      <c r="G242" s="458">
        <f>+F242+1</f>
        <v>45390</v>
      </c>
      <c r="H242" s="458">
        <f t="shared" ref="H242:Y242" si="180">+G242+1</f>
        <v>45391</v>
      </c>
      <c r="I242" s="458">
        <f t="shared" si="180"/>
        <v>45392</v>
      </c>
      <c r="J242" s="458">
        <f t="shared" si="180"/>
        <v>45393</v>
      </c>
      <c r="K242" s="458">
        <f t="shared" si="180"/>
        <v>45394</v>
      </c>
      <c r="L242" s="458">
        <f t="shared" si="180"/>
        <v>45395</v>
      </c>
      <c r="M242" s="458">
        <f t="shared" si="180"/>
        <v>45396</v>
      </c>
      <c r="N242" s="458">
        <f t="shared" si="180"/>
        <v>45397</v>
      </c>
      <c r="O242" s="458">
        <f t="shared" si="180"/>
        <v>45398</v>
      </c>
      <c r="P242" s="458">
        <f t="shared" si="180"/>
        <v>45399</v>
      </c>
      <c r="Q242" s="458">
        <f t="shared" si="180"/>
        <v>45400</v>
      </c>
      <c r="R242" s="458">
        <f t="shared" si="180"/>
        <v>45401</v>
      </c>
      <c r="S242" s="458">
        <f t="shared" si="180"/>
        <v>45402</v>
      </c>
      <c r="T242" s="458">
        <f t="shared" si="180"/>
        <v>45403</v>
      </c>
      <c r="U242" s="458">
        <f t="shared" si="180"/>
        <v>45404</v>
      </c>
      <c r="V242" s="458">
        <f t="shared" si="180"/>
        <v>45405</v>
      </c>
      <c r="W242" s="458">
        <f t="shared" si="180"/>
        <v>45406</v>
      </c>
      <c r="X242" s="458">
        <f t="shared" si="180"/>
        <v>45407</v>
      </c>
      <c r="Y242" s="458">
        <f t="shared" si="180"/>
        <v>45408</v>
      </c>
      <c r="Z242" s="458">
        <f>+Y242+1</f>
        <v>45409</v>
      </c>
      <c r="AA242" s="458">
        <f t="shared" ref="AA242:AC242" si="181">+Z242+1</f>
        <v>45410</v>
      </c>
      <c r="AB242" s="458">
        <f t="shared" si="181"/>
        <v>45411</v>
      </c>
      <c r="AC242" s="458">
        <f t="shared" si="181"/>
        <v>45412</v>
      </c>
      <c r="AD242" s="458">
        <f>+AC242+1</f>
        <v>45413</v>
      </c>
      <c r="AE242" s="458">
        <f t="shared" ref="AE242:AG242" si="182">+AD242+1</f>
        <v>45414</v>
      </c>
      <c r="AF242" s="458">
        <f t="shared" si="182"/>
        <v>45415</v>
      </c>
      <c r="AG242" s="541">
        <f t="shared" si="182"/>
        <v>45416</v>
      </c>
      <c r="AH242" s="3013" t="s">
        <v>902</v>
      </c>
      <c r="AI242" s="3016" t="s">
        <v>903</v>
      </c>
      <c r="AJ242" s="3019" t="s">
        <v>878</v>
      </c>
      <c r="AK242" s="3022"/>
      <c r="AM242" s="3023" t="s">
        <v>943</v>
      </c>
      <c r="AN242" s="3023" t="s">
        <v>905</v>
      </c>
    </row>
    <row r="243" spans="2:40">
      <c r="B243" s="495"/>
      <c r="C243" s="496"/>
      <c r="D243" s="497"/>
      <c r="E243" s="467" t="s">
        <v>859</v>
      </c>
      <c r="F243" s="468" t="str">
        <f>TEXT(WEEKDAY(+F242),"aaa")</f>
        <v>日</v>
      </c>
      <c r="G243" s="469" t="str">
        <f t="shared" ref="G243:AG243" si="183">TEXT(WEEKDAY(+G242),"aaa")</f>
        <v>月</v>
      </c>
      <c r="H243" s="469" t="str">
        <f t="shared" si="183"/>
        <v>火</v>
      </c>
      <c r="I243" s="469" t="str">
        <f t="shared" si="183"/>
        <v>水</v>
      </c>
      <c r="J243" s="469" t="str">
        <f t="shared" si="183"/>
        <v>木</v>
      </c>
      <c r="K243" s="469" t="str">
        <f t="shared" si="183"/>
        <v>金</v>
      </c>
      <c r="L243" s="469" t="str">
        <f t="shared" si="183"/>
        <v>土</v>
      </c>
      <c r="M243" s="469" t="str">
        <f t="shared" si="183"/>
        <v>日</v>
      </c>
      <c r="N243" s="469" t="str">
        <f t="shared" si="183"/>
        <v>月</v>
      </c>
      <c r="O243" s="469" t="str">
        <f t="shared" si="183"/>
        <v>火</v>
      </c>
      <c r="P243" s="469" t="str">
        <f t="shared" si="183"/>
        <v>水</v>
      </c>
      <c r="Q243" s="469" t="str">
        <f t="shared" si="183"/>
        <v>木</v>
      </c>
      <c r="R243" s="469" t="str">
        <f t="shared" si="183"/>
        <v>金</v>
      </c>
      <c r="S243" s="469" t="str">
        <f t="shared" si="183"/>
        <v>土</v>
      </c>
      <c r="T243" s="469" t="str">
        <f t="shared" si="183"/>
        <v>日</v>
      </c>
      <c r="U243" s="469" t="str">
        <f t="shared" si="183"/>
        <v>月</v>
      </c>
      <c r="V243" s="469" t="str">
        <f t="shared" si="183"/>
        <v>火</v>
      </c>
      <c r="W243" s="469" t="str">
        <f t="shared" si="183"/>
        <v>水</v>
      </c>
      <c r="X243" s="469" t="str">
        <f t="shared" si="183"/>
        <v>木</v>
      </c>
      <c r="Y243" s="469" t="str">
        <f t="shared" si="183"/>
        <v>金</v>
      </c>
      <c r="Z243" s="469" t="str">
        <f t="shared" si="183"/>
        <v>土</v>
      </c>
      <c r="AA243" s="469" t="str">
        <f t="shared" si="183"/>
        <v>日</v>
      </c>
      <c r="AB243" s="469" t="str">
        <f t="shared" si="183"/>
        <v>月</v>
      </c>
      <c r="AC243" s="469" t="str">
        <f t="shared" si="183"/>
        <v>火</v>
      </c>
      <c r="AD243" s="469" t="str">
        <f t="shared" si="183"/>
        <v>水</v>
      </c>
      <c r="AE243" s="469" t="str">
        <f t="shared" si="183"/>
        <v>木</v>
      </c>
      <c r="AF243" s="469" t="str">
        <f t="shared" si="183"/>
        <v>金</v>
      </c>
      <c r="AG243" s="469" t="str">
        <f t="shared" si="183"/>
        <v>土</v>
      </c>
      <c r="AH243" s="3014"/>
      <c r="AI243" s="3017"/>
      <c r="AJ243" s="3020"/>
      <c r="AK243" s="3022"/>
      <c r="AM243" s="3023"/>
      <c r="AN243" s="3023"/>
    </row>
    <row r="244" spans="2:40" ht="24.75" customHeight="1">
      <c r="B244" s="502" t="s">
        <v>876</v>
      </c>
      <c r="C244" s="503" t="s">
        <v>877</v>
      </c>
      <c r="D244" s="504" t="s">
        <v>488</v>
      </c>
      <c r="E244" s="526" t="s">
        <v>906</v>
      </c>
      <c r="F244" s="506"/>
      <c r="G244" s="507"/>
      <c r="H244" s="507"/>
      <c r="I244" s="507"/>
      <c r="J244" s="507"/>
      <c r="K244" s="507"/>
      <c r="L244" s="507"/>
      <c r="M244" s="507"/>
      <c r="N244" s="507"/>
      <c r="O244" s="507"/>
      <c r="P244" s="507"/>
      <c r="Q244" s="507"/>
      <c r="R244" s="507"/>
      <c r="S244" s="507"/>
      <c r="T244" s="507"/>
      <c r="U244" s="507"/>
      <c r="V244" s="507"/>
      <c r="W244" s="507"/>
      <c r="X244" s="507"/>
      <c r="Y244" s="507"/>
      <c r="Z244" s="507"/>
      <c r="AA244" s="507"/>
      <c r="AB244" s="507"/>
      <c r="AC244" s="507"/>
      <c r="AD244" s="507"/>
      <c r="AE244" s="507"/>
      <c r="AF244" s="507"/>
      <c r="AG244" s="508"/>
      <c r="AH244" s="3015"/>
      <c r="AI244" s="3018"/>
      <c r="AJ244" s="3021"/>
      <c r="AK244" s="3022"/>
    </row>
    <row r="245" spans="2:40" ht="13.5" customHeight="1">
      <c r="B245" s="3006" t="s">
        <v>885</v>
      </c>
      <c r="C245" s="3009" t="s">
        <v>886</v>
      </c>
      <c r="D245" s="509" t="str">
        <f>E$8</f>
        <v>〇〇</v>
      </c>
      <c r="E245" s="510"/>
      <c r="F245" s="511"/>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c r="AE245" s="512"/>
      <c r="AF245" s="512"/>
      <c r="AG245" s="513"/>
      <c r="AH245" s="514">
        <f>COUNTA(F$156:AG$156)-AI245</f>
        <v>28</v>
      </c>
      <c r="AI245" s="515">
        <f>AM245+AN245</f>
        <v>0</v>
      </c>
      <c r="AJ245" s="516">
        <f>+COUNTIF(F245:AG245,"休")</f>
        <v>0</v>
      </c>
      <c r="AM245" s="504">
        <f>+COUNTIF(F245:AG245,"－")</f>
        <v>0</v>
      </c>
      <c r="AN245" s="504">
        <f t="shared" ref="AN245:AN250" si="184">+COUNTIF(F245:AG245,"外")</f>
        <v>0</v>
      </c>
    </row>
    <row r="246" spans="2:40" ht="13.5" customHeight="1">
      <c r="B246" s="3007"/>
      <c r="C246" s="3010"/>
      <c r="D246" s="517" t="str">
        <f>E$9</f>
        <v>●●</v>
      </c>
      <c r="E246" s="518"/>
      <c r="F246" s="519"/>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c r="AE246" s="520"/>
      <c r="AF246" s="520"/>
      <c r="AG246" s="521"/>
      <c r="AH246" s="514">
        <f>COUNTA(F$156:AG$156)-AI246</f>
        <v>28</v>
      </c>
      <c r="AI246" s="467">
        <f t="shared" ref="AI246" si="185">AM246+AN246</f>
        <v>0</v>
      </c>
      <c r="AJ246" s="522">
        <f t="shared" ref="AJ246:AJ249" si="186">+COUNTIF(F246:AG246,"休")</f>
        <v>0</v>
      </c>
      <c r="AM246" s="504">
        <f t="shared" ref="AM246:AM249" si="187">+COUNTIF(F246:AG246,"－")</f>
        <v>0</v>
      </c>
      <c r="AN246" s="504">
        <f t="shared" si="184"/>
        <v>0</v>
      </c>
    </row>
    <row r="247" spans="2:40">
      <c r="B247" s="3007"/>
      <c r="C247" s="3010"/>
      <c r="D247" s="517" t="str">
        <f>E$10</f>
        <v>△△</v>
      </c>
      <c r="E247" s="518"/>
      <c r="F247" s="519"/>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c r="AE247" s="520"/>
      <c r="AF247" s="520"/>
      <c r="AG247" s="521"/>
      <c r="AH247" s="514">
        <f t="shared" ref="AH247:AH248" si="188">COUNTA(F$156:AG$156)-AI247</f>
        <v>28</v>
      </c>
      <c r="AI247" s="467">
        <f>AM247+AN247</f>
        <v>0</v>
      </c>
      <c r="AJ247" s="522">
        <f t="shared" si="186"/>
        <v>0</v>
      </c>
      <c r="AM247" s="504">
        <f t="shared" si="187"/>
        <v>0</v>
      </c>
      <c r="AN247" s="504">
        <f t="shared" si="184"/>
        <v>0</v>
      </c>
    </row>
    <row r="248" spans="2:40">
      <c r="B248" s="3007"/>
      <c r="C248" s="3010"/>
      <c r="D248" s="517" t="str">
        <f>E$11</f>
        <v>■■</v>
      </c>
      <c r="E248" s="518"/>
      <c r="F248" s="519"/>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c r="AE248" s="520"/>
      <c r="AF248" s="520"/>
      <c r="AG248" s="521"/>
      <c r="AH248" s="514">
        <f t="shared" si="188"/>
        <v>28</v>
      </c>
      <c r="AI248" s="467">
        <f t="shared" ref="AI248:AI250" si="189">AM248+AN248</f>
        <v>0</v>
      </c>
      <c r="AJ248" s="522">
        <f t="shared" si="186"/>
        <v>0</v>
      </c>
      <c r="AM248" s="504">
        <f t="shared" si="187"/>
        <v>0</v>
      </c>
      <c r="AN248" s="504">
        <f t="shared" si="184"/>
        <v>0</v>
      </c>
    </row>
    <row r="249" spans="2:40">
      <c r="B249" s="3007"/>
      <c r="C249" s="3010"/>
      <c r="D249" s="517" t="str">
        <f>E$12</f>
        <v>★★</v>
      </c>
      <c r="E249" s="518"/>
      <c r="F249" s="519"/>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c r="AE249" s="520"/>
      <c r="AF249" s="520"/>
      <c r="AG249" s="521"/>
      <c r="AH249" s="514">
        <f>COUNTA(F$156:AG$156)-AI249</f>
        <v>28</v>
      </c>
      <c r="AI249" s="467">
        <f t="shared" si="189"/>
        <v>0</v>
      </c>
      <c r="AJ249" s="522">
        <f t="shared" si="186"/>
        <v>0</v>
      </c>
      <c r="AM249" s="504">
        <f t="shared" si="187"/>
        <v>0</v>
      </c>
      <c r="AN249" s="504">
        <f t="shared" si="184"/>
        <v>0</v>
      </c>
    </row>
    <row r="250" spans="2:40">
      <c r="B250" s="3008"/>
      <c r="C250" s="3011"/>
      <c r="D250" s="529"/>
      <c r="E250" s="455"/>
      <c r="F250" s="523"/>
      <c r="G250" s="524"/>
      <c r="H250" s="524"/>
      <c r="I250" s="524"/>
      <c r="J250" s="524"/>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5"/>
      <c r="AH250" s="514">
        <f>COUNTA(F$156:AG$156)-AI250</f>
        <v>28</v>
      </c>
      <c r="AI250" s="515">
        <f t="shared" si="189"/>
        <v>0</v>
      </c>
      <c r="AJ250" s="516">
        <f>+COUNTIF(F250:AG250,"休")</f>
        <v>0</v>
      </c>
      <c r="AM250" s="504">
        <f>+COUNTIF(F250:AG250,"－")</f>
        <v>0</v>
      </c>
      <c r="AN250" s="504">
        <f t="shared" si="184"/>
        <v>0</v>
      </c>
    </row>
    <row r="251" spans="2:40" ht="24.75" customHeight="1">
      <c r="B251" s="3006" t="s">
        <v>896</v>
      </c>
      <c r="C251" s="3009" t="s">
        <v>897</v>
      </c>
      <c r="D251" s="504" t="s">
        <v>488</v>
      </c>
      <c r="E251" s="526" t="s">
        <v>906</v>
      </c>
      <c r="F251" s="506"/>
      <c r="G251" s="507"/>
      <c r="H251" s="507"/>
      <c r="I251" s="507"/>
      <c r="J251" s="507"/>
      <c r="K251" s="507"/>
      <c r="L251" s="507"/>
      <c r="M251" s="507"/>
      <c r="N251" s="507"/>
      <c r="O251" s="507"/>
      <c r="P251" s="507"/>
      <c r="Q251" s="507"/>
      <c r="R251" s="507"/>
      <c r="S251" s="507"/>
      <c r="T251" s="507"/>
      <c r="U251" s="507"/>
      <c r="V251" s="507"/>
      <c r="W251" s="507"/>
      <c r="X251" s="507"/>
      <c r="Y251" s="507"/>
      <c r="Z251" s="507"/>
      <c r="AA251" s="507"/>
      <c r="AB251" s="507"/>
      <c r="AC251" s="507"/>
      <c r="AD251" s="507"/>
      <c r="AE251" s="507"/>
      <c r="AF251" s="507"/>
      <c r="AG251" s="508"/>
      <c r="AH251" s="527"/>
      <c r="AI251" s="504"/>
      <c r="AJ251" s="528"/>
    </row>
    <row r="252" spans="2:40" ht="13.5" customHeight="1">
      <c r="B252" s="3007"/>
      <c r="C252" s="3010"/>
      <c r="D252" s="529" t="str">
        <f>E$14</f>
        <v>〇〇</v>
      </c>
      <c r="E252" s="455"/>
      <c r="F252" s="511"/>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512"/>
      <c r="AF252" s="512"/>
      <c r="AG252" s="513"/>
      <c r="AH252" s="514">
        <f>COUNTA(F$156:AG$156)-AI252</f>
        <v>28</v>
      </c>
      <c r="AI252" s="515">
        <f t="shared" ref="AI252:AI255" si="190">AM252+AN252</f>
        <v>0</v>
      </c>
      <c r="AJ252" s="516">
        <f>+COUNTIF(F252:AG252,"休")</f>
        <v>0</v>
      </c>
      <c r="AM252" s="504">
        <f>+COUNTIF(F252:AG252,"－")</f>
        <v>0</v>
      </c>
      <c r="AN252" s="504">
        <f>+COUNTIF(F252:AG252,"外")</f>
        <v>0</v>
      </c>
    </row>
    <row r="253" spans="2:40">
      <c r="B253" s="3007"/>
      <c r="C253" s="3010"/>
      <c r="D253" s="517" t="str">
        <f>E$15</f>
        <v>●●</v>
      </c>
      <c r="E253" s="518"/>
      <c r="F253" s="519"/>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c r="AE253" s="520"/>
      <c r="AF253" s="520"/>
      <c r="AG253" s="521"/>
      <c r="AH253" s="514">
        <f>COUNTA(F$156:AG$156)-AI253</f>
        <v>28</v>
      </c>
      <c r="AI253" s="467">
        <f t="shared" si="190"/>
        <v>0</v>
      </c>
      <c r="AJ253" s="522">
        <f t="shared" ref="AJ253:AJ255" si="191">+COUNTIF(F253:AG253,"休")</f>
        <v>0</v>
      </c>
      <c r="AM253" s="504">
        <f t="shared" ref="AM253:AM255" si="192">+COUNTIF(F253:AG253,"－")</f>
        <v>0</v>
      </c>
      <c r="AN253" s="504">
        <f>+COUNTIF(F253:AG253,"外")</f>
        <v>0</v>
      </c>
    </row>
    <row r="254" spans="2:40">
      <c r="B254" s="3007"/>
      <c r="C254" s="3010"/>
      <c r="D254" s="517">
        <f>E$16</f>
        <v>0</v>
      </c>
      <c r="E254" s="518"/>
      <c r="F254" s="519"/>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c r="AE254" s="520"/>
      <c r="AF254" s="520"/>
      <c r="AG254" s="521"/>
      <c r="AH254" s="514">
        <f t="shared" ref="AH254:AH255" si="193">COUNTA(F$156:AG$156)-AI254</f>
        <v>28</v>
      </c>
      <c r="AI254" s="467">
        <f t="shared" si="190"/>
        <v>0</v>
      </c>
      <c r="AJ254" s="522">
        <f t="shared" si="191"/>
        <v>0</v>
      </c>
      <c r="AM254" s="504">
        <f t="shared" si="192"/>
        <v>0</v>
      </c>
      <c r="AN254" s="504">
        <f>+COUNTIF(F254:AG254,"外")</f>
        <v>0</v>
      </c>
    </row>
    <row r="255" spans="2:40">
      <c r="B255" s="3007"/>
      <c r="C255" s="3011"/>
      <c r="D255" s="529">
        <f>E$17</f>
        <v>0</v>
      </c>
      <c r="E255" s="455"/>
      <c r="F255" s="519"/>
      <c r="G255" s="530"/>
      <c r="H255" s="530"/>
      <c r="I255" s="530"/>
      <c r="J255" s="530"/>
      <c r="K255" s="530"/>
      <c r="L255" s="530"/>
      <c r="M255" s="530"/>
      <c r="N255" s="530"/>
      <c r="O255" s="530"/>
      <c r="P255" s="530"/>
      <c r="Q255" s="530"/>
      <c r="R255" s="530"/>
      <c r="S255" s="530"/>
      <c r="T255" s="530"/>
      <c r="U255" s="530"/>
      <c r="V255" s="530"/>
      <c r="W255" s="530"/>
      <c r="X255" s="530"/>
      <c r="Y255" s="530"/>
      <c r="Z255" s="530"/>
      <c r="AA255" s="530"/>
      <c r="AB255" s="530"/>
      <c r="AC255" s="530"/>
      <c r="AD255" s="530"/>
      <c r="AE255" s="530"/>
      <c r="AF255" s="530"/>
      <c r="AG255" s="513"/>
      <c r="AH255" s="514">
        <f t="shared" si="193"/>
        <v>28</v>
      </c>
      <c r="AI255" s="498">
        <f t="shared" si="190"/>
        <v>0</v>
      </c>
      <c r="AJ255" s="516">
        <f t="shared" si="191"/>
        <v>0</v>
      </c>
      <c r="AM255" s="504">
        <f t="shared" si="192"/>
        <v>0</v>
      </c>
      <c r="AN255" s="504">
        <f>+COUNTIF(F255:AG255,"外")</f>
        <v>0</v>
      </c>
    </row>
    <row r="256" spans="2:40" ht="24.75" customHeight="1">
      <c r="B256" s="3007"/>
      <c r="C256" s="3009" t="s">
        <v>900</v>
      </c>
      <c r="D256" s="504" t="s">
        <v>488</v>
      </c>
      <c r="E256" s="526" t="s">
        <v>906</v>
      </c>
      <c r="F256" s="506"/>
      <c r="G256" s="507"/>
      <c r="H256" s="507"/>
      <c r="I256" s="507"/>
      <c r="J256" s="507"/>
      <c r="K256" s="507"/>
      <c r="L256" s="507"/>
      <c r="M256" s="507"/>
      <c r="N256" s="507"/>
      <c r="O256" s="507"/>
      <c r="P256" s="507"/>
      <c r="Q256" s="507"/>
      <c r="R256" s="507"/>
      <c r="S256" s="507"/>
      <c r="T256" s="507"/>
      <c r="U256" s="507"/>
      <c r="V256" s="507"/>
      <c r="W256" s="507"/>
      <c r="X256" s="507"/>
      <c r="Y256" s="507"/>
      <c r="Z256" s="507"/>
      <c r="AA256" s="507"/>
      <c r="AB256" s="507"/>
      <c r="AC256" s="507"/>
      <c r="AD256" s="507"/>
      <c r="AE256" s="507"/>
      <c r="AF256" s="507"/>
      <c r="AG256" s="508"/>
      <c r="AH256" s="527"/>
      <c r="AI256" s="504"/>
      <c r="AJ256" s="528"/>
    </row>
    <row r="257" spans="1:40">
      <c r="B257" s="3007"/>
      <c r="C257" s="3010"/>
      <c r="D257" s="509" t="str">
        <f>E$18</f>
        <v>●●</v>
      </c>
      <c r="E257" s="510"/>
      <c r="F257" s="511"/>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c r="AE257" s="512"/>
      <c r="AF257" s="512"/>
      <c r="AG257" s="531"/>
      <c r="AH257" s="514">
        <f>COUNTA(F$156:AG$156)-AI257</f>
        <v>28</v>
      </c>
      <c r="AI257" s="532">
        <f t="shared" ref="AI257:AI260" si="194">AM257+AN257</f>
        <v>0</v>
      </c>
      <c r="AJ257" s="533">
        <f>+COUNTIF(F257:AG257,"休")</f>
        <v>0</v>
      </c>
      <c r="AM257" s="504">
        <f>+COUNTIF(F257:AG257,"－")</f>
        <v>0</v>
      </c>
      <c r="AN257" s="504">
        <f>+COUNTIF(F257:AG257,"外")</f>
        <v>0</v>
      </c>
    </row>
    <row r="258" spans="1:40">
      <c r="B258" s="3007"/>
      <c r="C258" s="3010"/>
      <c r="D258" s="517">
        <f>E$19</f>
        <v>0</v>
      </c>
      <c r="E258" s="518"/>
      <c r="F258" s="519"/>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1"/>
      <c r="AH258" s="514">
        <f>COUNTA(F$156:AG$156)-AI258</f>
        <v>28</v>
      </c>
      <c r="AI258" s="467">
        <f t="shared" si="194"/>
        <v>0</v>
      </c>
      <c r="AJ258" s="522">
        <f t="shared" ref="AJ258:AJ260" si="195">+COUNTIF(F258:AG258,"休")</f>
        <v>0</v>
      </c>
      <c r="AM258" s="504">
        <f t="shared" ref="AM258:AM260" si="196">+COUNTIF(F258:AG258,"－")</f>
        <v>0</v>
      </c>
      <c r="AN258" s="504">
        <f>+COUNTIF(F258:AG258,"外")</f>
        <v>0</v>
      </c>
    </row>
    <row r="259" spans="1:40">
      <c r="B259" s="3007"/>
      <c r="C259" s="3010"/>
      <c r="D259" s="517">
        <f>E$20</f>
        <v>0</v>
      </c>
      <c r="E259" s="518"/>
      <c r="F259" s="519"/>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1"/>
      <c r="AH259" s="514">
        <f t="shared" ref="AH259:AH260" si="197">COUNTA(F$156:AG$156)-AI259</f>
        <v>28</v>
      </c>
      <c r="AI259" s="467">
        <f t="shared" si="194"/>
        <v>0</v>
      </c>
      <c r="AJ259" s="522">
        <f t="shared" si="195"/>
        <v>0</v>
      </c>
      <c r="AM259" s="504">
        <f t="shared" si="196"/>
        <v>0</v>
      </c>
      <c r="AN259" s="504">
        <f>+COUNTIF(F259:AG259,"外")</f>
        <v>0</v>
      </c>
    </row>
    <row r="260" spans="1:40">
      <c r="B260" s="3008"/>
      <c r="C260" s="3011"/>
      <c r="D260" s="534">
        <f>E$21</f>
        <v>0</v>
      </c>
      <c r="E260" s="544"/>
      <c r="F260" s="536"/>
      <c r="G260" s="537"/>
      <c r="H260" s="537"/>
      <c r="I260" s="537"/>
      <c r="J260" s="537"/>
      <c r="K260" s="537"/>
      <c r="L260" s="537"/>
      <c r="M260" s="537"/>
      <c r="N260" s="537"/>
      <c r="O260" s="537"/>
      <c r="P260" s="537"/>
      <c r="Q260" s="537"/>
      <c r="R260" s="537"/>
      <c r="S260" s="537"/>
      <c r="T260" s="537"/>
      <c r="U260" s="537"/>
      <c r="V260" s="537"/>
      <c r="W260" s="537"/>
      <c r="X260" s="537"/>
      <c r="Y260" s="537"/>
      <c r="Z260" s="537"/>
      <c r="AA260" s="537"/>
      <c r="AB260" s="537"/>
      <c r="AC260" s="537"/>
      <c r="AD260" s="537"/>
      <c r="AE260" s="537"/>
      <c r="AF260" s="537"/>
      <c r="AG260" s="538"/>
      <c r="AH260" s="539">
        <f t="shared" si="197"/>
        <v>28</v>
      </c>
      <c r="AI260" s="535">
        <f t="shared" si="194"/>
        <v>0</v>
      </c>
      <c r="AJ260" s="540">
        <f t="shared" si="195"/>
        <v>0</v>
      </c>
      <c r="AM260" s="504">
        <f t="shared" si="196"/>
        <v>0</v>
      </c>
      <c r="AN260" s="504">
        <f>+COUNTIF(F260:AG260,"外")</f>
        <v>0</v>
      </c>
    </row>
    <row r="262" spans="1:40" ht="6" customHeight="1">
      <c r="B262" s="459"/>
      <c r="C262" s="459"/>
      <c r="D262" s="459"/>
      <c r="E262" s="455"/>
      <c r="F262" s="455"/>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459"/>
      <c r="AI262" s="459"/>
      <c r="AJ262" s="459"/>
    </row>
    <row r="263" spans="1:40" ht="18.75">
      <c r="A263" s="450" t="s">
        <v>871</v>
      </c>
      <c r="B263" s="450"/>
      <c r="C263" s="450"/>
      <c r="D263" s="450"/>
      <c r="E263" s="450"/>
      <c r="P263" s="452"/>
      <c r="AJ263" s="454" t="s">
        <v>872</v>
      </c>
    </row>
    <row r="264" spans="1:40" ht="13.5" customHeight="1">
      <c r="AD264" s="3030" t="s">
        <v>873</v>
      </c>
      <c r="AE264" s="3030"/>
      <c r="AF264" s="3030"/>
      <c r="AG264" s="3031">
        <f>AG$2</f>
        <v>37778</v>
      </c>
      <c r="AH264" s="3031"/>
      <c r="AI264" s="3031"/>
      <c r="AJ264" s="3031"/>
    </row>
    <row r="265" spans="1:40" s="561" customFormat="1" ht="18" customHeight="1">
      <c r="B265" s="3025" t="s">
        <v>848</v>
      </c>
      <c r="C265" s="3025"/>
      <c r="D265" s="562" t="s">
        <v>849</v>
      </c>
      <c r="E265" s="563" t="str">
        <f>E$3</f>
        <v>県道博多天神線排水性舗装工事（第２工区）</v>
      </c>
      <c r="F265" s="563"/>
      <c r="G265" s="563"/>
      <c r="H265" s="563"/>
      <c r="I265" s="563"/>
      <c r="J265" s="563"/>
      <c r="K265" s="563"/>
      <c r="L265" s="563"/>
      <c r="M265" s="563"/>
      <c r="N265" s="563"/>
      <c r="O265" s="562"/>
      <c r="P265" s="562"/>
      <c r="Q265" s="562"/>
      <c r="R265" s="564" t="s">
        <v>852</v>
      </c>
      <c r="S265" s="564"/>
      <c r="T265" s="564"/>
      <c r="U265" s="565"/>
      <c r="V265" s="565"/>
      <c r="W265" s="562" t="s">
        <v>849</v>
      </c>
      <c r="X265" s="3026">
        <f>X$3</f>
        <v>45109</v>
      </c>
      <c r="Y265" s="3026"/>
      <c r="Z265" s="3026"/>
      <c r="AA265" s="3026"/>
      <c r="AB265" s="3026"/>
      <c r="AC265" s="562"/>
      <c r="AD265" s="562"/>
      <c r="AE265" s="562"/>
      <c r="AF265" s="562"/>
      <c r="AG265" s="562"/>
    </row>
    <row r="266" spans="1:40" s="561" customFormat="1" ht="18" customHeight="1">
      <c r="B266" s="3027" t="s">
        <v>856</v>
      </c>
      <c r="C266" s="3027"/>
      <c r="D266" s="562" t="s">
        <v>944</v>
      </c>
      <c r="E266" s="3028">
        <f>+X266-X265+1</f>
        <v>149</v>
      </c>
      <c r="F266" s="3028"/>
      <c r="G266" s="3028"/>
      <c r="H266" s="562"/>
      <c r="I266" s="562"/>
      <c r="J266" s="562"/>
      <c r="K266" s="562"/>
      <c r="L266" s="562"/>
      <c r="M266" s="562"/>
      <c r="N266" s="562"/>
      <c r="O266" s="562"/>
      <c r="P266" s="562"/>
      <c r="Q266" s="562"/>
      <c r="R266" s="564" t="s">
        <v>855</v>
      </c>
      <c r="S266" s="566"/>
      <c r="T266" s="566"/>
      <c r="U266" s="567"/>
      <c r="V266" s="567"/>
      <c r="W266" s="562" t="s">
        <v>944</v>
      </c>
      <c r="X266" s="3029">
        <f>X$4</f>
        <v>45257</v>
      </c>
      <c r="Y266" s="3029"/>
      <c r="Z266" s="3029"/>
      <c r="AA266" s="3029"/>
      <c r="AB266" s="3029"/>
      <c r="AC266" s="562"/>
      <c r="AD266" s="562"/>
      <c r="AE266" s="562"/>
      <c r="AF266" s="562"/>
      <c r="AG266" s="562"/>
    </row>
    <row r="267" spans="1:4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row>
    <row r="268" spans="1:40" ht="13.5" customHeight="1">
      <c r="B268" s="491"/>
      <c r="C268" s="492"/>
      <c r="D268" s="493"/>
      <c r="E268" s="461" t="s">
        <v>858</v>
      </c>
      <c r="F268" s="462">
        <f>+AG242+1</f>
        <v>45417</v>
      </c>
      <c r="G268" s="463">
        <f>+F268+1</f>
        <v>45418</v>
      </c>
      <c r="H268" s="463">
        <f t="shared" ref="H268:Y268" si="198">+G268+1</f>
        <v>45419</v>
      </c>
      <c r="I268" s="463">
        <f t="shared" si="198"/>
        <v>45420</v>
      </c>
      <c r="J268" s="463">
        <f t="shared" si="198"/>
        <v>45421</v>
      </c>
      <c r="K268" s="463">
        <f t="shared" si="198"/>
        <v>45422</v>
      </c>
      <c r="L268" s="463">
        <f t="shared" si="198"/>
        <v>45423</v>
      </c>
      <c r="M268" s="463">
        <f t="shared" si="198"/>
        <v>45424</v>
      </c>
      <c r="N268" s="463">
        <f t="shared" si="198"/>
        <v>45425</v>
      </c>
      <c r="O268" s="463">
        <f t="shared" si="198"/>
        <v>45426</v>
      </c>
      <c r="P268" s="463">
        <f t="shared" si="198"/>
        <v>45427</v>
      </c>
      <c r="Q268" s="463">
        <f t="shared" si="198"/>
        <v>45428</v>
      </c>
      <c r="R268" s="463">
        <f t="shared" si="198"/>
        <v>45429</v>
      </c>
      <c r="S268" s="463">
        <f t="shared" si="198"/>
        <v>45430</v>
      </c>
      <c r="T268" s="463">
        <f t="shared" si="198"/>
        <v>45431</v>
      </c>
      <c r="U268" s="463">
        <f t="shared" si="198"/>
        <v>45432</v>
      </c>
      <c r="V268" s="463">
        <f t="shared" si="198"/>
        <v>45433</v>
      </c>
      <c r="W268" s="463">
        <f t="shared" si="198"/>
        <v>45434</v>
      </c>
      <c r="X268" s="463">
        <f t="shared" si="198"/>
        <v>45435</v>
      </c>
      <c r="Y268" s="463">
        <f t="shared" si="198"/>
        <v>45436</v>
      </c>
      <c r="Z268" s="463">
        <f>+Y268+1</f>
        <v>45437</v>
      </c>
      <c r="AA268" s="463">
        <f t="shared" ref="AA268:AC268" si="199">+Z268+1</f>
        <v>45438</v>
      </c>
      <c r="AB268" s="463">
        <f t="shared" si="199"/>
        <v>45439</v>
      </c>
      <c r="AC268" s="463">
        <f t="shared" si="199"/>
        <v>45440</v>
      </c>
      <c r="AD268" s="463">
        <f>+AC268+1</f>
        <v>45441</v>
      </c>
      <c r="AE268" s="463">
        <f t="shared" ref="AE268" si="200">+AD268+1</f>
        <v>45442</v>
      </c>
      <c r="AF268" s="463">
        <f>+AE268+1</f>
        <v>45443</v>
      </c>
      <c r="AG268" s="541">
        <f t="shared" ref="AG268" si="201">+AF268+1</f>
        <v>45444</v>
      </c>
      <c r="AH268" s="3013" t="s">
        <v>902</v>
      </c>
      <c r="AI268" s="3016" t="s">
        <v>903</v>
      </c>
      <c r="AJ268" s="3019" t="s">
        <v>878</v>
      </c>
      <c r="AK268" s="3022"/>
      <c r="AM268" s="3023" t="s">
        <v>904</v>
      </c>
      <c r="AN268" s="3023" t="s">
        <v>905</v>
      </c>
    </row>
    <row r="269" spans="1:40">
      <c r="B269" s="495"/>
      <c r="C269" s="496"/>
      <c r="D269" s="497"/>
      <c r="E269" s="464" t="s">
        <v>859</v>
      </c>
      <c r="F269" s="465" t="str">
        <f>TEXT(WEEKDAY(+F268),"aaa")</f>
        <v>日</v>
      </c>
      <c r="G269" s="466" t="str">
        <f t="shared" ref="G269:AG269" si="202">TEXT(WEEKDAY(+G268),"aaa")</f>
        <v>月</v>
      </c>
      <c r="H269" s="466" t="str">
        <f t="shared" si="202"/>
        <v>火</v>
      </c>
      <c r="I269" s="466" t="str">
        <f t="shared" si="202"/>
        <v>水</v>
      </c>
      <c r="J269" s="466" t="str">
        <f t="shared" si="202"/>
        <v>木</v>
      </c>
      <c r="K269" s="466" t="str">
        <f t="shared" si="202"/>
        <v>金</v>
      </c>
      <c r="L269" s="466" t="str">
        <f t="shared" si="202"/>
        <v>土</v>
      </c>
      <c r="M269" s="466" t="str">
        <f t="shared" si="202"/>
        <v>日</v>
      </c>
      <c r="N269" s="466" t="str">
        <f t="shared" si="202"/>
        <v>月</v>
      </c>
      <c r="O269" s="466" t="str">
        <f t="shared" si="202"/>
        <v>火</v>
      </c>
      <c r="P269" s="466" t="str">
        <f t="shared" si="202"/>
        <v>水</v>
      </c>
      <c r="Q269" s="466" t="str">
        <f t="shared" si="202"/>
        <v>木</v>
      </c>
      <c r="R269" s="466" t="str">
        <f t="shared" si="202"/>
        <v>金</v>
      </c>
      <c r="S269" s="466" t="str">
        <f t="shared" si="202"/>
        <v>土</v>
      </c>
      <c r="T269" s="466" t="str">
        <f t="shared" si="202"/>
        <v>日</v>
      </c>
      <c r="U269" s="466" t="str">
        <f t="shared" si="202"/>
        <v>月</v>
      </c>
      <c r="V269" s="466" t="str">
        <f t="shared" si="202"/>
        <v>火</v>
      </c>
      <c r="W269" s="466" t="str">
        <f t="shared" si="202"/>
        <v>水</v>
      </c>
      <c r="X269" s="466" t="str">
        <f t="shared" si="202"/>
        <v>木</v>
      </c>
      <c r="Y269" s="466" t="str">
        <f t="shared" si="202"/>
        <v>金</v>
      </c>
      <c r="Z269" s="466" t="str">
        <f t="shared" si="202"/>
        <v>土</v>
      </c>
      <c r="AA269" s="466" t="str">
        <f t="shared" si="202"/>
        <v>日</v>
      </c>
      <c r="AB269" s="466" t="str">
        <f t="shared" si="202"/>
        <v>月</v>
      </c>
      <c r="AC269" s="466" t="str">
        <f t="shared" si="202"/>
        <v>火</v>
      </c>
      <c r="AD269" s="466" t="str">
        <f t="shared" si="202"/>
        <v>水</v>
      </c>
      <c r="AE269" s="466" t="str">
        <f t="shared" si="202"/>
        <v>木</v>
      </c>
      <c r="AF269" s="466" t="str">
        <f t="shared" si="202"/>
        <v>金</v>
      </c>
      <c r="AG269" s="543" t="str">
        <f t="shared" si="202"/>
        <v>土</v>
      </c>
      <c r="AH269" s="3014"/>
      <c r="AI269" s="3017"/>
      <c r="AJ269" s="3020"/>
      <c r="AK269" s="3022"/>
      <c r="AM269" s="3023"/>
      <c r="AN269" s="3023"/>
    </row>
    <row r="270" spans="1:40" ht="24.75" customHeight="1">
      <c r="B270" s="502" t="s">
        <v>876</v>
      </c>
      <c r="C270" s="503" t="s">
        <v>877</v>
      </c>
      <c r="D270" s="504" t="s">
        <v>488</v>
      </c>
      <c r="E270" s="526" t="s">
        <v>906</v>
      </c>
      <c r="F270" s="506"/>
      <c r="G270" s="507"/>
      <c r="H270" s="507"/>
      <c r="I270" s="507"/>
      <c r="J270" s="507"/>
      <c r="K270" s="507"/>
      <c r="L270" s="507"/>
      <c r="M270" s="507"/>
      <c r="N270" s="507"/>
      <c r="O270" s="507"/>
      <c r="P270" s="507"/>
      <c r="Q270" s="507"/>
      <c r="R270" s="507"/>
      <c r="S270" s="507"/>
      <c r="T270" s="507"/>
      <c r="U270" s="507"/>
      <c r="V270" s="507"/>
      <c r="W270" s="507"/>
      <c r="X270" s="507"/>
      <c r="Y270" s="507"/>
      <c r="Z270" s="507"/>
      <c r="AA270" s="507"/>
      <c r="AB270" s="507"/>
      <c r="AC270" s="507"/>
      <c r="AD270" s="507"/>
      <c r="AE270" s="507"/>
      <c r="AF270" s="507"/>
      <c r="AG270" s="508"/>
      <c r="AH270" s="3015"/>
      <c r="AI270" s="3018"/>
      <c r="AJ270" s="3021"/>
      <c r="AK270" s="3022"/>
    </row>
    <row r="271" spans="1:40" ht="13.5" customHeight="1">
      <c r="B271" s="3006" t="s">
        <v>885</v>
      </c>
      <c r="C271" s="3009" t="s">
        <v>886</v>
      </c>
      <c r="D271" s="509" t="str">
        <f>E$8</f>
        <v>〇〇</v>
      </c>
      <c r="E271" s="510"/>
      <c r="F271" s="511"/>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512"/>
      <c r="AF271" s="512"/>
      <c r="AG271" s="513"/>
      <c r="AH271" s="514">
        <f>COUNTA(F$96:AG$96)-AI271</f>
        <v>28</v>
      </c>
      <c r="AI271" s="515">
        <f>AM271+AN271</f>
        <v>0</v>
      </c>
      <c r="AJ271" s="516">
        <f>+COUNTIF(F271:AG271,"休")</f>
        <v>0</v>
      </c>
      <c r="AM271" s="504">
        <f>+COUNTIF(F271:AG271,"－")</f>
        <v>0</v>
      </c>
      <c r="AN271" s="504">
        <f t="shared" ref="AN271:AN276" si="203">+COUNTIF(F271:AG271,"外")</f>
        <v>0</v>
      </c>
    </row>
    <row r="272" spans="1:40" ht="13.5" customHeight="1">
      <c r="B272" s="3007"/>
      <c r="C272" s="3010"/>
      <c r="D272" s="517" t="str">
        <f>E$9</f>
        <v>●●</v>
      </c>
      <c r="E272" s="518"/>
      <c r="F272" s="519"/>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1"/>
      <c r="AH272" s="514">
        <f t="shared" ref="AH272:AH276" si="204">COUNTA(F$96:AG$96)-AI272</f>
        <v>28</v>
      </c>
      <c r="AI272" s="467">
        <f t="shared" ref="AI272" si="205">AM272+AN272</f>
        <v>0</v>
      </c>
      <c r="AJ272" s="522">
        <f t="shared" ref="AJ272:AJ275" si="206">+COUNTIF(F272:AG272,"休")</f>
        <v>0</v>
      </c>
      <c r="AM272" s="504">
        <f t="shared" ref="AM272:AM275" si="207">+COUNTIF(F272:AG272,"－")</f>
        <v>0</v>
      </c>
      <c r="AN272" s="504">
        <f t="shared" si="203"/>
        <v>0</v>
      </c>
    </row>
    <row r="273" spans="2:40">
      <c r="B273" s="3007"/>
      <c r="C273" s="3010"/>
      <c r="D273" s="517" t="str">
        <f>E$10</f>
        <v>△△</v>
      </c>
      <c r="E273" s="518"/>
      <c r="F273" s="519"/>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1"/>
      <c r="AH273" s="514">
        <f t="shared" si="204"/>
        <v>28</v>
      </c>
      <c r="AI273" s="467">
        <f>AM273+AN273</f>
        <v>0</v>
      </c>
      <c r="AJ273" s="522">
        <f t="shared" si="206"/>
        <v>0</v>
      </c>
      <c r="AM273" s="504">
        <f t="shared" si="207"/>
        <v>0</v>
      </c>
      <c r="AN273" s="504">
        <f t="shared" si="203"/>
        <v>0</v>
      </c>
    </row>
    <row r="274" spans="2:40">
      <c r="B274" s="3007"/>
      <c r="C274" s="3010"/>
      <c r="D274" s="517" t="str">
        <f>E$11</f>
        <v>■■</v>
      </c>
      <c r="E274" s="518"/>
      <c r="F274" s="519"/>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1"/>
      <c r="AH274" s="514">
        <f t="shared" si="204"/>
        <v>28</v>
      </c>
      <c r="AI274" s="467">
        <f t="shared" ref="AI274:AI276" si="208">AM274+AN274</f>
        <v>0</v>
      </c>
      <c r="AJ274" s="522">
        <f t="shared" si="206"/>
        <v>0</v>
      </c>
      <c r="AM274" s="504">
        <f t="shared" si="207"/>
        <v>0</v>
      </c>
      <c r="AN274" s="504">
        <f t="shared" si="203"/>
        <v>0</v>
      </c>
    </row>
    <row r="275" spans="2:40">
      <c r="B275" s="3007"/>
      <c r="C275" s="3010"/>
      <c r="D275" s="517" t="str">
        <f>E$12</f>
        <v>★★</v>
      </c>
      <c r="E275" s="518"/>
      <c r="F275" s="519"/>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1"/>
      <c r="AH275" s="514">
        <f t="shared" si="204"/>
        <v>28</v>
      </c>
      <c r="AI275" s="467">
        <f t="shared" si="208"/>
        <v>0</v>
      </c>
      <c r="AJ275" s="522">
        <f t="shared" si="206"/>
        <v>0</v>
      </c>
      <c r="AM275" s="504">
        <f t="shared" si="207"/>
        <v>0</v>
      </c>
      <c r="AN275" s="504">
        <f t="shared" si="203"/>
        <v>0</v>
      </c>
    </row>
    <row r="276" spans="2:40">
      <c r="B276" s="3008"/>
      <c r="C276" s="3011"/>
      <c r="D276" s="529"/>
      <c r="E276" s="455"/>
      <c r="F276" s="523"/>
      <c r="G276" s="524"/>
      <c r="H276" s="524"/>
      <c r="I276" s="524"/>
      <c r="J276" s="524"/>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5"/>
      <c r="AH276" s="514">
        <f t="shared" si="204"/>
        <v>28</v>
      </c>
      <c r="AI276" s="515">
        <f t="shared" si="208"/>
        <v>0</v>
      </c>
      <c r="AJ276" s="516">
        <f>+COUNTIF(F276:AG276,"休")</f>
        <v>0</v>
      </c>
      <c r="AM276" s="504">
        <f>+COUNTIF(F276:AG276,"－")</f>
        <v>0</v>
      </c>
      <c r="AN276" s="504">
        <f t="shared" si="203"/>
        <v>0</v>
      </c>
    </row>
    <row r="277" spans="2:40" ht="24.75" customHeight="1">
      <c r="B277" s="3006" t="s">
        <v>896</v>
      </c>
      <c r="C277" s="3009" t="s">
        <v>897</v>
      </c>
      <c r="D277" s="504" t="s">
        <v>488</v>
      </c>
      <c r="E277" s="526" t="s">
        <v>906</v>
      </c>
      <c r="F277" s="506"/>
      <c r="G277" s="507"/>
      <c r="H277" s="507"/>
      <c r="I277" s="507"/>
      <c r="J277" s="507"/>
      <c r="K277" s="507"/>
      <c r="L277" s="507"/>
      <c r="M277" s="507"/>
      <c r="N277" s="507"/>
      <c r="O277" s="507"/>
      <c r="P277" s="507"/>
      <c r="Q277" s="507"/>
      <c r="R277" s="507"/>
      <c r="S277" s="507"/>
      <c r="T277" s="507"/>
      <c r="U277" s="507"/>
      <c r="V277" s="507"/>
      <c r="W277" s="507"/>
      <c r="X277" s="507"/>
      <c r="Y277" s="507"/>
      <c r="Z277" s="507"/>
      <c r="AA277" s="507"/>
      <c r="AB277" s="507"/>
      <c r="AC277" s="507"/>
      <c r="AD277" s="507"/>
      <c r="AE277" s="507"/>
      <c r="AF277" s="507"/>
      <c r="AG277" s="508"/>
      <c r="AH277" s="527"/>
      <c r="AI277" s="504"/>
      <c r="AJ277" s="528"/>
    </row>
    <row r="278" spans="2:40" ht="13.5" customHeight="1">
      <c r="B278" s="3007"/>
      <c r="C278" s="3010"/>
      <c r="D278" s="529" t="str">
        <f>E$14</f>
        <v>〇〇</v>
      </c>
      <c r="E278" s="455"/>
      <c r="F278" s="511"/>
      <c r="G278" s="512"/>
      <c r="H278" s="512"/>
      <c r="I278" s="512"/>
      <c r="J278" s="512"/>
      <c r="K278" s="512"/>
      <c r="L278" s="512"/>
      <c r="M278" s="512"/>
      <c r="N278" s="512"/>
      <c r="O278" s="512"/>
      <c r="P278" s="512"/>
      <c r="Q278" s="512"/>
      <c r="R278" s="512"/>
      <c r="S278" s="512"/>
      <c r="T278" s="512"/>
      <c r="U278" s="512"/>
      <c r="V278" s="512"/>
      <c r="W278" s="512"/>
      <c r="X278" s="512"/>
      <c r="Y278" s="512"/>
      <c r="Z278" s="512"/>
      <c r="AA278" s="512"/>
      <c r="AB278" s="512"/>
      <c r="AC278" s="512"/>
      <c r="AD278" s="512"/>
      <c r="AE278" s="512"/>
      <c r="AF278" s="512"/>
      <c r="AG278" s="513"/>
      <c r="AH278" s="514">
        <f t="shared" ref="AH278:AH281" si="209">COUNTA(F$96:AG$96)-AI278</f>
        <v>28</v>
      </c>
      <c r="AI278" s="515">
        <f t="shared" ref="AI278:AI281" si="210">AM278+AN278</f>
        <v>0</v>
      </c>
      <c r="AJ278" s="516">
        <f>+COUNTIF(F278:AG278,"休")</f>
        <v>0</v>
      </c>
      <c r="AM278" s="504">
        <f>+COUNTIF(F278:AG278,"－")</f>
        <v>0</v>
      </c>
      <c r="AN278" s="504">
        <f>+COUNTIF(F278:AG278,"外")</f>
        <v>0</v>
      </c>
    </row>
    <row r="279" spans="2:40">
      <c r="B279" s="3007"/>
      <c r="C279" s="3010"/>
      <c r="D279" s="517" t="str">
        <f>E$15</f>
        <v>●●</v>
      </c>
      <c r="E279" s="518"/>
      <c r="F279" s="519"/>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1"/>
      <c r="AH279" s="514">
        <f t="shared" si="209"/>
        <v>28</v>
      </c>
      <c r="AI279" s="467">
        <f t="shared" si="210"/>
        <v>0</v>
      </c>
      <c r="AJ279" s="522">
        <f t="shared" ref="AJ279:AJ281" si="211">+COUNTIF(F279:AG279,"休")</f>
        <v>0</v>
      </c>
      <c r="AM279" s="504">
        <f t="shared" ref="AM279:AM281" si="212">+COUNTIF(F279:AG279,"－")</f>
        <v>0</v>
      </c>
      <c r="AN279" s="504">
        <f>+COUNTIF(F279:AG279,"外")</f>
        <v>0</v>
      </c>
    </row>
    <row r="280" spans="2:40">
      <c r="B280" s="3007"/>
      <c r="C280" s="3010"/>
      <c r="D280" s="517">
        <f>E$16</f>
        <v>0</v>
      </c>
      <c r="E280" s="518"/>
      <c r="F280" s="519"/>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1"/>
      <c r="AH280" s="514">
        <f t="shared" si="209"/>
        <v>28</v>
      </c>
      <c r="AI280" s="467">
        <f t="shared" si="210"/>
        <v>0</v>
      </c>
      <c r="AJ280" s="522">
        <f t="shared" si="211"/>
        <v>0</v>
      </c>
      <c r="AM280" s="504">
        <f t="shared" si="212"/>
        <v>0</v>
      </c>
      <c r="AN280" s="504">
        <f>+COUNTIF(F280:AG280,"外")</f>
        <v>0</v>
      </c>
    </row>
    <row r="281" spans="2:40">
      <c r="B281" s="3007"/>
      <c r="C281" s="3011"/>
      <c r="D281" s="529">
        <f>E$17</f>
        <v>0</v>
      </c>
      <c r="E281" s="455"/>
      <c r="F281" s="519"/>
      <c r="G281" s="530"/>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13"/>
      <c r="AH281" s="514">
        <f t="shared" si="209"/>
        <v>28</v>
      </c>
      <c r="AI281" s="498">
        <f t="shared" si="210"/>
        <v>0</v>
      </c>
      <c r="AJ281" s="516">
        <f t="shared" si="211"/>
        <v>0</v>
      </c>
      <c r="AM281" s="504">
        <f t="shared" si="212"/>
        <v>0</v>
      </c>
      <c r="AN281" s="504">
        <f>+COUNTIF(F281:AG281,"外")</f>
        <v>0</v>
      </c>
    </row>
    <row r="282" spans="2:40" ht="24.75" customHeight="1">
      <c r="B282" s="3007"/>
      <c r="C282" s="3009" t="s">
        <v>900</v>
      </c>
      <c r="D282" s="504" t="s">
        <v>488</v>
      </c>
      <c r="E282" s="526" t="s">
        <v>906</v>
      </c>
      <c r="F282" s="506"/>
      <c r="G282" s="507"/>
      <c r="H282" s="507"/>
      <c r="I282" s="507"/>
      <c r="J282" s="507"/>
      <c r="K282" s="507"/>
      <c r="L282" s="507"/>
      <c r="M282" s="507"/>
      <c r="N282" s="507"/>
      <c r="O282" s="507"/>
      <c r="P282" s="507"/>
      <c r="Q282" s="507"/>
      <c r="R282" s="507"/>
      <c r="S282" s="507"/>
      <c r="T282" s="507"/>
      <c r="U282" s="507"/>
      <c r="V282" s="507"/>
      <c r="W282" s="507"/>
      <c r="X282" s="507"/>
      <c r="Y282" s="507"/>
      <c r="Z282" s="507"/>
      <c r="AA282" s="507"/>
      <c r="AB282" s="507"/>
      <c r="AC282" s="507"/>
      <c r="AD282" s="507"/>
      <c r="AE282" s="507"/>
      <c r="AF282" s="507"/>
      <c r="AG282" s="508"/>
      <c r="AH282" s="527"/>
      <c r="AI282" s="504"/>
      <c r="AJ282" s="528"/>
    </row>
    <row r="283" spans="2:40">
      <c r="B283" s="3007"/>
      <c r="C283" s="3010"/>
      <c r="D283" s="509" t="str">
        <f>E$18</f>
        <v>●●</v>
      </c>
      <c r="E283" s="510"/>
      <c r="F283" s="511"/>
      <c r="G283" s="512"/>
      <c r="H283" s="512"/>
      <c r="I283" s="512"/>
      <c r="J283" s="512"/>
      <c r="K283" s="512"/>
      <c r="L283" s="512"/>
      <c r="M283" s="512"/>
      <c r="N283" s="512"/>
      <c r="O283" s="512"/>
      <c r="P283" s="512"/>
      <c r="Q283" s="512"/>
      <c r="R283" s="512"/>
      <c r="S283" s="512"/>
      <c r="T283" s="512"/>
      <c r="U283" s="512"/>
      <c r="V283" s="512"/>
      <c r="W283" s="512"/>
      <c r="X283" s="512"/>
      <c r="Y283" s="512"/>
      <c r="Z283" s="512"/>
      <c r="AA283" s="512"/>
      <c r="AB283" s="512"/>
      <c r="AC283" s="512"/>
      <c r="AD283" s="512"/>
      <c r="AE283" s="512"/>
      <c r="AF283" s="512"/>
      <c r="AG283" s="531"/>
      <c r="AH283" s="514">
        <f t="shared" ref="AH283:AH286" si="213">COUNTA(F$96:AG$96)-AI283</f>
        <v>28</v>
      </c>
      <c r="AI283" s="532">
        <f t="shared" ref="AI283:AI286" si="214">AM283+AN283</f>
        <v>0</v>
      </c>
      <c r="AJ283" s="533">
        <f>+COUNTIF(F283:AG283,"休")</f>
        <v>0</v>
      </c>
      <c r="AM283" s="504">
        <f>+COUNTIF(F283:AG283,"－")</f>
        <v>0</v>
      </c>
      <c r="AN283" s="504">
        <f>+COUNTIF(F283:AG283,"外")</f>
        <v>0</v>
      </c>
    </row>
    <row r="284" spans="2:40">
      <c r="B284" s="3007"/>
      <c r="C284" s="3010"/>
      <c r="D284" s="517">
        <f>E$19</f>
        <v>0</v>
      </c>
      <c r="E284" s="518"/>
      <c r="F284" s="519"/>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1"/>
      <c r="AH284" s="514">
        <f t="shared" si="213"/>
        <v>28</v>
      </c>
      <c r="AI284" s="467">
        <f t="shared" si="214"/>
        <v>0</v>
      </c>
      <c r="AJ284" s="522">
        <f t="shared" ref="AJ284:AJ286" si="215">+COUNTIF(F284:AG284,"休")</f>
        <v>0</v>
      </c>
      <c r="AM284" s="504">
        <f t="shared" ref="AM284:AM286" si="216">+COUNTIF(F284:AG284,"－")</f>
        <v>0</v>
      </c>
      <c r="AN284" s="504">
        <f>+COUNTIF(F284:AG284,"外")</f>
        <v>0</v>
      </c>
    </row>
    <row r="285" spans="2:40">
      <c r="B285" s="3007"/>
      <c r="C285" s="3010"/>
      <c r="D285" s="517">
        <f>E$20</f>
        <v>0</v>
      </c>
      <c r="E285" s="518"/>
      <c r="F285" s="519"/>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1"/>
      <c r="AH285" s="514">
        <f t="shared" si="213"/>
        <v>28</v>
      </c>
      <c r="AI285" s="467">
        <f t="shared" si="214"/>
        <v>0</v>
      </c>
      <c r="AJ285" s="522">
        <f t="shared" si="215"/>
        <v>0</v>
      </c>
      <c r="AM285" s="504">
        <f t="shared" si="216"/>
        <v>0</v>
      </c>
      <c r="AN285" s="504">
        <f>+COUNTIF(F285:AG285,"外")</f>
        <v>0</v>
      </c>
    </row>
    <row r="286" spans="2:40">
      <c r="B286" s="3008"/>
      <c r="C286" s="3011"/>
      <c r="D286" s="534">
        <f>E$21</f>
        <v>0</v>
      </c>
      <c r="E286" s="544"/>
      <c r="F286" s="536"/>
      <c r="G286" s="537"/>
      <c r="H286" s="537"/>
      <c r="I286" s="537"/>
      <c r="J286" s="537"/>
      <c r="K286" s="537"/>
      <c r="L286" s="537"/>
      <c r="M286" s="537"/>
      <c r="N286" s="537"/>
      <c r="O286" s="537"/>
      <c r="P286" s="537"/>
      <c r="Q286" s="537"/>
      <c r="R286" s="537"/>
      <c r="S286" s="537"/>
      <c r="T286" s="537"/>
      <c r="U286" s="537"/>
      <c r="V286" s="537"/>
      <c r="W286" s="537"/>
      <c r="X286" s="537"/>
      <c r="Y286" s="537"/>
      <c r="Z286" s="537"/>
      <c r="AA286" s="537"/>
      <c r="AB286" s="537"/>
      <c r="AC286" s="537"/>
      <c r="AD286" s="537"/>
      <c r="AE286" s="537"/>
      <c r="AF286" s="537"/>
      <c r="AG286" s="538"/>
      <c r="AH286" s="539">
        <f t="shared" si="213"/>
        <v>28</v>
      </c>
      <c r="AI286" s="535">
        <f t="shared" si="214"/>
        <v>0</v>
      </c>
      <c r="AJ286" s="540">
        <f t="shared" si="215"/>
        <v>0</v>
      </c>
      <c r="AM286" s="504">
        <f t="shared" si="216"/>
        <v>0</v>
      </c>
      <c r="AN286" s="504">
        <f>+COUNTIF(F286:AG286,"外")</f>
        <v>0</v>
      </c>
    </row>
    <row r="287" spans="2:4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row>
    <row r="288" spans="2:40" ht="13.5" customHeight="1">
      <c r="B288" s="491"/>
      <c r="C288" s="492"/>
      <c r="D288" s="493"/>
      <c r="E288" s="456" t="s">
        <v>858</v>
      </c>
      <c r="F288" s="457">
        <f>+AG268+1</f>
        <v>45445</v>
      </c>
      <c r="G288" s="458">
        <f>+F288+1</f>
        <v>45446</v>
      </c>
      <c r="H288" s="458">
        <f t="shared" ref="H288:Y288" si="217">+G288+1</f>
        <v>45447</v>
      </c>
      <c r="I288" s="458">
        <f t="shared" si="217"/>
        <v>45448</v>
      </c>
      <c r="J288" s="458">
        <f t="shared" si="217"/>
        <v>45449</v>
      </c>
      <c r="K288" s="458">
        <f t="shared" si="217"/>
        <v>45450</v>
      </c>
      <c r="L288" s="458">
        <f t="shared" si="217"/>
        <v>45451</v>
      </c>
      <c r="M288" s="458">
        <f t="shared" si="217"/>
        <v>45452</v>
      </c>
      <c r="N288" s="458">
        <f t="shared" si="217"/>
        <v>45453</v>
      </c>
      <c r="O288" s="458">
        <f t="shared" si="217"/>
        <v>45454</v>
      </c>
      <c r="P288" s="458">
        <f t="shared" si="217"/>
        <v>45455</v>
      </c>
      <c r="Q288" s="458">
        <f t="shared" si="217"/>
        <v>45456</v>
      </c>
      <c r="R288" s="458">
        <f t="shared" si="217"/>
        <v>45457</v>
      </c>
      <c r="S288" s="458">
        <f t="shared" si="217"/>
        <v>45458</v>
      </c>
      <c r="T288" s="458">
        <f t="shared" si="217"/>
        <v>45459</v>
      </c>
      <c r="U288" s="458">
        <f t="shared" si="217"/>
        <v>45460</v>
      </c>
      <c r="V288" s="458">
        <f t="shared" si="217"/>
        <v>45461</v>
      </c>
      <c r="W288" s="458">
        <f t="shared" si="217"/>
        <v>45462</v>
      </c>
      <c r="X288" s="458">
        <f t="shared" si="217"/>
        <v>45463</v>
      </c>
      <c r="Y288" s="458">
        <f t="shared" si="217"/>
        <v>45464</v>
      </c>
      <c r="Z288" s="458">
        <f>+Y288+1</f>
        <v>45465</v>
      </c>
      <c r="AA288" s="458">
        <f t="shared" ref="AA288:AC288" si="218">+Z288+1</f>
        <v>45466</v>
      </c>
      <c r="AB288" s="458">
        <f t="shared" si="218"/>
        <v>45467</v>
      </c>
      <c r="AC288" s="458">
        <f t="shared" si="218"/>
        <v>45468</v>
      </c>
      <c r="AD288" s="458">
        <f>+AC288+1</f>
        <v>45469</v>
      </c>
      <c r="AE288" s="458">
        <f t="shared" ref="AE288" si="219">+AD288+1</f>
        <v>45470</v>
      </c>
      <c r="AF288" s="458">
        <f>+AE288+1</f>
        <v>45471</v>
      </c>
      <c r="AG288" s="494">
        <f t="shared" ref="AG288" si="220">+AF288+1</f>
        <v>45472</v>
      </c>
      <c r="AH288" s="3013" t="s">
        <v>902</v>
      </c>
      <c r="AI288" s="3016" t="s">
        <v>903</v>
      </c>
      <c r="AJ288" s="3019" t="s">
        <v>878</v>
      </c>
      <c r="AK288" s="3022"/>
      <c r="AM288" s="3023" t="s">
        <v>904</v>
      </c>
      <c r="AN288" s="3023" t="s">
        <v>905</v>
      </c>
    </row>
    <row r="289" spans="2:40">
      <c r="B289" s="495"/>
      <c r="C289" s="496"/>
      <c r="D289" s="497"/>
      <c r="E289" s="467" t="s">
        <v>859</v>
      </c>
      <c r="F289" s="468" t="str">
        <f>TEXT(WEEKDAY(+F288),"aaa")</f>
        <v>日</v>
      </c>
      <c r="G289" s="469" t="str">
        <f t="shared" ref="G289:AG289" si="221">TEXT(WEEKDAY(+G288),"aaa")</f>
        <v>月</v>
      </c>
      <c r="H289" s="469" t="str">
        <f t="shared" si="221"/>
        <v>火</v>
      </c>
      <c r="I289" s="469" t="str">
        <f t="shared" si="221"/>
        <v>水</v>
      </c>
      <c r="J289" s="469" t="str">
        <f t="shared" si="221"/>
        <v>木</v>
      </c>
      <c r="K289" s="469" t="str">
        <f t="shared" si="221"/>
        <v>金</v>
      </c>
      <c r="L289" s="469" t="str">
        <f t="shared" si="221"/>
        <v>土</v>
      </c>
      <c r="M289" s="469" t="str">
        <f t="shared" si="221"/>
        <v>日</v>
      </c>
      <c r="N289" s="469" t="str">
        <f t="shared" si="221"/>
        <v>月</v>
      </c>
      <c r="O289" s="469" t="str">
        <f t="shared" si="221"/>
        <v>火</v>
      </c>
      <c r="P289" s="469" t="str">
        <f t="shared" si="221"/>
        <v>水</v>
      </c>
      <c r="Q289" s="469" t="str">
        <f t="shared" si="221"/>
        <v>木</v>
      </c>
      <c r="R289" s="469" t="str">
        <f t="shared" si="221"/>
        <v>金</v>
      </c>
      <c r="S289" s="469" t="str">
        <f t="shared" si="221"/>
        <v>土</v>
      </c>
      <c r="T289" s="469" t="str">
        <f t="shared" si="221"/>
        <v>日</v>
      </c>
      <c r="U289" s="469" t="str">
        <f t="shared" si="221"/>
        <v>月</v>
      </c>
      <c r="V289" s="469" t="str">
        <f t="shared" si="221"/>
        <v>火</v>
      </c>
      <c r="W289" s="469" t="str">
        <f t="shared" si="221"/>
        <v>水</v>
      </c>
      <c r="X289" s="469" t="str">
        <f t="shared" si="221"/>
        <v>木</v>
      </c>
      <c r="Y289" s="469" t="str">
        <f t="shared" si="221"/>
        <v>金</v>
      </c>
      <c r="Z289" s="469" t="str">
        <f t="shared" si="221"/>
        <v>土</v>
      </c>
      <c r="AA289" s="469" t="str">
        <f t="shared" si="221"/>
        <v>日</v>
      </c>
      <c r="AB289" s="469" t="str">
        <f t="shared" si="221"/>
        <v>月</v>
      </c>
      <c r="AC289" s="469" t="str">
        <f t="shared" si="221"/>
        <v>火</v>
      </c>
      <c r="AD289" s="469" t="str">
        <f t="shared" si="221"/>
        <v>水</v>
      </c>
      <c r="AE289" s="469" t="str">
        <f t="shared" si="221"/>
        <v>木</v>
      </c>
      <c r="AF289" s="469" t="str">
        <f t="shared" si="221"/>
        <v>金</v>
      </c>
      <c r="AG289" s="550" t="str">
        <f t="shared" si="221"/>
        <v>土</v>
      </c>
      <c r="AH289" s="3014"/>
      <c r="AI289" s="3017"/>
      <c r="AJ289" s="3020"/>
      <c r="AK289" s="3022"/>
      <c r="AM289" s="3023"/>
      <c r="AN289" s="3023"/>
    </row>
    <row r="290" spans="2:40" ht="24.75" customHeight="1">
      <c r="B290" s="502" t="s">
        <v>876</v>
      </c>
      <c r="C290" s="503" t="s">
        <v>877</v>
      </c>
      <c r="D290" s="504" t="s">
        <v>488</v>
      </c>
      <c r="E290" s="526" t="s">
        <v>906</v>
      </c>
      <c r="F290" s="506"/>
      <c r="G290" s="507"/>
      <c r="H290" s="507"/>
      <c r="I290" s="507"/>
      <c r="J290" s="507"/>
      <c r="K290" s="507"/>
      <c r="L290" s="507"/>
      <c r="M290" s="507"/>
      <c r="N290" s="507"/>
      <c r="O290" s="507"/>
      <c r="P290" s="507"/>
      <c r="Q290" s="507"/>
      <c r="R290" s="507"/>
      <c r="S290" s="507"/>
      <c r="T290" s="507"/>
      <c r="U290" s="507"/>
      <c r="V290" s="507"/>
      <c r="W290" s="507"/>
      <c r="X290" s="507"/>
      <c r="Y290" s="507"/>
      <c r="Z290" s="507"/>
      <c r="AA290" s="507"/>
      <c r="AB290" s="507"/>
      <c r="AC290" s="507"/>
      <c r="AD290" s="507"/>
      <c r="AE290" s="507"/>
      <c r="AF290" s="507"/>
      <c r="AG290" s="508"/>
      <c r="AH290" s="3015"/>
      <c r="AI290" s="3018"/>
      <c r="AJ290" s="3021"/>
      <c r="AK290" s="3022"/>
    </row>
    <row r="291" spans="2:40" ht="13.5" customHeight="1">
      <c r="B291" s="3006" t="s">
        <v>885</v>
      </c>
      <c r="C291" s="3009" t="s">
        <v>886</v>
      </c>
      <c r="D291" s="509" t="str">
        <f>E$8</f>
        <v>〇〇</v>
      </c>
      <c r="E291" s="510"/>
      <c r="F291" s="511"/>
      <c r="G291" s="512"/>
      <c r="H291" s="512"/>
      <c r="I291" s="512"/>
      <c r="J291" s="512"/>
      <c r="K291" s="512"/>
      <c r="L291" s="512"/>
      <c r="M291" s="512"/>
      <c r="N291" s="512"/>
      <c r="O291" s="512"/>
      <c r="P291" s="512"/>
      <c r="Q291" s="512"/>
      <c r="R291" s="512"/>
      <c r="S291" s="512"/>
      <c r="T291" s="512"/>
      <c r="U291" s="512"/>
      <c r="V291" s="512"/>
      <c r="W291" s="512"/>
      <c r="X291" s="512"/>
      <c r="Y291" s="512"/>
      <c r="Z291" s="512"/>
      <c r="AA291" s="512"/>
      <c r="AB291" s="512"/>
      <c r="AC291" s="512"/>
      <c r="AD291" s="512"/>
      <c r="AE291" s="512"/>
      <c r="AF291" s="512"/>
      <c r="AG291" s="513"/>
      <c r="AH291" s="514">
        <f>COUNTA(F$116:AG$116)-AI291</f>
        <v>28</v>
      </c>
      <c r="AI291" s="515">
        <f>AM291+AN291</f>
        <v>0</v>
      </c>
      <c r="AJ291" s="516">
        <f>+COUNTIF(F291:AG291,"休")</f>
        <v>0</v>
      </c>
      <c r="AM291" s="504">
        <f>+COUNTIF(F291:AG291,"－")</f>
        <v>0</v>
      </c>
      <c r="AN291" s="504">
        <f t="shared" ref="AN291:AN296" si="222">+COUNTIF(F291:AG291,"外")</f>
        <v>0</v>
      </c>
    </row>
    <row r="292" spans="2:40" ht="13.5" customHeight="1">
      <c r="B292" s="3007"/>
      <c r="C292" s="3010"/>
      <c r="D292" s="517" t="str">
        <f>E$9</f>
        <v>●●</v>
      </c>
      <c r="E292" s="518"/>
      <c r="F292" s="519"/>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1"/>
      <c r="AH292" s="514">
        <f t="shared" ref="AH292:AH296" si="223">COUNTA(F$116:AG$116)-AI292</f>
        <v>28</v>
      </c>
      <c r="AI292" s="467">
        <f t="shared" ref="AI292" si="224">AM292+AN292</f>
        <v>0</v>
      </c>
      <c r="AJ292" s="522">
        <f t="shared" ref="AJ292:AJ295" si="225">+COUNTIF(F292:AG292,"休")</f>
        <v>0</v>
      </c>
      <c r="AM292" s="504">
        <f t="shared" ref="AM292:AM295" si="226">+COUNTIF(F292:AG292,"－")</f>
        <v>0</v>
      </c>
      <c r="AN292" s="504">
        <f t="shared" si="222"/>
        <v>0</v>
      </c>
    </row>
    <row r="293" spans="2:40">
      <c r="B293" s="3007"/>
      <c r="C293" s="3010"/>
      <c r="D293" s="517" t="str">
        <f>E$10</f>
        <v>△△</v>
      </c>
      <c r="E293" s="518"/>
      <c r="F293" s="519"/>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1"/>
      <c r="AH293" s="514">
        <f t="shared" si="223"/>
        <v>28</v>
      </c>
      <c r="AI293" s="467">
        <f>AM293+AN293</f>
        <v>0</v>
      </c>
      <c r="AJ293" s="522">
        <f t="shared" si="225"/>
        <v>0</v>
      </c>
      <c r="AM293" s="504">
        <f t="shared" si="226"/>
        <v>0</v>
      </c>
      <c r="AN293" s="504">
        <f t="shared" si="222"/>
        <v>0</v>
      </c>
    </row>
    <row r="294" spans="2:40">
      <c r="B294" s="3007"/>
      <c r="C294" s="3010"/>
      <c r="D294" s="517" t="str">
        <f>E$11</f>
        <v>■■</v>
      </c>
      <c r="E294" s="518"/>
      <c r="F294" s="519"/>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1"/>
      <c r="AH294" s="514">
        <f t="shared" si="223"/>
        <v>28</v>
      </c>
      <c r="AI294" s="467">
        <f t="shared" ref="AI294:AI296" si="227">AM294+AN294</f>
        <v>0</v>
      </c>
      <c r="AJ294" s="522">
        <f t="shared" si="225"/>
        <v>0</v>
      </c>
      <c r="AM294" s="504">
        <f t="shared" si="226"/>
        <v>0</v>
      </c>
      <c r="AN294" s="504">
        <f t="shared" si="222"/>
        <v>0</v>
      </c>
    </row>
    <row r="295" spans="2:40">
      <c r="B295" s="3007"/>
      <c r="C295" s="3010"/>
      <c r="D295" s="517" t="str">
        <f>E$12</f>
        <v>★★</v>
      </c>
      <c r="E295" s="518"/>
      <c r="F295" s="519"/>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1"/>
      <c r="AH295" s="514">
        <f t="shared" si="223"/>
        <v>28</v>
      </c>
      <c r="AI295" s="467">
        <f t="shared" si="227"/>
        <v>0</v>
      </c>
      <c r="AJ295" s="522">
        <f t="shared" si="225"/>
        <v>0</v>
      </c>
      <c r="AM295" s="504">
        <f t="shared" si="226"/>
        <v>0</v>
      </c>
      <c r="AN295" s="504">
        <f t="shared" si="222"/>
        <v>0</v>
      </c>
    </row>
    <row r="296" spans="2:40">
      <c r="B296" s="3008"/>
      <c r="C296" s="3011"/>
      <c r="D296" s="529"/>
      <c r="E296" s="455"/>
      <c r="F296" s="523"/>
      <c r="G296" s="524"/>
      <c r="H296" s="524"/>
      <c r="I296" s="524"/>
      <c r="J296" s="524"/>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5"/>
      <c r="AH296" s="514">
        <f t="shared" si="223"/>
        <v>28</v>
      </c>
      <c r="AI296" s="515">
        <f t="shared" si="227"/>
        <v>0</v>
      </c>
      <c r="AJ296" s="516">
        <f>+COUNTIF(F296:AG296,"休")</f>
        <v>0</v>
      </c>
      <c r="AM296" s="504">
        <f>+COUNTIF(F296:AG296,"－")</f>
        <v>0</v>
      </c>
      <c r="AN296" s="504">
        <f t="shared" si="222"/>
        <v>0</v>
      </c>
    </row>
    <row r="297" spans="2:40" ht="24.75" customHeight="1">
      <c r="B297" s="3006" t="s">
        <v>896</v>
      </c>
      <c r="C297" s="3009" t="s">
        <v>897</v>
      </c>
      <c r="D297" s="504" t="s">
        <v>488</v>
      </c>
      <c r="E297" s="526" t="s">
        <v>906</v>
      </c>
      <c r="F297" s="506"/>
      <c r="G297" s="507"/>
      <c r="H297" s="507"/>
      <c r="I297" s="507"/>
      <c r="J297" s="507"/>
      <c r="K297" s="507"/>
      <c r="L297" s="507"/>
      <c r="M297" s="507"/>
      <c r="N297" s="507"/>
      <c r="O297" s="507"/>
      <c r="P297" s="507"/>
      <c r="Q297" s="507"/>
      <c r="R297" s="507"/>
      <c r="S297" s="507"/>
      <c r="T297" s="507"/>
      <c r="U297" s="507"/>
      <c r="V297" s="507"/>
      <c r="W297" s="507"/>
      <c r="X297" s="507"/>
      <c r="Y297" s="507"/>
      <c r="Z297" s="507"/>
      <c r="AA297" s="507"/>
      <c r="AB297" s="507"/>
      <c r="AC297" s="507"/>
      <c r="AD297" s="507"/>
      <c r="AE297" s="507"/>
      <c r="AF297" s="507"/>
      <c r="AG297" s="508"/>
      <c r="AH297" s="527"/>
      <c r="AI297" s="504"/>
      <c r="AJ297" s="528"/>
    </row>
    <row r="298" spans="2:40" ht="13.5" customHeight="1">
      <c r="B298" s="3007"/>
      <c r="C298" s="3010"/>
      <c r="D298" s="529" t="str">
        <f>E$14</f>
        <v>〇〇</v>
      </c>
      <c r="E298" s="455"/>
      <c r="F298" s="511"/>
      <c r="G298" s="512"/>
      <c r="H298" s="512"/>
      <c r="I298" s="512"/>
      <c r="J298" s="512"/>
      <c r="K298" s="512"/>
      <c r="L298" s="512"/>
      <c r="M298" s="512"/>
      <c r="N298" s="512"/>
      <c r="O298" s="512"/>
      <c r="P298" s="512"/>
      <c r="Q298" s="512"/>
      <c r="R298" s="512"/>
      <c r="S298" s="512"/>
      <c r="T298" s="512"/>
      <c r="U298" s="512"/>
      <c r="V298" s="512"/>
      <c r="W298" s="512"/>
      <c r="X298" s="512"/>
      <c r="Y298" s="512"/>
      <c r="Z298" s="512"/>
      <c r="AA298" s="512"/>
      <c r="AB298" s="512"/>
      <c r="AC298" s="512"/>
      <c r="AD298" s="512"/>
      <c r="AE298" s="512"/>
      <c r="AF298" s="512"/>
      <c r="AG298" s="513"/>
      <c r="AH298" s="514">
        <f t="shared" ref="AH298:AH301" si="228">COUNTA(F$116:AG$116)-AI298</f>
        <v>28</v>
      </c>
      <c r="AI298" s="515">
        <f t="shared" ref="AI298:AI301" si="229">AM298+AN298</f>
        <v>0</v>
      </c>
      <c r="AJ298" s="516">
        <f>+COUNTIF(F298:AG298,"休")</f>
        <v>0</v>
      </c>
      <c r="AM298" s="504">
        <f>+COUNTIF(F298:AG298,"－")</f>
        <v>0</v>
      </c>
      <c r="AN298" s="504">
        <f>+COUNTIF(F298:AG298,"外")</f>
        <v>0</v>
      </c>
    </row>
    <row r="299" spans="2:40">
      <c r="B299" s="3007"/>
      <c r="C299" s="3010"/>
      <c r="D299" s="517" t="str">
        <f>E$15</f>
        <v>●●</v>
      </c>
      <c r="E299" s="518"/>
      <c r="F299" s="519"/>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1"/>
      <c r="AH299" s="514">
        <f t="shared" si="228"/>
        <v>28</v>
      </c>
      <c r="AI299" s="467">
        <f t="shared" si="229"/>
        <v>0</v>
      </c>
      <c r="AJ299" s="522">
        <f t="shared" ref="AJ299:AJ301" si="230">+COUNTIF(F299:AG299,"休")</f>
        <v>0</v>
      </c>
      <c r="AM299" s="504">
        <f t="shared" ref="AM299:AM301" si="231">+COUNTIF(F299:AG299,"－")</f>
        <v>0</v>
      </c>
      <c r="AN299" s="504">
        <f>+COUNTIF(F299:AG299,"外")</f>
        <v>0</v>
      </c>
    </row>
    <row r="300" spans="2:40">
      <c r="B300" s="3007"/>
      <c r="C300" s="3010"/>
      <c r="D300" s="517">
        <f>E$16</f>
        <v>0</v>
      </c>
      <c r="E300" s="518"/>
      <c r="F300" s="519"/>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1"/>
      <c r="AH300" s="514">
        <f t="shared" si="228"/>
        <v>28</v>
      </c>
      <c r="AI300" s="467">
        <f t="shared" si="229"/>
        <v>0</v>
      </c>
      <c r="AJ300" s="522">
        <f t="shared" si="230"/>
        <v>0</v>
      </c>
      <c r="AM300" s="504">
        <f t="shared" si="231"/>
        <v>0</v>
      </c>
      <c r="AN300" s="504">
        <f>+COUNTIF(F300:AG300,"外")</f>
        <v>0</v>
      </c>
    </row>
    <row r="301" spans="2:40">
      <c r="B301" s="3007"/>
      <c r="C301" s="3011"/>
      <c r="D301" s="529">
        <f>E$17</f>
        <v>0</v>
      </c>
      <c r="E301" s="455"/>
      <c r="F301" s="519"/>
      <c r="G301" s="530"/>
      <c r="H301" s="530"/>
      <c r="I301" s="530"/>
      <c r="J301" s="530"/>
      <c r="K301" s="530"/>
      <c r="L301" s="530"/>
      <c r="M301" s="530"/>
      <c r="N301" s="530"/>
      <c r="O301" s="530"/>
      <c r="P301" s="530"/>
      <c r="Q301" s="530"/>
      <c r="R301" s="530"/>
      <c r="S301" s="530"/>
      <c r="T301" s="530"/>
      <c r="U301" s="530"/>
      <c r="V301" s="530"/>
      <c r="W301" s="530"/>
      <c r="X301" s="530"/>
      <c r="Y301" s="530"/>
      <c r="Z301" s="530"/>
      <c r="AA301" s="530"/>
      <c r="AB301" s="530"/>
      <c r="AC301" s="530"/>
      <c r="AD301" s="530"/>
      <c r="AE301" s="530"/>
      <c r="AF301" s="530"/>
      <c r="AG301" s="513"/>
      <c r="AH301" s="514">
        <f t="shared" si="228"/>
        <v>28</v>
      </c>
      <c r="AI301" s="498">
        <f t="shared" si="229"/>
        <v>0</v>
      </c>
      <c r="AJ301" s="516">
        <f t="shared" si="230"/>
        <v>0</v>
      </c>
      <c r="AM301" s="504">
        <f t="shared" si="231"/>
        <v>0</v>
      </c>
      <c r="AN301" s="504">
        <f>+COUNTIF(F301:AG301,"外")</f>
        <v>0</v>
      </c>
    </row>
    <row r="302" spans="2:40" ht="24.75" customHeight="1">
      <c r="B302" s="3007"/>
      <c r="C302" s="3009" t="s">
        <v>900</v>
      </c>
      <c r="D302" s="504" t="s">
        <v>488</v>
      </c>
      <c r="E302" s="526" t="s">
        <v>906</v>
      </c>
      <c r="F302" s="506"/>
      <c r="G302" s="507"/>
      <c r="H302" s="507"/>
      <c r="I302" s="507"/>
      <c r="J302" s="507"/>
      <c r="K302" s="507"/>
      <c r="L302" s="507"/>
      <c r="M302" s="507"/>
      <c r="N302" s="507"/>
      <c r="O302" s="507"/>
      <c r="P302" s="507"/>
      <c r="Q302" s="507"/>
      <c r="R302" s="507"/>
      <c r="S302" s="507"/>
      <c r="T302" s="507"/>
      <c r="U302" s="507"/>
      <c r="V302" s="507"/>
      <c r="W302" s="507"/>
      <c r="X302" s="507"/>
      <c r="Y302" s="507"/>
      <c r="Z302" s="507"/>
      <c r="AA302" s="507"/>
      <c r="AB302" s="507"/>
      <c r="AC302" s="507"/>
      <c r="AD302" s="507"/>
      <c r="AE302" s="507"/>
      <c r="AF302" s="507"/>
      <c r="AG302" s="508"/>
      <c r="AH302" s="527"/>
      <c r="AI302" s="504"/>
      <c r="AJ302" s="528"/>
    </row>
    <row r="303" spans="2:40">
      <c r="B303" s="3007"/>
      <c r="C303" s="3010"/>
      <c r="D303" s="509" t="str">
        <f>E$18</f>
        <v>●●</v>
      </c>
      <c r="E303" s="510"/>
      <c r="F303" s="511"/>
      <c r="G303" s="512"/>
      <c r="H303" s="512"/>
      <c r="I303" s="512"/>
      <c r="J303" s="512"/>
      <c r="K303" s="512"/>
      <c r="L303" s="512"/>
      <c r="M303" s="512"/>
      <c r="N303" s="512"/>
      <c r="O303" s="512"/>
      <c r="P303" s="512"/>
      <c r="Q303" s="512"/>
      <c r="R303" s="512"/>
      <c r="S303" s="512"/>
      <c r="T303" s="512"/>
      <c r="U303" s="512"/>
      <c r="V303" s="512"/>
      <c r="W303" s="512"/>
      <c r="X303" s="512"/>
      <c r="Y303" s="512"/>
      <c r="Z303" s="512"/>
      <c r="AA303" s="512"/>
      <c r="AB303" s="512"/>
      <c r="AC303" s="512"/>
      <c r="AD303" s="512"/>
      <c r="AE303" s="512"/>
      <c r="AF303" s="512"/>
      <c r="AG303" s="531"/>
      <c r="AH303" s="514">
        <f t="shared" ref="AH303:AH306" si="232">COUNTA(F$116:AG$116)-AI303</f>
        <v>28</v>
      </c>
      <c r="AI303" s="532">
        <f t="shared" ref="AI303:AI306" si="233">AM303+AN303</f>
        <v>0</v>
      </c>
      <c r="AJ303" s="533">
        <f>+COUNTIF(F303:AG303,"休")</f>
        <v>0</v>
      </c>
      <c r="AM303" s="504">
        <f>+COUNTIF(F303:AG303,"－")</f>
        <v>0</v>
      </c>
      <c r="AN303" s="504">
        <f>+COUNTIF(F303:AG303,"外")</f>
        <v>0</v>
      </c>
    </row>
    <row r="304" spans="2:40">
      <c r="B304" s="3007"/>
      <c r="C304" s="3010"/>
      <c r="D304" s="517">
        <f>E$19</f>
        <v>0</v>
      </c>
      <c r="E304" s="518"/>
      <c r="F304" s="519"/>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1"/>
      <c r="AH304" s="514">
        <f t="shared" si="232"/>
        <v>28</v>
      </c>
      <c r="AI304" s="467">
        <f t="shared" si="233"/>
        <v>0</v>
      </c>
      <c r="AJ304" s="522">
        <f t="shared" ref="AJ304:AJ306" si="234">+COUNTIF(F304:AG304,"休")</f>
        <v>0</v>
      </c>
      <c r="AM304" s="504">
        <f t="shared" ref="AM304:AM306" si="235">+COUNTIF(F304:AG304,"－")</f>
        <v>0</v>
      </c>
      <c r="AN304" s="504">
        <f>+COUNTIF(F304:AG304,"外")</f>
        <v>0</v>
      </c>
    </row>
    <row r="305" spans="2:40">
      <c r="B305" s="3007"/>
      <c r="C305" s="3010"/>
      <c r="D305" s="517">
        <f>E$20</f>
        <v>0</v>
      </c>
      <c r="E305" s="518"/>
      <c r="F305" s="519"/>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1"/>
      <c r="AH305" s="514">
        <f t="shared" si="232"/>
        <v>28</v>
      </c>
      <c r="AI305" s="467">
        <f t="shared" si="233"/>
        <v>0</v>
      </c>
      <c r="AJ305" s="522">
        <f t="shared" si="234"/>
        <v>0</v>
      </c>
      <c r="AM305" s="504">
        <f t="shared" si="235"/>
        <v>0</v>
      </c>
      <c r="AN305" s="504">
        <f>+COUNTIF(F305:AG305,"外")</f>
        <v>0</v>
      </c>
    </row>
    <row r="306" spans="2:40">
      <c r="B306" s="3008"/>
      <c r="C306" s="3011"/>
      <c r="D306" s="534">
        <f>E$21</f>
        <v>0</v>
      </c>
      <c r="E306" s="544"/>
      <c r="F306" s="536"/>
      <c r="G306" s="537"/>
      <c r="H306" s="537"/>
      <c r="I306" s="537"/>
      <c r="J306" s="537"/>
      <c r="K306" s="537"/>
      <c r="L306" s="537"/>
      <c r="M306" s="537"/>
      <c r="N306" s="537"/>
      <c r="O306" s="537"/>
      <c r="P306" s="537"/>
      <c r="Q306" s="537"/>
      <c r="R306" s="537"/>
      <c r="S306" s="537"/>
      <c r="T306" s="537"/>
      <c r="U306" s="537"/>
      <c r="V306" s="537"/>
      <c r="W306" s="537"/>
      <c r="X306" s="537"/>
      <c r="Y306" s="537"/>
      <c r="Z306" s="537"/>
      <c r="AA306" s="537"/>
      <c r="AB306" s="537"/>
      <c r="AC306" s="537"/>
      <c r="AD306" s="537"/>
      <c r="AE306" s="537"/>
      <c r="AF306" s="537"/>
      <c r="AG306" s="538"/>
      <c r="AH306" s="539">
        <f t="shared" si="232"/>
        <v>28</v>
      </c>
      <c r="AI306" s="535">
        <f t="shared" si="233"/>
        <v>0</v>
      </c>
      <c r="AJ306" s="540">
        <f t="shared" si="234"/>
        <v>0</v>
      </c>
      <c r="AM306" s="504">
        <f t="shared" si="235"/>
        <v>0</v>
      </c>
      <c r="AN306" s="504">
        <f>+COUNTIF(F306:AG306,"外")</f>
        <v>0</v>
      </c>
    </row>
    <row r="307" spans="2:4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row>
    <row r="308" spans="2:40" ht="13.5" customHeight="1">
      <c r="B308" s="491"/>
      <c r="C308" s="492"/>
      <c r="D308" s="493"/>
      <c r="E308" s="461" t="s">
        <v>858</v>
      </c>
      <c r="F308" s="462">
        <f>+AG288+1</f>
        <v>45473</v>
      </c>
      <c r="G308" s="463">
        <f>+F308+1</f>
        <v>45474</v>
      </c>
      <c r="H308" s="463">
        <f t="shared" ref="H308:Y308" si="236">+G308+1</f>
        <v>45475</v>
      </c>
      <c r="I308" s="463">
        <f t="shared" si="236"/>
        <v>45476</v>
      </c>
      <c r="J308" s="463">
        <f t="shared" si="236"/>
        <v>45477</v>
      </c>
      <c r="K308" s="463">
        <f t="shared" si="236"/>
        <v>45478</v>
      </c>
      <c r="L308" s="463">
        <f t="shared" si="236"/>
        <v>45479</v>
      </c>
      <c r="M308" s="463">
        <f t="shared" si="236"/>
        <v>45480</v>
      </c>
      <c r="N308" s="463">
        <f t="shared" si="236"/>
        <v>45481</v>
      </c>
      <c r="O308" s="463">
        <f t="shared" si="236"/>
        <v>45482</v>
      </c>
      <c r="P308" s="463">
        <f t="shared" si="236"/>
        <v>45483</v>
      </c>
      <c r="Q308" s="463">
        <f t="shared" si="236"/>
        <v>45484</v>
      </c>
      <c r="R308" s="463">
        <f t="shared" si="236"/>
        <v>45485</v>
      </c>
      <c r="S308" s="463">
        <f t="shared" si="236"/>
        <v>45486</v>
      </c>
      <c r="T308" s="463">
        <f t="shared" si="236"/>
        <v>45487</v>
      </c>
      <c r="U308" s="463">
        <f t="shared" si="236"/>
        <v>45488</v>
      </c>
      <c r="V308" s="463">
        <f t="shared" si="236"/>
        <v>45489</v>
      </c>
      <c r="W308" s="463">
        <f t="shared" si="236"/>
        <v>45490</v>
      </c>
      <c r="X308" s="463">
        <f t="shared" si="236"/>
        <v>45491</v>
      </c>
      <c r="Y308" s="463">
        <f t="shared" si="236"/>
        <v>45492</v>
      </c>
      <c r="Z308" s="463">
        <f>+Y308+1</f>
        <v>45493</v>
      </c>
      <c r="AA308" s="463">
        <f t="shared" ref="AA308:AC308" si="237">+Z308+1</f>
        <v>45494</v>
      </c>
      <c r="AB308" s="463">
        <f t="shared" si="237"/>
        <v>45495</v>
      </c>
      <c r="AC308" s="463">
        <f t="shared" si="237"/>
        <v>45496</v>
      </c>
      <c r="AD308" s="463">
        <f>+AC308+1</f>
        <v>45497</v>
      </c>
      <c r="AE308" s="463">
        <f t="shared" ref="AE308" si="238">+AD308+1</f>
        <v>45498</v>
      </c>
      <c r="AF308" s="463">
        <f>+AE308+1</f>
        <v>45499</v>
      </c>
      <c r="AG308" s="541">
        <f t="shared" ref="AG308" si="239">+AF308+1</f>
        <v>45500</v>
      </c>
      <c r="AH308" s="3013" t="s">
        <v>902</v>
      </c>
      <c r="AI308" s="3016" t="s">
        <v>903</v>
      </c>
      <c r="AJ308" s="3019" t="s">
        <v>878</v>
      </c>
      <c r="AK308" s="3022"/>
      <c r="AM308" s="3023" t="s">
        <v>904</v>
      </c>
      <c r="AN308" s="3023" t="s">
        <v>905</v>
      </c>
    </row>
    <row r="309" spans="2:40">
      <c r="B309" s="495"/>
      <c r="C309" s="496"/>
      <c r="D309" s="497"/>
      <c r="E309" s="464" t="s">
        <v>859</v>
      </c>
      <c r="F309" s="465" t="str">
        <f>TEXT(WEEKDAY(+F308),"aaa")</f>
        <v>日</v>
      </c>
      <c r="G309" s="466" t="str">
        <f t="shared" ref="G309:AG309" si="240">TEXT(WEEKDAY(+G308),"aaa")</f>
        <v>月</v>
      </c>
      <c r="H309" s="466" t="str">
        <f t="shared" si="240"/>
        <v>火</v>
      </c>
      <c r="I309" s="466" t="str">
        <f t="shared" si="240"/>
        <v>水</v>
      </c>
      <c r="J309" s="466" t="str">
        <f t="shared" si="240"/>
        <v>木</v>
      </c>
      <c r="K309" s="466" t="str">
        <f t="shared" si="240"/>
        <v>金</v>
      </c>
      <c r="L309" s="466" t="str">
        <f t="shared" si="240"/>
        <v>土</v>
      </c>
      <c r="M309" s="466" t="str">
        <f t="shared" si="240"/>
        <v>日</v>
      </c>
      <c r="N309" s="466" t="str">
        <f t="shared" si="240"/>
        <v>月</v>
      </c>
      <c r="O309" s="466" t="str">
        <f t="shared" si="240"/>
        <v>火</v>
      </c>
      <c r="P309" s="466" t="str">
        <f t="shared" si="240"/>
        <v>水</v>
      </c>
      <c r="Q309" s="466" t="str">
        <f t="shared" si="240"/>
        <v>木</v>
      </c>
      <c r="R309" s="466" t="str">
        <f t="shared" si="240"/>
        <v>金</v>
      </c>
      <c r="S309" s="466" t="str">
        <f t="shared" si="240"/>
        <v>土</v>
      </c>
      <c r="T309" s="466" t="str">
        <f t="shared" si="240"/>
        <v>日</v>
      </c>
      <c r="U309" s="466" t="str">
        <f t="shared" si="240"/>
        <v>月</v>
      </c>
      <c r="V309" s="466" t="str">
        <f t="shared" si="240"/>
        <v>火</v>
      </c>
      <c r="W309" s="466" t="str">
        <f t="shared" si="240"/>
        <v>水</v>
      </c>
      <c r="X309" s="466" t="str">
        <f t="shared" si="240"/>
        <v>木</v>
      </c>
      <c r="Y309" s="466" t="str">
        <f t="shared" si="240"/>
        <v>金</v>
      </c>
      <c r="Z309" s="466" t="str">
        <f t="shared" si="240"/>
        <v>土</v>
      </c>
      <c r="AA309" s="466" t="str">
        <f t="shared" si="240"/>
        <v>日</v>
      </c>
      <c r="AB309" s="466" t="str">
        <f t="shared" si="240"/>
        <v>月</v>
      </c>
      <c r="AC309" s="466" t="str">
        <f t="shared" si="240"/>
        <v>火</v>
      </c>
      <c r="AD309" s="466" t="str">
        <f t="shared" si="240"/>
        <v>水</v>
      </c>
      <c r="AE309" s="466" t="str">
        <f t="shared" si="240"/>
        <v>木</v>
      </c>
      <c r="AF309" s="466" t="str">
        <f t="shared" si="240"/>
        <v>金</v>
      </c>
      <c r="AG309" s="543" t="str">
        <f t="shared" si="240"/>
        <v>土</v>
      </c>
      <c r="AH309" s="3014"/>
      <c r="AI309" s="3017"/>
      <c r="AJ309" s="3020"/>
      <c r="AK309" s="3022"/>
      <c r="AM309" s="3023"/>
      <c r="AN309" s="3023"/>
    </row>
    <row r="310" spans="2:40" ht="24.75" customHeight="1">
      <c r="B310" s="502" t="s">
        <v>876</v>
      </c>
      <c r="C310" s="503" t="s">
        <v>877</v>
      </c>
      <c r="D310" s="504" t="s">
        <v>488</v>
      </c>
      <c r="E310" s="526" t="s">
        <v>906</v>
      </c>
      <c r="F310" s="506"/>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07"/>
      <c r="AE310" s="507"/>
      <c r="AF310" s="507"/>
      <c r="AG310" s="508"/>
      <c r="AH310" s="3015"/>
      <c r="AI310" s="3018"/>
      <c r="AJ310" s="3021"/>
      <c r="AK310" s="3022"/>
    </row>
    <row r="311" spans="2:40" ht="13.5" customHeight="1">
      <c r="B311" s="3006" t="s">
        <v>885</v>
      </c>
      <c r="C311" s="3009" t="s">
        <v>886</v>
      </c>
      <c r="D311" s="509" t="str">
        <f>E$8</f>
        <v>〇〇</v>
      </c>
      <c r="E311" s="510"/>
      <c r="F311" s="511"/>
      <c r="G311" s="512"/>
      <c r="H311" s="512"/>
      <c r="I311" s="512"/>
      <c r="J311" s="512"/>
      <c r="K311" s="512"/>
      <c r="L311" s="512"/>
      <c r="M311" s="512"/>
      <c r="N311" s="512"/>
      <c r="O311" s="512"/>
      <c r="P311" s="512"/>
      <c r="Q311" s="512"/>
      <c r="R311" s="512"/>
      <c r="S311" s="512"/>
      <c r="T311" s="512"/>
      <c r="U311" s="512"/>
      <c r="V311" s="512"/>
      <c r="W311" s="512"/>
      <c r="X311" s="512"/>
      <c r="Y311" s="512"/>
      <c r="Z311" s="512"/>
      <c r="AA311" s="512"/>
      <c r="AB311" s="512"/>
      <c r="AC311" s="512"/>
      <c r="AD311" s="512"/>
      <c r="AE311" s="512"/>
      <c r="AF311" s="512"/>
      <c r="AG311" s="513"/>
      <c r="AH311" s="514">
        <f>COUNTA(F$136:AG$136)-AI311</f>
        <v>28</v>
      </c>
      <c r="AI311" s="515">
        <f>AM311+AN311</f>
        <v>0</v>
      </c>
      <c r="AJ311" s="516">
        <f>+COUNTIF(F311:AG311,"休")</f>
        <v>0</v>
      </c>
      <c r="AM311" s="504">
        <f>+COUNTIF(F311:AG311,"－")</f>
        <v>0</v>
      </c>
      <c r="AN311" s="504">
        <f t="shared" ref="AN311:AN316" si="241">+COUNTIF(F311:AG311,"外")</f>
        <v>0</v>
      </c>
    </row>
    <row r="312" spans="2:40" ht="13.5" customHeight="1">
      <c r="B312" s="3007"/>
      <c r="C312" s="3010"/>
      <c r="D312" s="517" t="str">
        <f>E$9</f>
        <v>●●</v>
      </c>
      <c r="E312" s="518"/>
      <c r="F312" s="519"/>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1"/>
      <c r="AH312" s="514">
        <f t="shared" ref="AH312:AH316" si="242">COUNTA(F$136:AG$136)-AI312</f>
        <v>28</v>
      </c>
      <c r="AI312" s="467">
        <f t="shared" ref="AI312" si="243">AM312+AN312</f>
        <v>0</v>
      </c>
      <c r="AJ312" s="522">
        <f t="shared" ref="AJ312:AJ315" si="244">+COUNTIF(F312:AG312,"休")</f>
        <v>0</v>
      </c>
      <c r="AM312" s="504">
        <f t="shared" ref="AM312:AM315" si="245">+COUNTIF(F312:AG312,"－")</f>
        <v>0</v>
      </c>
      <c r="AN312" s="504">
        <f t="shared" si="241"/>
        <v>0</v>
      </c>
    </row>
    <row r="313" spans="2:40">
      <c r="B313" s="3007"/>
      <c r="C313" s="3010"/>
      <c r="D313" s="517" t="str">
        <f>E$10</f>
        <v>△△</v>
      </c>
      <c r="E313" s="518"/>
      <c r="F313" s="519"/>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1"/>
      <c r="AH313" s="514">
        <f t="shared" si="242"/>
        <v>28</v>
      </c>
      <c r="AI313" s="467">
        <f>AM313+AN313</f>
        <v>0</v>
      </c>
      <c r="AJ313" s="522">
        <f t="shared" si="244"/>
        <v>0</v>
      </c>
      <c r="AM313" s="504">
        <f t="shared" si="245"/>
        <v>0</v>
      </c>
      <c r="AN313" s="504">
        <f t="shared" si="241"/>
        <v>0</v>
      </c>
    </row>
    <row r="314" spans="2:40">
      <c r="B314" s="3007"/>
      <c r="C314" s="3010"/>
      <c r="D314" s="517" t="str">
        <f>E$11</f>
        <v>■■</v>
      </c>
      <c r="E314" s="518"/>
      <c r="F314" s="519"/>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1"/>
      <c r="AH314" s="514">
        <f t="shared" si="242"/>
        <v>28</v>
      </c>
      <c r="AI314" s="467">
        <f t="shared" ref="AI314:AI316" si="246">AM314+AN314</f>
        <v>0</v>
      </c>
      <c r="AJ314" s="522">
        <f t="shared" si="244"/>
        <v>0</v>
      </c>
      <c r="AM314" s="504">
        <f t="shared" si="245"/>
        <v>0</v>
      </c>
      <c r="AN314" s="504">
        <f t="shared" si="241"/>
        <v>0</v>
      </c>
    </row>
    <row r="315" spans="2:40">
      <c r="B315" s="3007"/>
      <c r="C315" s="3010"/>
      <c r="D315" s="517" t="str">
        <f>E$12</f>
        <v>★★</v>
      </c>
      <c r="E315" s="518"/>
      <c r="F315" s="519"/>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1"/>
      <c r="AH315" s="514">
        <f t="shared" si="242"/>
        <v>28</v>
      </c>
      <c r="AI315" s="467">
        <f t="shared" si="246"/>
        <v>0</v>
      </c>
      <c r="AJ315" s="522">
        <f t="shared" si="244"/>
        <v>0</v>
      </c>
      <c r="AM315" s="504">
        <f t="shared" si="245"/>
        <v>0</v>
      </c>
      <c r="AN315" s="504">
        <f t="shared" si="241"/>
        <v>0</v>
      </c>
    </row>
    <row r="316" spans="2:40">
      <c r="B316" s="3008"/>
      <c r="C316" s="3011"/>
      <c r="D316" s="529"/>
      <c r="E316" s="455"/>
      <c r="F316" s="523"/>
      <c r="G316" s="524"/>
      <c r="H316" s="524"/>
      <c r="I316" s="524"/>
      <c r="J316" s="524"/>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5"/>
      <c r="AH316" s="514">
        <f t="shared" si="242"/>
        <v>28</v>
      </c>
      <c r="AI316" s="515">
        <f t="shared" si="246"/>
        <v>0</v>
      </c>
      <c r="AJ316" s="516">
        <f>+COUNTIF(F316:AG316,"休")</f>
        <v>0</v>
      </c>
      <c r="AM316" s="504">
        <f>+COUNTIF(F316:AG316,"－")</f>
        <v>0</v>
      </c>
      <c r="AN316" s="504">
        <f t="shared" si="241"/>
        <v>0</v>
      </c>
    </row>
    <row r="317" spans="2:40" ht="24.75" customHeight="1">
      <c r="B317" s="3006" t="s">
        <v>896</v>
      </c>
      <c r="C317" s="3009" t="s">
        <v>897</v>
      </c>
      <c r="D317" s="504" t="s">
        <v>488</v>
      </c>
      <c r="E317" s="526" t="s">
        <v>906</v>
      </c>
      <c r="F317" s="506"/>
      <c r="G317" s="507"/>
      <c r="H317" s="507"/>
      <c r="I317" s="507"/>
      <c r="J317" s="507"/>
      <c r="K317" s="507"/>
      <c r="L317" s="507"/>
      <c r="M317" s="507"/>
      <c r="N317" s="507"/>
      <c r="O317" s="507"/>
      <c r="P317" s="507"/>
      <c r="Q317" s="507"/>
      <c r="R317" s="507"/>
      <c r="S317" s="507"/>
      <c r="T317" s="507"/>
      <c r="U317" s="507"/>
      <c r="V317" s="507"/>
      <c r="W317" s="507"/>
      <c r="X317" s="507"/>
      <c r="Y317" s="507"/>
      <c r="Z317" s="507"/>
      <c r="AA317" s="507"/>
      <c r="AB317" s="507"/>
      <c r="AC317" s="507"/>
      <c r="AD317" s="507"/>
      <c r="AE317" s="507"/>
      <c r="AF317" s="507"/>
      <c r="AG317" s="508"/>
      <c r="AH317" s="527"/>
      <c r="AI317" s="504"/>
      <c r="AJ317" s="528"/>
    </row>
    <row r="318" spans="2:40" ht="13.5" customHeight="1">
      <c r="B318" s="3007"/>
      <c r="C318" s="3010"/>
      <c r="D318" s="529" t="str">
        <f>E$14</f>
        <v>〇〇</v>
      </c>
      <c r="E318" s="455"/>
      <c r="F318" s="511"/>
      <c r="G318" s="512"/>
      <c r="H318" s="512"/>
      <c r="I318" s="512"/>
      <c r="J318" s="512"/>
      <c r="K318" s="512"/>
      <c r="L318" s="512"/>
      <c r="M318" s="512"/>
      <c r="N318" s="512"/>
      <c r="O318" s="512"/>
      <c r="P318" s="512"/>
      <c r="Q318" s="512"/>
      <c r="R318" s="512"/>
      <c r="S318" s="512"/>
      <c r="T318" s="512"/>
      <c r="U318" s="512"/>
      <c r="V318" s="512"/>
      <c r="W318" s="512"/>
      <c r="X318" s="512"/>
      <c r="Y318" s="512"/>
      <c r="Z318" s="512"/>
      <c r="AA318" s="512"/>
      <c r="AB318" s="512"/>
      <c r="AC318" s="512"/>
      <c r="AD318" s="512"/>
      <c r="AE318" s="512"/>
      <c r="AF318" s="512"/>
      <c r="AG318" s="513"/>
      <c r="AH318" s="514">
        <f t="shared" ref="AH318" si="247">COUNTA(F$136:AG$136)-AI318</f>
        <v>28</v>
      </c>
      <c r="AI318" s="515">
        <f t="shared" ref="AI318:AI321" si="248">AM318+AN318</f>
        <v>0</v>
      </c>
      <c r="AJ318" s="516">
        <f>+COUNTIF(F318:AG318,"休")</f>
        <v>0</v>
      </c>
      <c r="AM318" s="504">
        <f>+COUNTIF(F318:AG318,"－")</f>
        <v>0</v>
      </c>
      <c r="AN318" s="504">
        <f>+COUNTIF(F318:AG318,"外")</f>
        <v>0</v>
      </c>
    </row>
    <row r="319" spans="2:40">
      <c r="B319" s="3007"/>
      <c r="C319" s="3010"/>
      <c r="D319" s="517" t="str">
        <f>E$15</f>
        <v>●●</v>
      </c>
      <c r="E319" s="518"/>
      <c r="F319" s="519"/>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1"/>
      <c r="AH319" s="514">
        <f>COUNTA(F$136:AG$136)-AI319</f>
        <v>28</v>
      </c>
      <c r="AI319" s="467">
        <f t="shared" si="248"/>
        <v>0</v>
      </c>
      <c r="AJ319" s="522">
        <f t="shared" ref="AJ319:AJ321" si="249">+COUNTIF(F319:AG319,"休")</f>
        <v>0</v>
      </c>
      <c r="AM319" s="504">
        <f t="shared" ref="AM319:AM321" si="250">+COUNTIF(F319:AG319,"－")</f>
        <v>0</v>
      </c>
      <c r="AN319" s="504">
        <f>+COUNTIF(F319:AG319,"外")</f>
        <v>0</v>
      </c>
    </row>
    <row r="320" spans="2:40">
      <c r="B320" s="3007"/>
      <c r="C320" s="3010"/>
      <c r="D320" s="517">
        <f>E$16</f>
        <v>0</v>
      </c>
      <c r="E320" s="518"/>
      <c r="F320" s="519"/>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1"/>
      <c r="AH320" s="514">
        <f t="shared" ref="AH320:AH321" si="251">COUNTA(F$136:AG$136)-AI320</f>
        <v>28</v>
      </c>
      <c r="AI320" s="467">
        <f t="shared" si="248"/>
        <v>0</v>
      </c>
      <c r="AJ320" s="522">
        <f t="shared" si="249"/>
        <v>0</v>
      </c>
      <c r="AM320" s="504">
        <f t="shared" si="250"/>
        <v>0</v>
      </c>
      <c r="AN320" s="504">
        <f>+COUNTIF(F320:AG320,"外")</f>
        <v>0</v>
      </c>
    </row>
    <row r="321" spans="2:40">
      <c r="B321" s="3007"/>
      <c r="C321" s="3011"/>
      <c r="D321" s="529">
        <f>E$17</f>
        <v>0</v>
      </c>
      <c r="E321" s="455"/>
      <c r="F321" s="519"/>
      <c r="G321" s="530"/>
      <c r="H321" s="530"/>
      <c r="I321" s="530"/>
      <c r="J321" s="530"/>
      <c r="K321" s="530"/>
      <c r="L321" s="530"/>
      <c r="M321" s="530"/>
      <c r="N321" s="530"/>
      <c r="O321" s="530"/>
      <c r="P321" s="530"/>
      <c r="Q321" s="530"/>
      <c r="R321" s="530"/>
      <c r="S321" s="530"/>
      <c r="T321" s="530"/>
      <c r="U321" s="530"/>
      <c r="V321" s="530"/>
      <c r="W321" s="530"/>
      <c r="X321" s="530"/>
      <c r="Y321" s="530"/>
      <c r="Z321" s="530"/>
      <c r="AA321" s="530"/>
      <c r="AB321" s="530"/>
      <c r="AC321" s="530"/>
      <c r="AD321" s="530"/>
      <c r="AE321" s="530"/>
      <c r="AF321" s="530"/>
      <c r="AG321" s="513"/>
      <c r="AH321" s="514">
        <f t="shared" si="251"/>
        <v>28</v>
      </c>
      <c r="AI321" s="498">
        <f t="shared" si="248"/>
        <v>0</v>
      </c>
      <c r="AJ321" s="516">
        <f t="shared" si="249"/>
        <v>0</v>
      </c>
      <c r="AM321" s="504">
        <f t="shared" si="250"/>
        <v>0</v>
      </c>
      <c r="AN321" s="504">
        <f>+COUNTIF(F321:AG321,"外")</f>
        <v>0</v>
      </c>
    </row>
    <row r="322" spans="2:40" ht="24.75" customHeight="1">
      <c r="B322" s="3007"/>
      <c r="C322" s="3009" t="s">
        <v>900</v>
      </c>
      <c r="D322" s="504" t="s">
        <v>488</v>
      </c>
      <c r="E322" s="526" t="s">
        <v>906</v>
      </c>
      <c r="F322" s="506"/>
      <c r="G322" s="507"/>
      <c r="H322" s="507"/>
      <c r="I322" s="507"/>
      <c r="J322" s="507"/>
      <c r="K322" s="507"/>
      <c r="L322" s="507"/>
      <c r="M322" s="507"/>
      <c r="N322" s="507"/>
      <c r="O322" s="507"/>
      <c r="P322" s="507"/>
      <c r="Q322" s="507"/>
      <c r="R322" s="507"/>
      <c r="S322" s="507"/>
      <c r="T322" s="507"/>
      <c r="U322" s="507"/>
      <c r="V322" s="507"/>
      <c r="W322" s="507"/>
      <c r="X322" s="507"/>
      <c r="Y322" s="507"/>
      <c r="Z322" s="507"/>
      <c r="AA322" s="507"/>
      <c r="AB322" s="507"/>
      <c r="AC322" s="507"/>
      <c r="AD322" s="507"/>
      <c r="AE322" s="507"/>
      <c r="AF322" s="507"/>
      <c r="AG322" s="508"/>
      <c r="AH322" s="527"/>
      <c r="AI322" s="504"/>
      <c r="AJ322" s="528"/>
    </row>
    <row r="323" spans="2:40">
      <c r="B323" s="3007"/>
      <c r="C323" s="3010"/>
      <c r="D323" s="509" t="str">
        <f>E$18</f>
        <v>●●</v>
      </c>
      <c r="E323" s="510"/>
      <c r="F323" s="511"/>
      <c r="G323" s="512"/>
      <c r="H323" s="512"/>
      <c r="I323" s="512"/>
      <c r="J323" s="512"/>
      <c r="K323" s="512"/>
      <c r="L323" s="512"/>
      <c r="M323" s="512"/>
      <c r="N323" s="512"/>
      <c r="O323" s="512"/>
      <c r="P323" s="512"/>
      <c r="Q323" s="512"/>
      <c r="R323" s="512"/>
      <c r="S323" s="512"/>
      <c r="T323" s="512"/>
      <c r="U323" s="512"/>
      <c r="V323" s="512"/>
      <c r="W323" s="512"/>
      <c r="X323" s="512"/>
      <c r="Y323" s="512"/>
      <c r="Z323" s="512"/>
      <c r="AA323" s="512"/>
      <c r="AB323" s="512"/>
      <c r="AC323" s="512"/>
      <c r="AD323" s="512"/>
      <c r="AE323" s="512"/>
      <c r="AF323" s="512"/>
      <c r="AG323" s="531"/>
      <c r="AH323" s="514">
        <f t="shared" ref="AH323:AH326" si="252">COUNTA(F$136:AG$136)-AI323</f>
        <v>28</v>
      </c>
      <c r="AI323" s="532">
        <f t="shared" ref="AI323:AI326" si="253">AM323+AN323</f>
        <v>0</v>
      </c>
      <c r="AJ323" s="533">
        <f>+COUNTIF(F323:AG323,"休")</f>
        <v>0</v>
      </c>
      <c r="AM323" s="504">
        <f>+COUNTIF(F323:AG323,"－")</f>
        <v>0</v>
      </c>
      <c r="AN323" s="504">
        <f>+COUNTIF(F323:AG323,"外")</f>
        <v>0</v>
      </c>
    </row>
    <row r="324" spans="2:40">
      <c r="B324" s="3007"/>
      <c r="C324" s="3010"/>
      <c r="D324" s="517">
        <f>E$19</f>
        <v>0</v>
      </c>
      <c r="E324" s="518"/>
      <c r="F324" s="519"/>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1"/>
      <c r="AH324" s="514">
        <f t="shared" si="252"/>
        <v>28</v>
      </c>
      <c r="AI324" s="467">
        <f t="shared" si="253"/>
        <v>0</v>
      </c>
      <c r="AJ324" s="522">
        <f t="shared" ref="AJ324:AJ326" si="254">+COUNTIF(F324:AG324,"休")</f>
        <v>0</v>
      </c>
      <c r="AM324" s="504">
        <f t="shared" ref="AM324:AM326" si="255">+COUNTIF(F324:AG324,"－")</f>
        <v>0</v>
      </c>
      <c r="AN324" s="504">
        <f>+COUNTIF(F324:AG324,"外")</f>
        <v>0</v>
      </c>
    </row>
    <row r="325" spans="2:40">
      <c r="B325" s="3007"/>
      <c r="C325" s="3010"/>
      <c r="D325" s="517">
        <f>E$20</f>
        <v>0</v>
      </c>
      <c r="E325" s="518"/>
      <c r="F325" s="519"/>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1"/>
      <c r="AH325" s="514">
        <f t="shared" si="252"/>
        <v>28</v>
      </c>
      <c r="AI325" s="467">
        <f t="shared" si="253"/>
        <v>0</v>
      </c>
      <c r="AJ325" s="522">
        <f t="shared" si="254"/>
        <v>0</v>
      </c>
      <c r="AM325" s="504">
        <f t="shared" si="255"/>
        <v>0</v>
      </c>
      <c r="AN325" s="504">
        <f>+COUNTIF(F325:AG325,"外")</f>
        <v>0</v>
      </c>
    </row>
    <row r="326" spans="2:40">
      <c r="B326" s="3008"/>
      <c r="C326" s="3011"/>
      <c r="D326" s="534">
        <f>E$21</f>
        <v>0</v>
      </c>
      <c r="E326" s="544"/>
      <c r="F326" s="536"/>
      <c r="G326" s="537"/>
      <c r="H326" s="537"/>
      <c r="I326" s="537"/>
      <c r="J326" s="537"/>
      <c r="K326" s="537"/>
      <c r="L326" s="537"/>
      <c r="M326" s="537"/>
      <c r="N326" s="537"/>
      <c r="O326" s="537"/>
      <c r="P326" s="537"/>
      <c r="Q326" s="537"/>
      <c r="R326" s="537"/>
      <c r="S326" s="537"/>
      <c r="T326" s="537"/>
      <c r="U326" s="537"/>
      <c r="V326" s="537"/>
      <c r="W326" s="537"/>
      <c r="X326" s="537"/>
      <c r="Y326" s="537"/>
      <c r="Z326" s="537"/>
      <c r="AA326" s="537"/>
      <c r="AB326" s="537"/>
      <c r="AC326" s="537"/>
      <c r="AD326" s="537"/>
      <c r="AE326" s="537"/>
      <c r="AF326" s="537"/>
      <c r="AG326" s="538"/>
      <c r="AH326" s="539">
        <f t="shared" si="252"/>
        <v>28</v>
      </c>
      <c r="AI326" s="535">
        <f t="shared" si="253"/>
        <v>0</v>
      </c>
      <c r="AJ326" s="540">
        <f t="shared" si="254"/>
        <v>0</v>
      </c>
      <c r="AM326" s="504">
        <f t="shared" si="255"/>
        <v>0</v>
      </c>
      <c r="AN326" s="504">
        <f>+COUNTIF(F326:AG326,"外")</f>
        <v>0</v>
      </c>
    </row>
    <row r="327" spans="2:4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row>
    <row r="328" spans="2:40" ht="13.5" customHeight="1">
      <c r="B328" s="491"/>
      <c r="C328" s="492"/>
      <c r="D328" s="493"/>
      <c r="E328" s="456" t="s">
        <v>858</v>
      </c>
      <c r="F328" s="457">
        <f>+AG308+1</f>
        <v>45501</v>
      </c>
      <c r="G328" s="458">
        <f>+F328+1</f>
        <v>45502</v>
      </c>
      <c r="H328" s="458">
        <f t="shared" ref="H328:Y328" si="256">+G328+1</f>
        <v>45503</v>
      </c>
      <c r="I328" s="458">
        <f t="shared" si="256"/>
        <v>45504</v>
      </c>
      <c r="J328" s="458">
        <f t="shared" si="256"/>
        <v>45505</v>
      </c>
      <c r="K328" s="458">
        <f t="shared" si="256"/>
        <v>45506</v>
      </c>
      <c r="L328" s="458">
        <f t="shared" si="256"/>
        <v>45507</v>
      </c>
      <c r="M328" s="458">
        <f t="shared" si="256"/>
        <v>45508</v>
      </c>
      <c r="N328" s="458">
        <f t="shared" si="256"/>
        <v>45509</v>
      </c>
      <c r="O328" s="458">
        <f t="shared" si="256"/>
        <v>45510</v>
      </c>
      <c r="P328" s="458">
        <f t="shared" si="256"/>
        <v>45511</v>
      </c>
      <c r="Q328" s="458">
        <f t="shared" si="256"/>
        <v>45512</v>
      </c>
      <c r="R328" s="458">
        <f t="shared" si="256"/>
        <v>45513</v>
      </c>
      <c r="S328" s="458">
        <f t="shared" si="256"/>
        <v>45514</v>
      </c>
      <c r="T328" s="458">
        <f t="shared" si="256"/>
        <v>45515</v>
      </c>
      <c r="U328" s="458">
        <f t="shared" si="256"/>
        <v>45516</v>
      </c>
      <c r="V328" s="458">
        <f t="shared" si="256"/>
        <v>45517</v>
      </c>
      <c r="W328" s="458">
        <f t="shared" si="256"/>
        <v>45518</v>
      </c>
      <c r="X328" s="458">
        <f t="shared" si="256"/>
        <v>45519</v>
      </c>
      <c r="Y328" s="458">
        <f t="shared" si="256"/>
        <v>45520</v>
      </c>
      <c r="Z328" s="458">
        <f>+Y328+1</f>
        <v>45521</v>
      </c>
      <c r="AA328" s="458">
        <f t="shared" ref="AA328:AC328" si="257">+Z328+1</f>
        <v>45522</v>
      </c>
      <c r="AB328" s="458">
        <f t="shared" si="257"/>
        <v>45523</v>
      </c>
      <c r="AC328" s="458">
        <f t="shared" si="257"/>
        <v>45524</v>
      </c>
      <c r="AD328" s="458">
        <f>+AC328+1</f>
        <v>45525</v>
      </c>
      <c r="AE328" s="458">
        <f t="shared" ref="AE328:AG328" si="258">+AD328+1</f>
        <v>45526</v>
      </c>
      <c r="AF328" s="458">
        <f t="shared" si="258"/>
        <v>45527</v>
      </c>
      <c r="AG328" s="541">
        <f t="shared" si="258"/>
        <v>45528</v>
      </c>
      <c r="AH328" s="3013" t="s">
        <v>902</v>
      </c>
      <c r="AI328" s="3016" t="s">
        <v>903</v>
      </c>
      <c r="AJ328" s="3019" t="s">
        <v>878</v>
      </c>
      <c r="AK328" s="3022"/>
      <c r="AM328" s="3023" t="s">
        <v>904</v>
      </c>
      <c r="AN328" s="3023" t="s">
        <v>905</v>
      </c>
    </row>
    <row r="329" spans="2:40">
      <c r="B329" s="495"/>
      <c r="C329" s="496"/>
      <c r="D329" s="497"/>
      <c r="E329" s="467" t="s">
        <v>859</v>
      </c>
      <c r="F329" s="468" t="str">
        <f>TEXT(WEEKDAY(+F328),"aaa")</f>
        <v>日</v>
      </c>
      <c r="G329" s="469" t="str">
        <f t="shared" ref="G329:AG329" si="259">TEXT(WEEKDAY(+G328),"aaa")</f>
        <v>月</v>
      </c>
      <c r="H329" s="469" t="str">
        <f t="shared" si="259"/>
        <v>火</v>
      </c>
      <c r="I329" s="469" t="str">
        <f t="shared" si="259"/>
        <v>水</v>
      </c>
      <c r="J329" s="469" t="str">
        <f t="shared" si="259"/>
        <v>木</v>
      </c>
      <c r="K329" s="469" t="str">
        <f t="shared" si="259"/>
        <v>金</v>
      </c>
      <c r="L329" s="469" t="str">
        <f t="shared" si="259"/>
        <v>土</v>
      </c>
      <c r="M329" s="469" t="str">
        <f t="shared" si="259"/>
        <v>日</v>
      </c>
      <c r="N329" s="469" t="str">
        <f t="shared" si="259"/>
        <v>月</v>
      </c>
      <c r="O329" s="469" t="str">
        <f t="shared" si="259"/>
        <v>火</v>
      </c>
      <c r="P329" s="469" t="str">
        <f t="shared" si="259"/>
        <v>水</v>
      </c>
      <c r="Q329" s="469" t="str">
        <f t="shared" si="259"/>
        <v>木</v>
      </c>
      <c r="R329" s="469" t="str">
        <f t="shared" si="259"/>
        <v>金</v>
      </c>
      <c r="S329" s="469" t="str">
        <f t="shared" si="259"/>
        <v>土</v>
      </c>
      <c r="T329" s="469" t="str">
        <f t="shared" si="259"/>
        <v>日</v>
      </c>
      <c r="U329" s="469" t="str">
        <f t="shared" si="259"/>
        <v>月</v>
      </c>
      <c r="V329" s="469" t="str">
        <f t="shared" si="259"/>
        <v>火</v>
      </c>
      <c r="W329" s="469" t="str">
        <f t="shared" si="259"/>
        <v>水</v>
      </c>
      <c r="X329" s="469" t="str">
        <f t="shared" si="259"/>
        <v>木</v>
      </c>
      <c r="Y329" s="469" t="str">
        <f t="shared" si="259"/>
        <v>金</v>
      </c>
      <c r="Z329" s="469" t="str">
        <f t="shared" si="259"/>
        <v>土</v>
      </c>
      <c r="AA329" s="469" t="str">
        <f t="shared" si="259"/>
        <v>日</v>
      </c>
      <c r="AB329" s="469" t="str">
        <f t="shared" si="259"/>
        <v>月</v>
      </c>
      <c r="AC329" s="469" t="str">
        <f t="shared" si="259"/>
        <v>火</v>
      </c>
      <c r="AD329" s="469" t="str">
        <f t="shared" si="259"/>
        <v>水</v>
      </c>
      <c r="AE329" s="469" t="str">
        <f t="shared" si="259"/>
        <v>木</v>
      </c>
      <c r="AF329" s="469" t="str">
        <f t="shared" si="259"/>
        <v>金</v>
      </c>
      <c r="AG329" s="469" t="str">
        <f t="shared" si="259"/>
        <v>土</v>
      </c>
      <c r="AH329" s="3014"/>
      <c r="AI329" s="3017"/>
      <c r="AJ329" s="3020"/>
      <c r="AK329" s="3022"/>
      <c r="AM329" s="3023"/>
      <c r="AN329" s="3023"/>
    </row>
    <row r="330" spans="2:40" ht="24.75" customHeight="1">
      <c r="B330" s="502" t="s">
        <v>876</v>
      </c>
      <c r="C330" s="503" t="s">
        <v>877</v>
      </c>
      <c r="D330" s="504" t="s">
        <v>488</v>
      </c>
      <c r="E330" s="526" t="s">
        <v>906</v>
      </c>
      <c r="F330" s="506"/>
      <c r="G330" s="507"/>
      <c r="H330" s="507"/>
      <c r="I330" s="507"/>
      <c r="J330" s="507"/>
      <c r="K330" s="507"/>
      <c r="L330" s="507"/>
      <c r="M330" s="507"/>
      <c r="N330" s="507"/>
      <c r="O330" s="507"/>
      <c r="P330" s="507"/>
      <c r="Q330" s="507"/>
      <c r="R330" s="507"/>
      <c r="S330" s="507"/>
      <c r="T330" s="507"/>
      <c r="U330" s="507"/>
      <c r="V330" s="507"/>
      <c r="W330" s="507"/>
      <c r="X330" s="507"/>
      <c r="Y330" s="507"/>
      <c r="Z330" s="507"/>
      <c r="AA330" s="507"/>
      <c r="AB330" s="507"/>
      <c r="AC330" s="507"/>
      <c r="AD330" s="507"/>
      <c r="AE330" s="507"/>
      <c r="AF330" s="507"/>
      <c r="AG330" s="508"/>
      <c r="AH330" s="3015"/>
      <c r="AI330" s="3018"/>
      <c r="AJ330" s="3021"/>
      <c r="AK330" s="3022"/>
    </row>
    <row r="331" spans="2:40" ht="13.5" customHeight="1">
      <c r="B331" s="3006" t="s">
        <v>885</v>
      </c>
      <c r="C331" s="3009" t="s">
        <v>886</v>
      </c>
      <c r="D331" s="509" t="str">
        <f>E$8</f>
        <v>〇〇</v>
      </c>
      <c r="E331" s="510"/>
      <c r="F331" s="511"/>
      <c r="G331" s="512"/>
      <c r="H331" s="512"/>
      <c r="I331" s="512"/>
      <c r="J331" s="512"/>
      <c r="K331" s="512"/>
      <c r="L331" s="512"/>
      <c r="M331" s="512"/>
      <c r="N331" s="512"/>
      <c r="O331" s="512"/>
      <c r="P331" s="512"/>
      <c r="Q331" s="512"/>
      <c r="R331" s="512"/>
      <c r="S331" s="512"/>
      <c r="T331" s="512"/>
      <c r="U331" s="512"/>
      <c r="V331" s="512"/>
      <c r="W331" s="512"/>
      <c r="X331" s="512"/>
      <c r="Y331" s="512"/>
      <c r="Z331" s="512"/>
      <c r="AA331" s="512"/>
      <c r="AB331" s="512"/>
      <c r="AC331" s="512"/>
      <c r="AD331" s="512"/>
      <c r="AE331" s="512"/>
      <c r="AF331" s="512"/>
      <c r="AG331" s="513"/>
      <c r="AH331" s="514">
        <f>COUNTA(F$156:AG$156)-AI331</f>
        <v>28</v>
      </c>
      <c r="AI331" s="515">
        <f>AM331+AN331</f>
        <v>0</v>
      </c>
      <c r="AJ331" s="516">
        <f>+COUNTIF(F331:AG331,"休")</f>
        <v>0</v>
      </c>
      <c r="AM331" s="504">
        <f>+COUNTIF(F331:AG331,"－")</f>
        <v>0</v>
      </c>
      <c r="AN331" s="504">
        <f t="shared" ref="AN331:AN336" si="260">+COUNTIF(F331:AG331,"外")</f>
        <v>0</v>
      </c>
    </row>
    <row r="332" spans="2:40" ht="13.5" customHeight="1">
      <c r="B332" s="3007"/>
      <c r="C332" s="3010"/>
      <c r="D332" s="517" t="str">
        <f>E$9</f>
        <v>●●</v>
      </c>
      <c r="E332" s="518"/>
      <c r="F332" s="519"/>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1"/>
      <c r="AH332" s="514">
        <f>COUNTA(F$156:AG$156)-AI332</f>
        <v>28</v>
      </c>
      <c r="AI332" s="467">
        <f t="shared" ref="AI332" si="261">AM332+AN332</f>
        <v>0</v>
      </c>
      <c r="AJ332" s="522">
        <f t="shared" ref="AJ332:AJ335" si="262">+COUNTIF(F332:AG332,"休")</f>
        <v>0</v>
      </c>
      <c r="AM332" s="504">
        <f t="shared" ref="AM332:AM335" si="263">+COUNTIF(F332:AG332,"－")</f>
        <v>0</v>
      </c>
      <c r="AN332" s="504">
        <f t="shared" si="260"/>
        <v>0</v>
      </c>
    </row>
    <row r="333" spans="2:40">
      <c r="B333" s="3007"/>
      <c r="C333" s="3010"/>
      <c r="D333" s="517" t="str">
        <f>E$10</f>
        <v>△△</v>
      </c>
      <c r="E333" s="518"/>
      <c r="F333" s="519"/>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1"/>
      <c r="AH333" s="514">
        <f t="shared" ref="AH333:AH334" si="264">COUNTA(F$156:AG$156)-AI333</f>
        <v>28</v>
      </c>
      <c r="AI333" s="467">
        <f>AM333+AN333</f>
        <v>0</v>
      </c>
      <c r="AJ333" s="522">
        <f t="shared" si="262"/>
        <v>0</v>
      </c>
      <c r="AM333" s="504">
        <f t="shared" si="263"/>
        <v>0</v>
      </c>
      <c r="AN333" s="504">
        <f t="shared" si="260"/>
        <v>0</v>
      </c>
    </row>
    <row r="334" spans="2:40">
      <c r="B334" s="3007"/>
      <c r="C334" s="3010"/>
      <c r="D334" s="517" t="str">
        <f>E$11</f>
        <v>■■</v>
      </c>
      <c r="E334" s="518"/>
      <c r="F334" s="519"/>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1"/>
      <c r="AH334" s="514">
        <f t="shared" si="264"/>
        <v>28</v>
      </c>
      <c r="AI334" s="467">
        <f t="shared" ref="AI334:AI336" si="265">AM334+AN334</f>
        <v>0</v>
      </c>
      <c r="AJ334" s="522">
        <f t="shared" si="262"/>
        <v>0</v>
      </c>
      <c r="AM334" s="504">
        <f t="shared" si="263"/>
        <v>0</v>
      </c>
      <c r="AN334" s="504">
        <f t="shared" si="260"/>
        <v>0</v>
      </c>
    </row>
    <row r="335" spans="2:40">
      <c r="B335" s="3007"/>
      <c r="C335" s="3010"/>
      <c r="D335" s="517" t="str">
        <f>E$12</f>
        <v>★★</v>
      </c>
      <c r="E335" s="518"/>
      <c r="F335" s="519"/>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1"/>
      <c r="AH335" s="514">
        <f>COUNTA(F$156:AG$156)-AI335</f>
        <v>28</v>
      </c>
      <c r="AI335" s="467">
        <f t="shared" si="265"/>
        <v>0</v>
      </c>
      <c r="AJ335" s="522">
        <f t="shared" si="262"/>
        <v>0</v>
      </c>
      <c r="AM335" s="504">
        <f t="shared" si="263"/>
        <v>0</v>
      </c>
      <c r="AN335" s="504">
        <f t="shared" si="260"/>
        <v>0</v>
      </c>
    </row>
    <row r="336" spans="2:40">
      <c r="B336" s="3008"/>
      <c r="C336" s="3011"/>
      <c r="D336" s="529"/>
      <c r="E336" s="455"/>
      <c r="F336" s="523"/>
      <c r="G336" s="524"/>
      <c r="H336" s="524"/>
      <c r="I336" s="524"/>
      <c r="J336" s="524"/>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5"/>
      <c r="AH336" s="514">
        <f>COUNTA(F$156:AG$156)-AI336</f>
        <v>28</v>
      </c>
      <c r="AI336" s="515">
        <f t="shared" si="265"/>
        <v>0</v>
      </c>
      <c r="AJ336" s="516">
        <f>+COUNTIF(F336:AG336,"休")</f>
        <v>0</v>
      </c>
      <c r="AM336" s="504">
        <f>+COUNTIF(F336:AG336,"－")</f>
        <v>0</v>
      </c>
      <c r="AN336" s="504">
        <f t="shared" si="260"/>
        <v>0</v>
      </c>
    </row>
    <row r="337" spans="1:40" ht="24.75" customHeight="1">
      <c r="B337" s="3006" t="s">
        <v>896</v>
      </c>
      <c r="C337" s="3009" t="s">
        <v>897</v>
      </c>
      <c r="D337" s="504" t="s">
        <v>488</v>
      </c>
      <c r="E337" s="526" t="s">
        <v>906</v>
      </c>
      <c r="F337" s="506"/>
      <c r="G337" s="507"/>
      <c r="H337" s="507"/>
      <c r="I337" s="507"/>
      <c r="J337" s="507"/>
      <c r="K337" s="507"/>
      <c r="L337" s="507"/>
      <c r="M337" s="507"/>
      <c r="N337" s="507"/>
      <c r="O337" s="507"/>
      <c r="P337" s="507"/>
      <c r="Q337" s="507"/>
      <c r="R337" s="507"/>
      <c r="S337" s="507"/>
      <c r="T337" s="507"/>
      <c r="U337" s="507"/>
      <c r="V337" s="507"/>
      <c r="W337" s="507"/>
      <c r="X337" s="507"/>
      <c r="Y337" s="507"/>
      <c r="Z337" s="507"/>
      <c r="AA337" s="507"/>
      <c r="AB337" s="507"/>
      <c r="AC337" s="507"/>
      <c r="AD337" s="507"/>
      <c r="AE337" s="507"/>
      <c r="AF337" s="507"/>
      <c r="AG337" s="508"/>
      <c r="AH337" s="527"/>
      <c r="AI337" s="504"/>
      <c r="AJ337" s="528"/>
    </row>
    <row r="338" spans="1:40" ht="13.5" customHeight="1">
      <c r="B338" s="3007"/>
      <c r="C338" s="3010"/>
      <c r="D338" s="529" t="str">
        <f>E$14</f>
        <v>〇〇</v>
      </c>
      <c r="E338" s="455"/>
      <c r="F338" s="511"/>
      <c r="G338" s="512"/>
      <c r="H338" s="512"/>
      <c r="I338" s="512"/>
      <c r="J338" s="512"/>
      <c r="K338" s="512"/>
      <c r="L338" s="512"/>
      <c r="M338" s="512"/>
      <c r="N338" s="512"/>
      <c r="O338" s="512"/>
      <c r="P338" s="512"/>
      <c r="Q338" s="512"/>
      <c r="R338" s="512"/>
      <c r="S338" s="512"/>
      <c r="T338" s="512"/>
      <c r="U338" s="512"/>
      <c r="V338" s="512"/>
      <c r="W338" s="512"/>
      <c r="X338" s="512"/>
      <c r="Y338" s="512"/>
      <c r="Z338" s="512"/>
      <c r="AA338" s="512"/>
      <c r="AB338" s="512"/>
      <c r="AC338" s="512"/>
      <c r="AD338" s="512"/>
      <c r="AE338" s="512"/>
      <c r="AF338" s="512"/>
      <c r="AG338" s="513"/>
      <c r="AH338" s="514">
        <f>COUNTA(F$156:AG$156)-AI338</f>
        <v>28</v>
      </c>
      <c r="AI338" s="515">
        <f t="shared" ref="AI338:AI341" si="266">AM338+AN338</f>
        <v>0</v>
      </c>
      <c r="AJ338" s="516">
        <f>+COUNTIF(F338:AG338,"休")</f>
        <v>0</v>
      </c>
      <c r="AM338" s="504">
        <f>+COUNTIF(F338:AG338,"－")</f>
        <v>0</v>
      </c>
      <c r="AN338" s="504">
        <f>+COUNTIF(F338:AG338,"外")</f>
        <v>0</v>
      </c>
    </row>
    <row r="339" spans="1:40">
      <c r="B339" s="3007"/>
      <c r="C339" s="3010"/>
      <c r="D339" s="517" t="str">
        <f>E$15</f>
        <v>●●</v>
      </c>
      <c r="E339" s="518"/>
      <c r="F339" s="519"/>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1"/>
      <c r="AH339" s="514">
        <f>COUNTA(F$156:AG$156)-AI339</f>
        <v>28</v>
      </c>
      <c r="AI339" s="467">
        <f t="shared" si="266"/>
        <v>0</v>
      </c>
      <c r="AJ339" s="522">
        <f t="shared" ref="AJ339:AJ341" si="267">+COUNTIF(F339:AG339,"休")</f>
        <v>0</v>
      </c>
      <c r="AM339" s="504">
        <f t="shared" ref="AM339:AM341" si="268">+COUNTIF(F339:AG339,"－")</f>
        <v>0</v>
      </c>
      <c r="AN339" s="504">
        <f>+COUNTIF(F339:AG339,"外")</f>
        <v>0</v>
      </c>
    </row>
    <row r="340" spans="1:40">
      <c r="B340" s="3007"/>
      <c r="C340" s="3010"/>
      <c r="D340" s="517">
        <f>E$16</f>
        <v>0</v>
      </c>
      <c r="E340" s="518"/>
      <c r="F340" s="519"/>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1"/>
      <c r="AH340" s="514">
        <f t="shared" ref="AH340:AH341" si="269">COUNTA(F$156:AG$156)-AI340</f>
        <v>28</v>
      </c>
      <c r="AI340" s="467">
        <f t="shared" si="266"/>
        <v>0</v>
      </c>
      <c r="AJ340" s="522">
        <f t="shared" si="267"/>
        <v>0</v>
      </c>
      <c r="AM340" s="504">
        <f t="shared" si="268"/>
        <v>0</v>
      </c>
      <c r="AN340" s="504">
        <f>+COUNTIF(F340:AG340,"外")</f>
        <v>0</v>
      </c>
    </row>
    <row r="341" spans="1:40">
      <c r="B341" s="3007"/>
      <c r="C341" s="3011"/>
      <c r="D341" s="529">
        <f>E$17</f>
        <v>0</v>
      </c>
      <c r="E341" s="455"/>
      <c r="F341" s="519"/>
      <c r="G341" s="530"/>
      <c r="H341" s="530"/>
      <c r="I341" s="530"/>
      <c r="J341" s="530"/>
      <c r="K341" s="530"/>
      <c r="L341" s="530"/>
      <c r="M341" s="530"/>
      <c r="N341" s="530"/>
      <c r="O341" s="530"/>
      <c r="P341" s="530"/>
      <c r="Q341" s="530"/>
      <c r="R341" s="530"/>
      <c r="S341" s="530"/>
      <c r="T341" s="530"/>
      <c r="U341" s="530"/>
      <c r="V341" s="530"/>
      <c r="W341" s="530"/>
      <c r="X341" s="530"/>
      <c r="Y341" s="530"/>
      <c r="Z341" s="530"/>
      <c r="AA341" s="530"/>
      <c r="AB341" s="530"/>
      <c r="AC341" s="530"/>
      <c r="AD341" s="530"/>
      <c r="AE341" s="530"/>
      <c r="AF341" s="530"/>
      <c r="AG341" s="513"/>
      <c r="AH341" s="514">
        <f t="shared" si="269"/>
        <v>28</v>
      </c>
      <c r="AI341" s="498">
        <f t="shared" si="266"/>
        <v>0</v>
      </c>
      <c r="AJ341" s="516">
        <f t="shared" si="267"/>
        <v>0</v>
      </c>
      <c r="AM341" s="504">
        <f t="shared" si="268"/>
        <v>0</v>
      </c>
      <c r="AN341" s="504">
        <f>+COUNTIF(F341:AG341,"外")</f>
        <v>0</v>
      </c>
    </row>
    <row r="342" spans="1:40" ht="24.75" customHeight="1">
      <c r="B342" s="3007"/>
      <c r="C342" s="3009" t="s">
        <v>900</v>
      </c>
      <c r="D342" s="504" t="s">
        <v>488</v>
      </c>
      <c r="E342" s="526" t="s">
        <v>906</v>
      </c>
      <c r="F342" s="506"/>
      <c r="G342" s="507"/>
      <c r="H342" s="507"/>
      <c r="I342" s="507"/>
      <c r="J342" s="507"/>
      <c r="K342" s="507"/>
      <c r="L342" s="507"/>
      <c r="M342" s="507"/>
      <c r="N342" s="507"/>
      <c r="O342" s="507"/>
      <c r="P342" s="507"/>
      <c r="Q342" s="507"/>
      <c r="R342" s="507"/>
      <c r="S342" s="507"/>
      <c r="T342" s="507"/>
      <c r="U342" s="507"/>
      <c r="V342" s="507"/>
      <c r="W342" s="507"/>
      <c r="X342" s="507"/>
      <c r="Y342" s="507"/>
      <c r="Z342" s="507"/>
      <c r="AA342" s="507"/>
      <c r="AB342" s="507"/>
      <c r="AC342" s="507"/>
      <c r="AD342" s="507"/>
      <c r="AE342" s="507"/>
      <c r="AF342" s="507"/>
      <c r="AG342" s="508"/>
      <c r="AH342" s="527"/>
      <c r="AI342" s="504"/>
      <c r="AJ342" s="528"/>
    </row>
    <row r="343" spans="1:40">
      <c r="B343" s="3007"/>
      <c r="C343" s="3010"/>
      <c r="D343" s="509" t="str">
        <f>E$18</f>
        <v>●●</v>
      </c>
      <c r="E343" s="510"/>
      <c r="F343" s="511"/>
      <c r="G343" s="512"/>
      <c r="H343" s="512"/>
      <c r="I343" s="512"/>
      <c r="J343" s="512"/>
      <c r="K343" s="512"/>
      <c r="L343" s="512"/>
      <c r="M343" s="512"/>
      <c r="N343" s="512"/>
      <c r="O343" s="512"/>
      <c r="P343" s="512"/>
      <c r="Q343" s="512"/>
      <c r="R343" s="512"/>
      <c r="S343" s="512"/>
      <c r="T343" s="512"/>
      <c r="U343" s="512"/>
      <c r="V343" s="512"/>
      <c r="W343" s="512"/>
      <c r="X343" s="512"/>
      <c r="Y343" s="512"/>
      <c r="Z343" s="512"/>
      <c r="AA343" s="512"/>
      <c r="AB343" s="512"/>
      <c r="AC343" s="512"/>
      <c r="AD343" s="512"/>
      <c r="AE343" s="512"/>
      <c r="AF343" s="512"/>
      <c r="AG343" s="531"/>
      <c r="AH343" s="514">
        <f>COUNTA(F$156:AG$156)-AI343</f>
        <v>28</v>
      </c>
      <c r="AI343" s="532">
        <f t="shared" ref="AI343:AI346" si="270">AM343+AN343</f>
        <v>0</v>
      </c>
      <c r="AJ343" s="533">
        <f>+COUNTIF(F343:AG343,"休")</f>
        <v>0</v>
      </c>
      <c r="AM343" s="504">
        <f>+COUNTIF(F343:AG343,"－")</f>
        <v>0</v>
      </c>
      <c r="AN343" s="504">
        <f>+COUNTIF(F343:AG343,"外")</f>
        <v>0</v>
      </c>
    </row>
    <row r="344" spans="1:40">
      <c r="B344" s="3007"/>
      <c r="C344" s="3010"/>
      <c r="D344" s="517">
        <f>E$19</f>
        <v>0</v>
      </c>
      <c r="E344" s="518"/>
      <c r="F344" s="519"/>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1"/>
      <c r="AH344" s="514">
        <f>COUNTA(F$156:AG$156)-AI344</f>
        <v>28</v>
      </c>
      <c r="AI344" s="467">
        <f t="shared" si="270"/>
        <v>0</v>
      </c>
      <c r="AJ344" s="522">
        <f t="shared" ref="AJ344:AJ346" si="271">+COUNTIF(F344:AG344,"休")</f>
        <v>0</v>
      </c>
      <c r="AM344" s="504">
        <f t="shared" ref="AM344:AM346" si="272">+COUNTIF(F344:AG344,"－")</f>
        <v>0</v>
      </c>
      <c r="AN344" s="504">
        <f>+COUNTIF(F344:AG344,"外")</f>
        <v>0</v>
      </c>
    </row>
    <row r="345" spans="1:40">
      <c r="B345" s="3007"/>
      <c r="C345" s="3010"/>
      <c r="D345" s="517">
        <f>E$20</f>
        <v>0</v>
      </c>
      <c r="E345" s="518"/>
      <c r="F345" s="519"/>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1"/>
      <c r="AH345" s="514">
        <f t="shared" ref="AH345:AH346" si="273">COUNTA(F$156:AG$156)-AI345</f>
        <v>28</v>
      </c>
      <c r="AI345" s="467">
        <f t="shared" si="270"/>
        <v>0</v>
      </c>
      <c r="AJ345" s="522">
        <f t="shared" si="271"/>
        <v>0</v>
      </c>
      <c r="AM345" s="504">
        <f t="shared" si="272"/>
        <v>0</v>
      </c>
      <c r="AN345" s="504">
        <f>+COUNTIF(F345:AG345,"外")</f>
        <v>0</v>
      </c>
    </row>
    <row r="346" spans="1:40">
      <c r="B346" s="3008"/>
      <c r="C346" s="3011"/>
      <c r="D346" s="534">
        <f>E$21</f>
        <v>0</v>
      </c>
      <c r="E346" s="544"/>
      <c r="F346" s="536"/>
      <c r="G346" s="537"/>
      <c r="H346" s="537"/>
      <c r="I346" s="537"/>
      <c r="J346" s="537"/>
      <c r="K346" s="537"/>
      <c r="L346" s="537"/>
      <c r="M346" s="537"/>
      <c r="N346" s="537"/>
      <c r="O346" s="537"/>
      <c r="P346" s="537"/>
      <c r="Q346" s="537"/>
      <c r="R346" s="537"/>
      <c r="S346" s="537"/>
      <c r="T346" s="537"/>
      <c r="U346" s="537"/>
      <c r="V346" s="537"/>
      <c r="W346" s="537"/>
      <c r="X346" s="537"/>
      <c r="Y346" s="537"/>
      <c r="Z346" s="537"/>
      <c r="AA346" s="537"/>
      <c r="AB346" s="537"/>
      <c r="AC346" s="537"/>
      <c r="AD346" s="537"/>
      <c r="AE346" s="537"/>
      <c r="AF346" s="537"/>
      <c r="AG346" s="538"/>
      <c r="AH346" s="539">
        <f t="shared" si="273"/>
        <v>28</v>
      </c>
      <c r="AI346" s="535">
        <f t="shared" si="270"/>
        <v>0</v>
      </c>
      <c r="AJ346" s="540">
        <f t="shared" si="271"/>
        <v>0</v>
      </c>
      <c r="AM346" s="504">
        <f t="shared" si="272"/>
        <v>0</v>
      </c>
      <c r="AN346" s="504">
        <f>+COUNTIF(F346:AG346,"外")</f>
        <v>0</v>
      </c>
    </row>
    <row r="348" spans="1:40" ht="6" customHeight="1">
      <c r="B348" s="459"/>
      <c r="C348" s="459"/>
      <c r="D348" s="459"/>
      <c r="E348" s="455"/>
      <c r="F348" s="455"/>
      <c r="G348" s="553"/>
      <c r="H348" s="553"/>
      <c r="I348" s="553"/>
      <c r="J348" s="553"/>
      <c r="K348" s="553"/>
      <c r="L348" s="553"/>
      <c r="M348" s="553"/>
      <c r="N348" s="553"/>
      <c r="O348" s="553"/>
      <c r="P348" s="553"/>
      <c r="Q348" s="553"/>
      <c r="R348" s="553"/>
      <c r="S348" s="553"/>
      <c r="T348" s="553"/>
      <c r="U348" s="553"/>
      <c r="V348" s="553"/>
      <c r="W348" s="553"/>
      <c r="X348" s="553"/>
      <c r="Y348" s="553"/>
      <c r="Z348" s="553"/>
      <c r="AA348" s="553"/>
      <c r="AB348" s="553"/>
      <c r="AC348" s="553"/>
      <c r="AD348" s="553"/>
      <c r="AE348" s="553"/>
      <c r="AF348" s="553"/>
      <c r="AG348" s="553"/>
      <c r="AH348" s="459"/>
      <c r="AI348" s="459"/>
      <c r="AJ348" s="459"/>
    </row>
    <row r="349" spans="1:40" ht="18.75">
      <c r="A349" s="450" t="s">
        <v>871</v>
      </c>
      <c r="B349" s="450"/>
      <c r="C349" s="450"/>
      <c r="D349" s="450"/>
      <c r="E349" s="450"/>
      <c r="P349" s="452"/>
      <c r="AJ349" s="454" t="s">
        <v>872</v>
      </c>
    </row>
    <row r="350" spans="1:40" ht="13.5" customHeight="1">
      <c r="AD350" s="3030" t="s">
        <v>873</v>
      </c>
      <c r="AE350" s="3030"/>
      <c r="AF350" s="3030"/>
      <c r="AG350" s="3031">
        <f>AG$2</f>
        <v>37778</v>
      </c>
      <c r="AH350" s="3031"/>
      <c r="AI350" s="3031"/>
      <c r="AJ350" s="3031"/>
    </row>
    <row r="351" spans="1:40" s="561" customFormat="1" ht="18" customHeight="1">
      <c r="B351" s="3025" t="s">
        <v>848</v>
      </c>
      <c r="C351" s="3025"/>
      <c r="D351" s="562" t="s">
        <v>944</v>
      </c>
      <c r="E351" s="563" t="str">
        <f>E$3</f>
        <v>県道博多天神線排水性舗装工事（第２工区）</v>
      </c>
      <c r="F351" s="563"/>
      <c r="G351" s="563"/>
      <c r="H351" s="563"/>
      <c r="I351" s="563"/>
      <c r="J351" s="563"/>
      <c r="K351" s="563"/>
      <c r="L351" s="563"/>
      <c r="M351" s="563"/>
      <c r="N351" s="563"/>
      <c r="O351" s="562"/>
      <c r="P351" s="562"/>
      <c r="Q351" s="562"/>
      <c r="R351" s="564" t="s">
        <v>852</v>
      </c>
      <c r="S351" s="564"/>
      <c r="T351" s="564"/>
      <c r="U351" s="565"/>
      <c r="V351" s="565"/>
      <c r="W351" s="562" t="s">
        <v>849</v>
      </c>
      <c r="X351" s="3026">
        <f>X$3</f>
        <v>45109</v>
      </c>
      <c r="Y351" s="3026"/>
      <c r="Z351" s="3026"/>
      <c r="AA351" s="3026"/>
      <c r="AB351" s="3026"/>
      <c r="AC351" s="562"/>
      <c r="AD351" s="562"/>
      <c r="AE351" s="562"/>
      <c r="AF351" s="562"/>
      <c r="AG351" s="562"/>
    </row>
    <row r="352" spans="1:40" s="561" customFormat="1" ht="18" customHeight="1">
      <c r="B352" s="3027" t="s">
        <v>856</v>
      </c>
      <c r="C352" s="3027"/>
      <c r="D352" s="562" t="s">
        <v>849</v>
      </c>
      <c r="E352" s="3028">
        <f>+X352-X351+1</f>
        <v>149</v>
      </c>
      <c r="F352" s="3028"/>
      <c r="G352" s="3028"/>
      <c r="H352" s="562"/>
      <c r="I352" s="562"/>
      <c r="J352" s="562"/>
      <c r="K352" s="562"/>
      <c r="L352" s="562"/>
      <c r="M352" s="562"/>
      <c r="N352" s="562"/>
      <c r="O352" s="562"/>
      <c r="P352" s="562"/>
      <c r="Q352" s="562"/>
      <c r="R352" s="564" t="s">
        <v>855</v>
      </c>
      <c r="S352" s="566"/>
      <c r="T352" s="566"/>
      <c r="U352" s="567"/>
      <c r="V352" s="567"/>
      <c r="W352" s="562" t="s">
        <v>849</v>
      </c>
      <c r="X352" s="3029">
        <f>X$4</f>
        <v>45257</v>
      </c>
      <c r="Y352" s="3029"/>
      <c r="Z352" s="3029"/>
      <c r="AA352" s="3029"/>
      <c r="AB352" s="3029"/>
      <c r="AC352" s="562"/>
      <c r="AD352" s="562"/>
      <c r="AE352" s="562"/>
      <c r="AF352" s="562"/>
      <c r="AG352" s="562"/>
    </row>
    <row r="353" spans="2:4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row>
    <row r="354" spans="2:40" ht="13.5" customHeight="1">
      <c r="B354" s="491"/>
      <c r="C354" s="492"/>
      <c r="D354" s="493"/>
      <c r="E354" s="461" t="s">
        <v>858</v>
      </c>
      <c r="F354" s="462">
        <f>+AG328+1</f>
        <v>45529</v>
      </c>
      <c r="G354" s="463">
        <f>+F354+1</f>
        <v>45530</v>
      </c>
      <c r="H354" s="463">
        <f t="shared" ref="H354:Y354" si="274">+G354+1</f>
        <v>45531</v>
      </c>
      <c r="I354" s="463">
        <f t="shared" si="274"/>
        <v>45532</v>
      </c>
      <c r="J354" s="463">
        <f t="shared" si="274"/>
        <v>45533</v>
      </c>
      <c r="K354" s="463">
        <f t="shared" si="274"/>
        <v>45534</v>
      </c>
      <c r="L354" s="463">
        <f t="shared" si="274"/>
        <v>45535</v>
      </c>
      <c r="M354" s="463">
        <f t="shared" si="274"/>
        <v>45536</v>
      </c>
      <c r="N354" s="463">
        <f t="shared" si="274"/>
        <v>45537</v>
      </c>
      <c r="O354" s="463">
        <f t="shared" si="274"/>
        <v>45538</v>
      </c>
      <c r="P354" s="463">
        <f t="shared" si="274"/>
        <v>45539</v>
      </c>
      <c r="Q354" s="463">
        <f t="shared" si="274"/>
        <v>45540</v>
      </c>
      <c r="R354" s="463">
        <f t="shared" si="274"/>
        <v>45541</v>
      </c>
      <c r="S354" s="463">
        <f t="shared" si="274"/>
        <v>45542</v>
      </c>
      <c r="T354" s="463">
        <f t="shared" si="274"/>
        <v>45543</v>
      </c>
      <c r="U354" s="463">
        <f t="shared" si="274"/>
        <v>45544</v>
      </c>
      <c r="V354" s="463">
        <f t="shared" si="274"/>
        <v>45545</v>
      </c>
      <c r="W354" s="463">
        <f t="shared" si="274"/>
        <v>45546</v>
      </c>
      <c r="X354" s="463">
        <f t="shared" si="274"/>
        <v>45547</v>
      </c>
      <c r="Y354" s="463">
        <f t="shared" si="274"/>
        <v>45548</v>
      </c>
      <c r="Z354" s="463">
        <f>+Y354+1</f>
        <v>45549</v>
      </c>
      <c r="AA354" s="463">
        <f t="shared" ref="AA354:AC354" si="275">+Z354+1</f>
        <v>45550</v>
      </c>
      <c r="AB354" s="463">
        <f t="shared" si="275"/>
        <v>45551</v>
      </c>
      <c r="AC354" s="463">
        <f t="shared" si="275"/>
        <v>45552</v>
      </c>
      <c r="AD354" s="463">
        <f>+AC354+1</f>
        <v>45553</v>
      </c>
      <c r="AE354" s="463">
        <f t="shared" ref="AE354" si="276">+AD354+1</f>
        <v>45554</v>
      </c>
      <c r="AF354" s="463">
        <f>+AE354+1</f>
        <v>45555</v>
      </c>
      <c r="AG354" s="541">
        <f t="shared" ref="AG354" si="277">+AF354+1</f>
        <v>45556</v>
      </c>
      <c r="AH354" s="3013" t="s">
        <v>902</v>
      </c>
      <c r="AI354" s="3016" t="s">
        <v>903</v>
      </c>
      <c r="AJ354" s="3019" t="s">
        <v>878</v>
      </c>
      <c r="AK354" s="3022"/>
      <c r="AM354" s="3023" t="s">
        <v>946</v>
      </c>
      <c r="AN354" s="3023" t="s">
        <v>905</v>
      </c>
    </row>
    <row r="355" spans="2:40">
      <c r="B355" s="495"/>
      <c r="C355" s="496"/>
      <c r="D355" s="497"/>
      <c r="E355" s="464" t="s">
        <v>859</v>
      </c>
      <c r="F355" s="465" t="str">
        <f>TEXT(WEEKDAY(+F354),"aaa")</f>
        <v>日</v>
      </c>
      <c r="G355" s="466" t="str">
        <f t="shared" ref="G355:AG355" si="278">TEXT(WEEKDAY(+G354),"aaa")</f>
        <v>月</v>
      </c>
      <c r="H355" s="466" t="str">
        <f t="shared" si="278"/>
        <v>火</v>
      </c>
      <c r="I355" s="466" t="str">
        <f t="shared" si="278"/>
        <v>水</v>
      </c>
      <c r="J355" s="466" t="str">
        <f t="shared" si="278"/>
        <v>木</v>
      </c>
      <c r="K355" s="466" t="str">
        <f t="shared" si="278"/>
        <v>金</v>
      </c>
      <c r="L355" s="466" t="str">
        <f t="shared" si="278"/>
        <v>土</v>
      </c>
      <c r="M355" s="466" t="str">
        <f t="shared" si="278"/>
        <v>日</v>
      </c>
      <c r="N355" s="466" t="str">
        <f t="shared" si="278"/>
        <v>月</v>
      </c>
      <c r="O355" s="466" t="str">
        <f t="shared" si="278"/>
        <v>火</v>
      </c>
      <c r="P355" s="466" t="str">
        <f t="shared" si="278"/>
        <v>水</v>
      </c>
      <c r="Q355" s="466" t="str">
        <f t="shared" si="278"/>
        <v>木</v>
      </c>
      <c r="R355" s="466" t="str">
        <f t="shared" si="278"/>
        <v>金</v>
      </c>
      <c r="S355" s="466" t="str">
        <f t="shared" si="278"/>
        <v>土</v>
      </c>
      <c r="T355" s="466" t="str">
        <f t="shared" si="278"/>
        <v>日</v>
      </c>
      <c r="U355" s="466" t="str">
        <f t="shared" si="278"/>
        <v>月</v>
      </c>
      <c r="V355" s="466" t="str">
        <f t="shared" si="278"/>
        <v>火</v>
      </c>
      <c r="W355" s="466" t="str">
        <f t="shared" si="278"/>
        <v>水</v>
      </c>
      <c r="X355" s="466" t="str">
        <f t="shared" si="278"/>
        <v>木</v>
      </c>
      <c r="Y355" s="466" t="str">
        <f t="shared" si="278"/>
        <v>金</v>
      </c>
      <c r="Z355" s="466" t="str">
        <f t="shared" si="278"/>
        <v>土</v>
      </c>
      <c r="AA355" s="466" t="str">
        <f t="shared" si="278"/>
        <v>日</v>
      </c>
      <c r="AB355" s="466" t="str">
        <f t="shared" si="278"/>
        <v>月</v>
      </c>
      <c r="AC355" s="466" t="str">
        <f t="shared" si="278"/>
        <v>火</v>
      </c>
      <c r="AD355" s="466" t="str">
        <f t="shared" si="278"/>
        <v>水</v>
      </c>
      <c r="AE355" s="466" t="str">
        <f t="shared" si="278"/>
        <v>木</v>
      </c>
      <c r="AF355" s="466" t="str">
        <f t="shared" si="278"/>
        <v>金</v>
      </c>
      <c r="AG355" s="543" t="str">
        <f t="shared" si="278"/>
        <v>土</v>
      </c>
      <c r="AH355" s="3014"/>
      <c r="AI355" s="3017"/>
      <c r="AJ355" s="3020"/>
      <c r="AK355" s="3022"/>
      <c r="AM355" s="3023"/>
      <c r="AN355" s="3023"/>
    </row>
    <row r="356" spans="2:40" ht="24.75" customHeight="1">
      <c r="B356" s="502" t="s">
        <v>876</v>
      </c>
      <c r="C356" s="503" t="s">
        <v>877</v>
      </c>
      <c r="D356" s="504" t="s">
        <v>488</v>
      </c>
      <c r="E356" s="526" t="s">
        <v>906</v>
      </c>
      <c r="F356" s="506"/>
      <c r="G356" s="507"/>
      <c r="H356" s="507"/>
      <c r="I356" s="507"/>
      <c r="J356" s="507"/>
      <c r="K356" s="507"/>
      <c r="L356" s="507"/>
      <c r="M356" s="507"/>
      <c r="N356" s="507"/>
      <c r="O356" s="507"/>
      <c r="P356" s="507"/>
      <c r="Q356" s="507"/>
      <c r="R356" s="507"/>
      <c r="S356" s="507"/>
      <c r="T356" s="507"/>
      <c r="U356" s="507"/>
      <c r="V356" s="507"/>
      <c r="W356" s="507"/>
      <c r="X356" s="507"/>
      <c r="Y356" s="507"/>
      <c r="Z356" s="507"/>
      <c r="AA356" s="507"/>
      <c r="AB356" s="507"/>
      <c r="AC356" s="507"/>
      <c r="AD356" s="507"/>
      <c r="AE356" s="507"/>
      <c r="AF356" s="507"/>
      <c r="AG356" s="508"/>
      <c r="AH356" s="3015"/>
      <c r="AI356" s="3018"/>
      <c r="AJ356" s="3021"/>
      <c r="AK356" s="3022"/>
    </row>
    <row r="357" spans="2:40" ht="13.5" customHeight="1">
      <c r="B357" s="3006" t="s">
        <v>885</v>
      </c>
      <c r="C357" s="3009" t="s">
        <v>886</v>
      </c>
      <c r="D357" s="509" t="str">
        <f>E$8</f>
        <v>〇〇</v>
      </c>
      <c r="E357" s="510"/>
      <c r="F357" s="511"/>
      <c r="G357" s="512"/>
      <c r="H357" s="512"/>
      <c r="I357" s="512"/>
      <c r="J357" s="512"/>
      <c r="K357" s="512"/>
      <c r="L357" s="512"/>
      <c r="M357" s="512"/>
      <c r="N357" s="512"/>
      <c r="O357" s="512"/>
      <c r="P357" s="512"/>
      <c r="Q357" s="512"/>
      <c r="R357" s="512"/>
      <c r="S357" s="512"/>
      <c r="T357" s="512"/>
      <c r="U357" s="512"/>
      <c r="V357" s="512"/>
      <c r="W357" s="512"/>
      <c r="X357" s="512"/>
      <c r="Y357" s="512"/>
      <c r="Z357" s="512"/>
      <c r="AA357" s="512"/>
      <c r="AB357" s="512"/>
      <c r="AC357" s="512"/>
      <c r="AD357" s="512"/>
      <c r="AE357" s="512"/>
      <c r="AF357" s="512"/>
      <c r="AG357" s="513"/>
      <c r="AH357" s="514">
        <f>COUNTA(F$96:AG$96)-AI357</f>
        <v>28</v>
      </c>
      <c r="AI357" s="515">
        <f>AM357+AN357</f>
        <v>0</v>
      </c>
      <c r="AJ357" s="516">
        <f>+COUNTIF(F357:AG357,"休")</f>
        <v>0</v>
      </c>
      <c r="AM357" s="504">
        <f>+COUNTIF(F357:AG357,"－")</f>
        <v>0</v>
      </c>
      <c r="AN357" s="504">
        <f t="shared" ref="AN357:AN362" si="279">+COUNTIF(F357:AG357,"外")</f>
        <v>0</v>
      </c>
    </row>
    <row r="358" spans="2:40" ht="13.5" customHeight="1">
      <c r="B358" s="3007"/>
      <c r="C358" s="3010"/>
      <c r="D358" s="517" t="str">
        <f>E$9</f>
        <v>●●</v>
      </c>
      <c r="E358" s="518"/>
      <c r="F358" s="519"/>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1"/>
      <c r="AH358" s="514">
        <f t="shared" ref="AH358:AH362" si="280">COUNTA(F$96:AG$96)-AI358</f>
        <v>28</v>
      </c>
      <c r="AI358" s="467">
        <f t="shared" ref="AI358" si="281">AM358+AN358</f>
        <v>0</v>
      </c>
      <c r="AJ358" s="522">
        <f t="shared" ref="AJ358:AJ361" si="282">+COUNTIF(F358:AG358,"休")</f>
        <v>0</v>
      </c>
      <c r="AM358" s="504">
        <f t="shared" ref="AM358:AM361" si="283">+COUNTIF(F358:AG358,"－")</f>
        <v>0</v>
      </c>
      <c r="AN358" s="504">
        <f t="shared" si="279"/>
        <v>0</v>
      </c>
    </row>
    <row r="359" spans="2:40">
      <c r="B359" s="3007"/>
      <c r="C359" s="3010"/>
      <c r="D359" s="517" t="str">
        <f>E$10</f>
        <v>△△</v>
      </c>
      <c r="E359" s="518"/>
      <c r="F359" s="519"/>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1"/>
      <c r="AH359" s="514">
        <f t="shared" si="280"/>
        <v>28</v>
      </c>
      <c r="AI359" s="467">
        <f>AM359+AN359</f>
        <v>0</v>
      </c>
      <c r="AJ359" s="522">
        <f t="shared" si="282"/>
        <v>0</v>
      </c>
      <c r="AM359" s="504">
        <f t="shared" si="283"/>
        <v>0</v>
      </c>
      <c r="AN359" s="504">
        <f t="shared" si="279"/>
        <v>0</v>
      </c>
    </row>
    <row r="360" spans="2:40">
      <c r="B360" s="3007"/>
      <c r="C360" s="3010"/>
      <c r="D360" s="517" t="str">
        <f>E$11</f>
        <v>■■</v>
      </c>
      <c r="E360" s="518"/>
      <c r="F360" s="519"/>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1"/>
      <c r="AH360" s="514">
        <f t="shared" si="280"/>
        <v>28</v>
      </c>
      <c r="AI360" s="467">
        <f t="shared" ref="AI360:AI362" si="284">AM360+AN360</f>
        <v>0</v>
      </c>
      <c r="AJ360" s="522">
        <f t="shared" si="282"/>
        <v>0</v>
      </c>
      <c r="AM360" s="504">
        <f t="shared" si="283"/>
        <v>0</v>
      </c>
      <c r="AN360" s="504">
        <f t="shared" si="279"/>
        <v>0</v>
      </c>
    </row>
    <row r="361" spans="2:40">
      <c r="B361" s="3007"/>
      <c r="C361" s="3010"/>
      <c r="D361" s="517" t="str">
        <f>E$12</f>
        <v>★★</v>
      </c>
      <c r="E361" s="518"/>
      <c r="F361" s="519"/>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1"/>
      <c r="AH361" s="514">
        <f t="shared" si="280"/>
        <v>28</v>
      </c>
      <c r="AI361" s="467">
        <f t="shared" si="284"/>
        <v>0</v>
      </c>
      <c r="AJ361" s="522">
        <f t="shared" si="282"/>
        <v>0</v>
      </c>
      <c r="AM361" s="504">
        <f t="shared" si="283"/>
        <v>0</v>
      </c>
      <c r="AN361" s="504">
        <f t="shared" si="279"/>
        <v>0</v>
      </c>
    </row>
    <row r="362" spans="2:40">
      <c r="B362" s="3008"/>
      <c r="C362" s="3011"/>
      <c r="D362" s="529"/>
      <c r="E362" s="455"/>
      <c r="F362" s="523"/>
      <c r="G362" s="524"/>
      <c r="H362" s="524"/>
      <c r="I362" s="524"/>
      <c r="J362" s="524"/>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5"/>
      <c r="AH362" s="514">
        <f t="shared" si="280"/>
        <v>28</v>
      </c>
      <c r="AI362" s="515">
        <f t="shared" si="284"/>
        <v>0</v>
      </c>
      <c r="AJ362" s="516">
        <f>+COUNTIF(F362:AG362,"休")</f>
        <v>0</v>
      </c>
      <c r="AM362" s="504">
        <f>+COUNTIF(F362:AG362,"－")</f>
        <v>0</v>
      </c>
      <c r="AN362" s="504">
        <f t="shared" si="279"/>
        <v>0</v>
      </c>
    </row>
    <row r="363" spans="2:40" ht="24.75" customHeight="1">
      <c r="B363" s="3006" t="s">
        <v>896</v>
      </c>
      <c r="C363" s="3009" t="s">
        <v>897</v>
      </c>
      <c r="D363" s="504" t="s">
        <v>488</v>
      </c>
      <c r="E363" s="526" t="s">
        <v>906</v>
      </c>
      <c r="F363" s="506"/>
      <c r="G363" s="507"/>
      <c r="H363" s="507"/>
      <c r="I363" s="507"/>
      <c r="J363" s="507"/>
      <c r="K363" s="507"/>
      <c r="L363" s="507"/>
      <c r="M363" s="507"/>
      <c r="N363" s="507"/>
      <c r="O363" s="507"/>
      <c r="P363" s="507"/>
      <c r="Q363" s="507"/>
      <c r="R363" s="507"/>
      <c r="S363" s="507"/>
      <c r="T363" s="507"/>
      <c r="U363" s="507"/>
      <c r="V363" s="507"/>
      <c r="W363" s="507"/>
      <c r="X363" s="507"/>
      <c r="Y363" s="507"/>
      <c r="Z363" s="507"/>
      <c r="AA363" s="507"/>
      <c r="AB363" s="507"/>
      <c r="AC363" s="507"/>
      <c r="AD363" s="507"/>
      <c r="AE363" s="507"/>
      <c r="AF363" s="507"/>
      <c r="AG363" s="508"/>
      <c r="AH363" s="527"/>
      <c r="AI363" s="504"/>
      <c r="AJ363" s="528"/>
    </row>
    <row r="364" spans="2:40" ht="13.5" customHeight="1">
      <c r="B364" s="3007"/>
      <c r="C364" s="3010"/>
      <c r="D364" s="529" t="str">
        <f>E$14</f>
        <v>〇〇</v>
      </c>
      <c r="E364" s="455"/>
      <c r="F364" s="511"/>
      <c r="G364" s="512"/>
      <c r="H364" s="512"/>
      <c r="I364" s="512"/>
      <c r="J364" s="512"/>
      <c r="K364" s="512"/>
      <c r="L364" s="512"/>
      <c r="M364" s="512"/>
      <c r="N364" s="512"/>
      <c r="O364" s="512"/>
      <c r="P364" s="512"/>
      <c r="Q364" s="512"/>
      <c r="R364" s="512"/>
      <c r="S364" s="512"/>
      <c r="T364" s="512"/>
      <c r="U364" s="512"/>
      <c r="V364" s="512"/>
      <c r="W364" s="512"/>
      <c r="X364" s="512"/>
      <c r="Y364" s="512"/>
      <c r="Z364" s="512"/>
      <c r="AA364" s="512"/>
      <c r="AB364" s="512"/>
      <c r="AC364" s="512"/>
      <c r="AD364" s="512"/>
      <c r="AE364" s="512"/>
      <c r="AF364" s="512"/>
      <c r="AG364" s="513"/>
      <c r="AH364" s="514">
        <f t="shared" ref="AH364:AH367" si="285">COUNTA(F$96:AG$96)-AI364</f>
        <v>28</v>
      </c>
      <c r="AI364" s="515">
        <f t="shared" ref="AI364:AI367" si="286">AM364+AN364</f>
        <v>0</v>
      </c>
      <c r="AJ364" s="516">
        <f>+COUNTIF(F364:AG364,"休")</f>
        <v>0</v>
      </c>
      <c r="AM364" s="504">
        <f>+COUNTIF(F364:AG364,"－")</f>
        <v>0</v>
      </c>
      <c r="AN364" s="504">
        <f>+COUNTIF(F364:AG364,"外")</f>
        <v>0</v>
      </c>
    </row>
    <row r="365" spans="2:40">
      <c r="B365" s="3007"/>
      <c r="C365" s="3010"/>
      <c r="D365" s="517" t="str">
        <f>E$15</f>
        <v>●●</v>
      </c>
      <c r="E365" s="518"/>
      <c r="F365" s="519"/>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1"/>
      <c r="AH365" s="514">
        <f t="shared" si="285"/>
        <v>28</v>
      </c>
      <c r="AI365" s="467">
        <f t="shared" si="286"/>
        <v>0</v>
      </c>
      <c r="AJ365" s="522">
        <f t="shared" ref="AJ365:AJ367" si="287">+COUNTIF(F365:AG365,"休")</f>
        <v>0</v>
      </c>
      <c r="AM365" s="504">
        <f t="shared" ref="AM365:AM367" si="288">+COUNTIF(F365:AG365,"－")</f>
        <v>0</v>
      </c>
      <c r="AN365" s="504">
        <f>+COUNTIF(F365:AG365,"外")</f>
        <v>0</v>
      </c>
    </row>
    <row r="366" spans="2:40">
      <c r="B366" s="3007"/>
      <c r="C366" s="3010"/>
      <c r="D366" s="517">
        <f>E$16</f>
        <v>0</v>
      </c>
      <c r="E366" s="518"/>
      <c r="F366" s="519"/>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1"/>
      <c r="AH366" s="514">
        <f t="shared" si="285"/>
        <v>28</v>
      </c>
      <c r="AI366" s="467">
        <f t="shared" si="286"/>
        <v>0</v>
      </c>
      <c r="AJ366" s="522">
        <f t="shared" si="287"/>
        <v>0</v>
      </c>
      <c r="AM366" s="504">
        <f t="shared" si="288"/>
        <v>0</v>
      </c>
      <c r="AN366" s="504">
        <f>+COUNTIF(F366:AG366,"外")</f>
        <v>0</v>
      </c>
    </row>
    <row r="367" spans="2:40">
      <c r="B367" s="3007"/>
      <c r="C367" s="3011"/>
      <c r="D367" s="529">
        <f>E$17</f>
        <v>0</v>
      </c>
      <c r="E367" s="455"/>
      <c r="F367" s="519"/>
      <c r="G367" s="530"/>
      <c r="H367" s="530"/>
      <c r="I367" s="530"/>
      <c r="J367" s="530"/>
      <c r="K367" s="530"/>
      <c r="L367" s="530"/>
      <c r="M367" s="530"/>
      <c r="N367" s="530"/>
      <c r="O367" s="530"/>
      <c r="P367" s="530"/>
      <c r="Q367" s="530"/>
      <c r="R367" s="530"/>
      <c r="S367" s="530"/>
      <c r="T367" s="530"/>
      <c r="U367" s="530"/>
      <c r="V367" s="530"/>
      <c r="W367" s="530"/>
      <c r="X367" s="530"/>
      <c r="Y367" s="530"/>
      <c r="Z367" s="530"/>
      <c r="AA367" s="530"/>
      <c r="AB367" s="530"/>
      <c r="AC367" s="530"/>
      <c r="AD367" s="530"/>
      <c r="AE367" s="530"/>
      <c r="AF367" s="530"/>
      <c r="AG367" s="513"/>
      <c r="AH367" s="514">
        <f t="shared" si="285"/>
        <v>28</v>
      </c>
      <c r="AI367" s="498">
        <f t="shared" si="286"/>
        <v>0</v>
      </c>
      <c r="AJ367" s="516">
        <f t="shared" si="287"/>
        <v>0</v>
      </c>
      <c r="AM367" s="504">
        <f t="shared" si="288"/>
        <v>0</v>
      </c>
      <c r="AN367" s="504">
        <f>+COUNTIF(F367:AG367,"外")</f>
        <v>0</v>
      </c>
    </row>
    <row r="368" spans="2:40" ht="24.75" customHeight="1">
      <c r="B368" s="3007"/>
      <c r="C368" s="3009" t="s">
        <v>900</v>
      </c>
      <c r="D368" s="504" t="s">
        <v>488</v>
      </c>
      <c r="E368" s="526" t="s">
        <v>906</v>
      </c>
      <c r="F368" s="506"/>
      <c r="G368" s="507"/>
      <c r="H368" s="507"/>
      <c r="I368" s="507"/>
      <c r="J368" s="507"/>
      <c r="K368" s="507"/>
      <c r="L368" s="507"/>
      <c r="M368" s="507"/>
      <c r="N368" s="507"/>
      <c r="O368" s="507"/>
      <c r="P368" s="507"/>
      <c r="Q368" s="507"/>
      <c r="R368" s="507"/>
      <c r="S368" s="507"/>
      <c r="T368" s="507"/>
      <c r="U368" s="507"/>
      <c r="V368" s="507"/>
      <c r="W368" s="507"/>
      <c r="X368" s="507"/>
      <c r="Y368" s="507"/>
      <c r="Z368" s="507"/>
      <c r="AA368" s="507"/>
      <c r="AB368" s="507"/>
      <c r="AC368" s="507"/>
      <c r="AD368" s="507"/>
      <c r="AE368" s="507"/>
      <c r="AF368" s="507"/>
      <c r="AG368" s="508"/>
      <c r="AH368" s="527"/>
      <c r="AI368" s="504"/>
      <c r="AJ368" s="528"/>
    </row>
    <row r="369" spans="2:40">
      <c r="B369" s="3007"/>
      <c r="C369" s="3010"/>
      <c r="D369" s="509" t="str">
        <f>E$18</f>
        <v>●●</v>
      </c>
      <c r="E369" s="510"/>
      <c r="F369" s="511"/>
      <c r="G369" s="512"/>
      <c r="H369" s="512"/>
      <c r="I369" s="512"/>
      <c r="J369" s="512"/>
      <c r="K369" s="512"/>
      <c r="L369" s="512"/>
      <c r="M369" s="512"/>
      <c r="N369" s="512"/>
      <c r="O369" s="512"/>
      <c r="P369" s="512"/>
      <c r="Q369" s="512"/>
      <c r="R369" s="512"/>
      <c r="S369" s="512"/>
      <c r="T369" s="512"/>
      <c r="U369" s="512"/>
      <c r="V369" s="512"/>
      <c r="W369" s="512"/>
      <c r="X369" s="512"/>
      <c r="Y369" s="512"/>
      <c r="Z369" s="512"/>
      <c r="AA369" s="512"/>
      <c r="AB369" s="512"/>
      <c r="AC369" s="512"/>
      <c r="AD369" s="512"/>
      <c r="AE369" s="512"/>
      <c r="AF369" s="512"/>
      <c r="AG369" s="531"/>
      <c r="AH369" s="514">
        <f t="shared" ref="AH369:AH372" si="289">COUNTA(F$96:AG$96)-AI369</f>
        <v>28</v>
      </c>
      <c r="AI369" s="532">
        <f t="shared" ref="AI369:AI372" si="290">AM369+AN369</f>
        <v>0</v>
      </c>
      <c r="AJ369" s="533">
        <f>+COUNTIF(F369:AG369,"休")</f>
        <v>0</v>
      </c>
      <c r="AM369" s="504">
        <f>+COUNTIF(F369:AG369,"－")</f>
        <v>0</v>
      </c>
      <c r="AN369" s="504">
        <f>+COUNTIF(F369:AG369,"外")</f>
        <v>0</v>
      </c>
    </row>
    <row r="370" spans="2:40">
      <c r="B370" s="3007"/>
      <c r="C370" s="3010"/>
      <c r="D370" s="517">
        <f>E$19</f>
        <v>0</v>
      </c>
      <c r="E370" s="518"/>
      <c r="F370" s="519"/>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1"/>
      <c r="AH370" s="514">
        <f t="shared" si="289"/>
        <v>28</v>
      </c>
      <c r="AI370" s="467">
        <f t="shared" si="290"/>
        <v>0</v>
      </c>
      <c r="AJ370" s="522">
        <f t="shared" ref="AJ370:AJ372" si="291">+COUNTIF(F370:AG370,"休")</f>
        <v>0</v>
      </c>
      <c r="AM370" s="504">
        <f t="shared" ref="AM370:AM372" si="292">+COUNTIF(F370:AG370,"－")</f>
        <v>0</v>
      </c>
      <c r="AN370" s="504">
        <f>+COUNTIF(F370:AG370,"外")</f>
        <v>0</v>
      </c>
    </row>
    <row r="371" spans="2:40">
      <c r="B371" s="3007"/>
      <c r="C371" s="3010"/>
      <c r="D371" s="517">
        <f>E$20</f>
        <v>0</v>
      </c>
      <c r="E371" s="518"/>
      <c r="F371" s="519"/>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1"/>
      <c r="AH371" s="514">
        <f t="shared" si="289"/>
        <v>28</v>
      </c>
      <c r="AI371" s="467">
        <f t="shared" si="290"/>
        <v>0</v>
      </c>
      <c r="AJ371" s="522">
        <f t="shared" si="291"/>
        <v>0</v>
      </c>
      <c r="AM371" s="504">
        <f t="shared" si="292"/>
        <v>0</v>
      </c>
      <c r="AN371" s="504">
        <f>+COUNTIF(F371:AG371,"外")</f>
        <v>0</v>
      </c>
    </row>
    <row r="372" spans="2:40">
      <c r="B372" s="3008"/>
      <c r="C372" s="3011"/>
      <c r="D372" s="534">
        <f>E$21</f>
        <v>0</v>
      </c>
      <c r="E372" s="544"/>
      <c r="F372" s="536"/>
      <c r="G372" s="537"/>
      <c r="H372" s="537"/>
      <c r="I372" s="537"/>
      <c r="J372" s="537"/>
      <c r="K372" s="537"/>
      <c r="L372" s="537"/>
      <c r="M372" s="537"/>
      <c r="N372" s="537"/>
      <c r="O372" s="537"/>
      <c r="P372" s="537"/>
      <c r="Q372" s="537"/>
      <c r="R372" s="537"/>
      <c r="S372" s="537"/>
      <c r="T372" s="537"/>
      <c r="U372" s="537"/>
      <c r="V372" s="537"/>
      <c r="W372" s="537"/>
      <c r="X372" s="537"/>
      <c r="Y372" s="537"/>
      <c r="Z372" s="537"/>
      <c r="AA372" s="537"/>
      <c r="AB372" s="537"/>
      <c r="AC372" s="537"/>
      <c r="AD372" s="537"/>
      <c r="AE372" s="537"/>
      <c r="AF372" s="537"/>
      <c r="AG372" s="538"/>
      <c r="AH372" s="539">
        <f t="shared" si="289"/>
        <v>28</v>
      </c>
      <c r="AI372" s="535">
        <f t="shared" si="290"/>
        <v>0</v>
      </c>
      <c r="AJ372" s="540">
        <f t="shared" si="291"/>
        <v>0</v>
      </c>
      <c r="AM372" s="504">
        <f t="shared" si="292"/>
        <v>0</v>
      </c>
      <c r="AN372" s="504">
        <f>+COUNTIF(F372:AG372,"外")</f>
        <v>0</v>
      </c>
    </row>
    <row r="373" spans="2:4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row>
    <row r="374" spans="2:40" ht="13.5" customHeight="1">
      <c r="B374" s="491"/>
      <c r="C374" s="492"/>
      <c r="D374" s="493"/>
      <c r="E374" s="456" t="s">
        <v>858</v>
      </c>
      <c r="F374" s="457">
        <f>+AG354+1</f>
        <v>45557</v>
      </c>
      <c r="G374" s="458">
        <f>+F374+1</f>
        <v>45558</v>
      </c>
      <c r="H374" s="458">
        <f t="shared" ref="H374:Y374" si="293">+G374+1</f>
        <v>45559</v>
      </c>
      <c r="I374" s="458">
        <f t="shared" si="293"/>
        <v>45560</v>
      </c>
      <c r="J374" s="458">
        <f t="shared" si="293"/>
        <v>45561</v>
      </c>
      <c r="K374" s="458">
        <f t="shared" si="293"/>
        <v>45562</v>
      </c>
      <c r="L374" s="458">
        <f t="shared" si="293"/>
        <v>45563</v>
      </c>
      <c r="M374" s="458">
        <f t="shared" si="293"/>
        <v>45564</v>
      </c>
      <c r="N374" s="458">
        <f t="shared" si="293"/>
        <v>45565</v>
      </c>
      <c r="O374" s="458">
        <f t="shared" si="293"/>
        <v>45566</v>
      </c>
      <c r="P374" s="458">
        <f t="shared" si="293"/>
        <v>45567</v>
      </c>
      <c r="Q374" s="458">
        <f t="shared" si="293"/>
        <v>45568</v>
      </c>
      <c r="R374" s="458">
        <f t="shared" si="293"/>
        <v>45569</v>
      </c>
      <c r="S374" s="458">
        <f t="shared" si="293"/>
        <v>45570</v>
      </c>
      <c r="T374" s="458">
        <f t="shared" si="293"/>
        <v>45571</v>
      </c>
      <c r="U374" s="458">
        <f t="shared" si="293"/>
        <v>45572</v>
      </c>
      <c r="V374" s="458">
        <f t="shared" si="293"/>
        <v>45573</v>
      </c>
      <c r="W374" s="458">
        <f t="shared" si="293"/>
        <v>45574</v>
      </c>
      <c r="X374" s="458">
        <f t="shared" si="293"/>
        <v>45575</v>
      </c>
      <c r="Y374" s="458">
        <f t="shared" si="293"/>
        <v>45576</v>
      </c>
      <c r="Z374" s="458">
        <f>+Y374+1</f>
        <v>45577</v>
      </c>
      <c r="AA374" s="458">
        <f t="shared" ref="AA374:AC374" si="294">+Z374+1</f>
        <v>45578</v>
      </c>
      <c r="AB374" s="458">
        <f t="shared" si="294"/>
        <v>45579</v>
      </c>
      <c r="AC374" s="458">
        <f t="shared" si="294"/>
        <v>45580</v>
      </c>
      <c r="AD374" s="458">
        <f>+AC374+1</f>
        <v>45581</v>
      </c>
      <c r="AE374" s="458">
        <f t="shared" ref="AE374" si="295">+AD374+1</f>
        <v>45582</v>
      </c>
      <c r="AF374" s="458">
        <f>+AE374+1</f>
        <v>45583</v>
      </c>
      <c r="AG374" s="494">
        <f t="shared" ref="AG374" si="296">+AF374+1</f>
        <v>45584</v>
      </c>
      <c r="AH374" s="3013" t="s">
        <v>902</v>
      </c>
      <c r="AI374" s="3016" t="s">
        <v>903</v>
      </c>
      <c r="AJ374" s="3019" t="s">
        <v>878</v>
      </c>
      <c r="AK374" s="3022"/>
      <c r="AM374" s="3023" t="s">
        <v>904</v>
      </c>
      <c r="AN374" s="3023" t="s">
        <v>905</v>
      </c>
    </row>
    <row r="375" spans="2:40">
      <c r="B375" s="495"/>
      <c r="C375" s="496"/>
      <c r="D375" s="497"/>
      <c r="E375" s="467" t="s">
        <v>859</v>
      </c>
      <c r="F375" s="468" t="str">
        <f>TEXT(WEEKDAY(+F374),"aaa")</f>
        <v>日</v>
      </c>
      <c r="G375" s="469" t="str">
        <f t="shared" ref="G375:AG375" si="297">TEXT(WEEKDAY(+G374),"aaa")</f>
        <v>月</v>
      </c>
      <c r="H375" s="469" t="str">
        <f t="shared" si="297"/>
        <v>火</v>
      </c>
      <c r="I375" s="469" t="str">
        <f t="shared" si="297"/>
        <v>水</v>
      </c>
      <c r="J375" s="469" t="str">
        <f t="shared" si="297"/>
        <v>木</v>
      </c>
      <c r="K375" s="469" t="str">
        <f t="shared" si="297"/>
        <v>金</v>
      </c>
      <c r="L375" s="469" t="str">
        <f t="shared" si="297"/>
        <v>土</v>
      </c>
      <c r="M375" s="469" t="str">
        <f t="shared" si="297"/>
        <v>日</v>
      </c>
      <c r="N375" s="469" t="str">
        <f t="shared" si="297"/>
        <v>月</v>
      </c>
      <c r="O375" s="469" t="str">
        <f t="shared" si="297"/>
        <v>火</v>
      </c>
      <c r="P375" s="469" t="str">
        <f t="shared" si="297"/>
        <v>水</v>
      </c>
      <c r="Q375" s="469" t="str">
        <f t="shared" si="297"/>
        <v>木</v>
      </c>
      <c r="R375" s="469" t="str">
        <f t="shared" si="297"/>
        <v>金</v>
      </c>
      <c r="S375" s="469" t="str">
        <f t="shared" si="297"/>
        <v>土</v>
      </c>
      <c r="T375" s="469" t="str">
        <f t="shared" si="297"/>
        <v>日</v>
      </c>
      <c r="U375" s="469" t="str">
        <f t="shared" si="297"/>
        <v>月</v>
      </c>
      <c r="V375" s="469" t="str">
        <f t="shared" si="297"/>
        <v>火</v>
      </c>
      <c r="W375" s="469" t="str">
        <f t="shared" si="297"/>
        <v>水</v>
      </c>
      <c r="X375" s="469" t="str">
        <f t="shared" si="297"/>
        <v>木</v>
      </c>
      <c r="Y375" s="469" t="str">
        <f t="shared" si="297"/>
        <v>金</v>
      </c>
      <c r="Z375" s="469" t="str">
        <f t="shared" si="297"/>
        <v>土</v>
      </c>
      <c r="AA375" s="469" t="str">
        <f t="shared" si="297"/>
        <v>日</v>
      </c>
      <c r="AB375" s="469" t="str">
        <f t="shared" si="297"/>
        <v>月</v>
      </c>
      <c r="AC375" s="469" t="str">
        <f t="shared" si="297"/>
        <v>火</v>
      </c>
      <c r="AD375" s="469" t="str">
        <f t="shared" si="297"/>
        <v>水</v>
      </c>
      <c r="AE375" s="469" t="str">
        <f t="shared" si="297"/>
        <v>木</v>
      </c>
      <c r="AF375" s="469" t="str">
        <f t="shared" si="297"/>
        <v>金</v>
      </c>
      <c r="AG375" s="550" t="str">
        <f t="shared" si="297"/>
        <v>土</v>
      </c>
      <c r="AH375" s="3014"/>
      <c r="AI375" s="3017"/>
      <c r="AJ375" s="3020"/>
      <c r="AK375" s="3022"/>
      <c r="AM375" s="3023"/>
      <c r="AN375" s="3023"/>
    </row>
    <row r="376" spans="2:40" ht="24.75" customHeight="1">
      <c r="B376" s="502" t="s">
        <v>876</v>
      </c>
      <c r="C376" s="503" t="s">
        <v>877</v>
      </c>
      <c r="D376" s="504" t="s">
        <v>488</v>
      </c>
      <c r="E376" s="526" t="s">
        <v>906</v>
      </c>
      <c r="F376" s="506"/>
      <c r="G376" s="507"/>
      <c r="H376" s="507"/>
      <c r="I376" s="507"/>
      <c r="J376" s="507"/>
      <c r="K376" s="507"/>
      <c r="L376" s="507"/>
      <c r="M376" s="507"/>
      <c r="N376" s="507"/>
      <c r="O376" s="507"/>
      <c r="P376" s="507"/>
      <c r="Q376" s="507"/>
      <c r="R376" s="507"/>
      <c r="S376" s="507"/>
      <c r="T376" s="507"/>
      <c r="U376" s="507"/>
      <c r="V376" s="507"/>
      <c r="W376" s="507"/>
      <c r="X376" s="507"/>
      <c r="Y376" s="507"/>
      <c r="Z376" s="507"/>
      <c r="AA376" s="507"/>
      <c r="AB376" s="507"/>
      <c r="AC376" s="507"/>
      <c r="AD376" s="507"/>
      <c r="AE376" s="507"/>
      <c r="AF376" s="507"/>
      <c r="AG376" s="508"/>
      <c r="AH376" s="3015"/>
      <c r="AI376" s="3018"/>
      <c r="AJ376" s="3021"/>
      <c r="AK376" s="3022"/>
    </row>
    <row r="377" spans="2:40" ht="13.5" customHeight="1">
      <c r="B377" s="3006" t="s">
        <v>885</v>
      </c>
      <c r="C377" s="3009" t="s">
        <v>886</v>
      </c>
      <c r="D377" s="509" t="str">
        <f>E$8</f>
        <v>〇〇</v>
      </c>
      <c r="E377" s="510"/>
      <c r="F377" s="511"/>
      <c r="G377" s="512"/>
      <c r="H377" s="512"/>
      <c r="I377" s="512"/>
      <c r="J377" s="512"/>
      <c r="K377" s="512"/>
      <c r="L377" s="512"/>
      <c r="M377" s="512"/>
      <c r="N377" s="512"/>
      <c r="O377" s="512"/>
      <c r="P377" s="512"/>
      <c r="Q377" s="512"/>
      <c r="R377" s="512"/>
      <c r="S377" s="512"/>
      <c r="T377" s="512"/>
      <c r="U377" s="512"/>
      <c r="V377" s="512"/>
      <c r="W377" s="512"/>
      <c r="X377" s="512"/>
      <c r="Y377" s="512"/>
      <c r="Z377" s="512"/>
      <c r="AA377" s="512"/>
      <c r="AB377" s="512"/>
      <c r="AC377" s="512"/>
      <c r="AD377" s="512"/>
      <c r="AE377" s="512"/>
      <c r="AF377" s="512"/>
      <c r="AG377" s="513"/>
      <c r="AH377" s="514">
        <f>COUNTA(F$116:AG$116)-AI377</f>
        <v>28</v>
      </c>
      <c r="AI377" s="515">
        <f>AM377+AN377</f>
        <v>0</v>
      </c>
      <c r="AJ377" s="516">
        <f>+COUNTIF(F377:AG377,"休")</f>
        <v>0</v>
      </c>
      <c r="AM377" s="504">
        <f>+COUNTIF(F377:AG377,"－")</f>
        <v>0</v>
      </c>
      <c r="AN377" s="504">
        <f t="shared" ref="AN377:AN382" si="298">+COUNTIF(F377:AG377,"外")</f>
        <v>0</v>
      </c>
    </row>
    <row r="378" spans="2:40" ht="13.5" customHeight="1">
      <c r="B378" s="3007"/>
      <c r="C378" s="3010"/>
      <c r="D378" s="517" t="str">
        <f>E$9</f>
        <v>●●</v>
      </c>
      <c r="E378" s="518"/>
      <c r="F378" s="519"/>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1"/>
      <c r="AH378" s="514">
        <f t="shared" ref="AH378:AH382" si="299">COUNTA(F$116:AG$116)-AI378</f>
        <v>28</v>
      </c>
      <c r="AI378" s="467">
        <f t="shared" ref="AI378" si="300">AM378+AN378</f>
        <v>0</v>
      </c>
      <c r="AJ378" s="522">
        <f t="shared" ref="AJ378:AJ381" si="301">+COUNTIF(F378:AG378,"休")</f>
        <v>0</v>
      </c>
      <c r="AM378" s="504">
        <f t="shared" ref="AM378:AM381" si="302">+COUNTIF(F378:AG378,"－")</f>
        <v>0</v>
      </c>
      <c r="AN378" s="504">
        <f t="shared" si="298"/>
        <v>0</v>
      </c>
    </row>
    <row r="379" spans="2:40">
      <c r="B379" s="3007"/>
      <c r="C379" s="3010"/>
      <c r="D379" s="517" t="str">
        <f>E$10</f>
        <v>△△</v>
      </c>
      <c r="E379" s="518"/>
      <c r="F379" s="519"/>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1"/>
      <c r="AH379" s="514">
        <f t="shared" si="299"/>
        <v>28</v>
      </c>
      <c r="AI379" s="467">
        <f>AM379+AN379</f>
        <v>0</v>
      </c>
      <c r="AJ379" s="522">
        <f t="shared" si="301"/>
        <v>0</v>
      </c>
      <c r="AM379" s="504">
        <f t="shared" si="302"/>
        <v>0</v>
      </c>
      <c r="AN379" s="504">
        <f t="shared" si="298"/>
        <v>0</v>
      </c>
    </row>
    <row r="380" spans="2:40">
      <c r="B380" s="3007"/>
      <c r="C380" s="3010"/>
      <c r="D380" s="517" t="str">
        <f>E$11</f>
        <v>■■</v>
      </c>
      <c r="E380" s="518"/>
      <c r="F380" s="519"/>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1"/>
      <c r="AH380" s="514">
        <f t="shared" si="299"/>
        <v>28</v>
      </c>
      <c r="AI380" s="467">
        <f t="shared" ref="AI380:AI382" si="303">AM380+AN380</f>
        <v>0</v>
      </c>
      <c r="AJ380" s="522">
        <f t="shared" si="301"/>
        <v>0</v>
      </c>
      <c r="AM380" s="504">
        <f t="shared" si="302"/>
        <v>0</v>
      </c>
      <c r="AN380" s="504">
        <f t="shared" si="298"/>
        <v>0</v>
      </c>
    </row>
    <row r="381" spans="2:40">
      <c r="B381" s="3007"/>
      <c r="C381" s="3010"/>
      <c r="D381" s="517" t="str">
        <f>E$12</f>
        <v>★★</v>
      </c>
      <c r="E381" s="518"/>
      <c r="F381" s="519"/>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1"/>
      <c r="AH381" s="514">
        <f t="shared" si="299"/>
        <v>28</v>
      </c>
      <c r="AI381" s="467">
        <f t="shared" si="303"/>
        <v>0</v>
      </c>
      <c r="AJ381" s="522">
        <f t="shared" si="301"/>
        <v>0</v>
      </c>
      <c r="AM381" s="504">
        <f t="shared" si="302"/>
        <v>0</v>
      </c>
      <c r="AN381" s="504">
        <f t="shared" si="298"/>
        <v>0</v>
      </c>
    </row>
    <row r="382" spans="2:40">
      <c r="B382" s="3008"/>
      <c r="C382" s="3011"/>
      <c r="D382" s="529"/>
      <c r="E382" s="455"/>
      <c r="F382" s="523"/>
      <c r="G382" s="524"/>
      <c r="H382" s="524"/>
      <c r="I382" s="524"/>
      <c r="J382" s="524"/>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5"/>
      <c r="AH382" s="514">
        <f t="shared" si="299"/>
        <v>28</v>
      </c>
      <c r="AI382" s="515">
        <f t="shared" si="303"/>
        <v>0</v>
      </c>
      <c r="AJ382" s="516">
        <f>+COUNTIF(F382:AG382,"休")</f>
        <v>0</v>
      </c>
      <c r="AM382" s="504">
        <f>+COUNTIF(F382:AG382,"－")</f>
        <v>0</v>
      </c>
      <c r="AN382" s="504">
        <f t="shared" si="298"/>
        <v>0</v>
      </c>
    </row>
    <row r="383" spans="2:40" ht="24.75" customHeight="1">
      <c r="B383" s="3006" t="s">
        <v>896</v>
      </c>
      <c r="C383" s="3009" t="s">
        <v>897</v>
      </c>
      <c r="D383" s="504" t="s">
        <v>488</v>
      </c>
      <c r="E383" s="526" t="s">
        <v>906</v>
      </c>
      <c r="F383" s="506"/>
      <c r="G383" s="507"/>
      <c r="H383" s="507"/>
      <c r="I383" s="507"/>
      <c r="J383" s="507"/>
      <c r="K383" s="507"/>
      <c r="L383" s="507"/>
      <c r="M383" s="507"/>
      <c r="N383" s="507"/>
      <c r="O383" s="507"/>
      <c r="P383" s="507"/>
      <c r="Q383" s="507"/>
      <c r="R383" s="507"/>
      <c r="S383" s="507"/>
      <c r="T383" s="507"/>
      <c r="U383" s="507"/>
      <c r="V383" s="507"/>
      <c r="W383" s="507"/>
      <c r="X383" s="507"/>
      <c r="Y383" s="507"/>
      <c r="Z383" s="507"/>
      <c r="AA383" s="507"/>
      <c r="AB383" s="507"/>
      <c r="AC383" s="507"/>
      <c r="AD383" s="507"/>
      <c r="AE383" s="507"/>
      <c r="AF383" s="507"/>
      <c r="AG383" s="508"/>
      <c r="AH383" s="527"/>
      <c r="AI383" s="504"/>
      <c r="AJ383" s="528"/>
    </row>
    <row r="384" spans="2:40" ht="13.5" customHeight="1">
      <c r="B384" s="3007"/>
      <c r="C384" s="3010"/>
      <c r="D384" s="529" t="str">
        <f>E$14</f>
        <v>〇〇</v>
      </c>
      <c r="E384" s="455"/>
      <c r="F384" s="511"/>
      <c r="G384" s="512"/>
      <c r="H384" s="512"/>
      <c r="I384" s="512"/>
      <c r="J384" s="512"/>
      <c r="K384" s="512"/>
      <c r="L384" s="512"/>
      <c r="M384" s="512"/>
      <c r="N384" s="512"/>
      <c r="O384" s="512"/>
      <c r="P384" s="512"/>
      <c r="Q384" s="512"/>
      <c r="R384" s="512"/>
      <c r="S384" s="512"/>
      <c r="T384" s="512"/>
      <c r="U384" s="512"/>
      <c r="V384" s="512"/>
      <c r="W384" s="512"/>
      <c r="X384" s="512"/>
      <c r="Y384" s="512"/>
      <c r="Z384" s="512"/>
      <c r="AA384" s="512"/>
      <c r="AB384" s="512"/>
      <c r="AC384" s="512"/>
      <c r="AD384" s="512"/>
      <c r="AE384" s="512"/>
      <c r="AF384" s="512"/>
      <c r="AG384" s="513"/>
      <c r="AH384" s="514">
        <f t="shared" ref="AH384:AH387" si="304">COUNTA(F$116:AG$116)-AI384</f>
        <v>28</v>
      </c>
      <c r="AI384" s="515">
        <f t="shared" ref="AI384:AI387" si="305">AM384+AN384</f>
        <v>0</v>
      </c>
      <c r="AJ384" s="516">
        <f>+COUNTIF(F384:AG384,"休")</f>
        <v>0</v>
      </c>
      <c r="AM384" s="504">
        <f>+COUNTIF(F384:AG384,"－")</f>
        <v>0</v>
      </c>
      <c r="AN384" s="504">
        <f>+COUNTIF(F384:AG384,"外")</f>
        <v>0</v>
      </c>
    </row>
    <row r="385" spans="2:40">
      <c r="B385" s="3007"/>
      <c r="C385" s="3010"/>
      <c r="D385" s="517" t="str">
        <f>E$15</f>
        <v>●●</v>
      </c>
      <c r="E385" s="518"/>
      <c r="F385" s="519"/>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1"/>
      <c r="AH385" s="514">
        <f t="shared" si="304"/>
        <v>28</v>
      </c>
      <c r="AI385" s="467">
        <f t="shared" si="305"/>
        <v>0</v>
      </c>
      <c r="AJ385" s="522">
        <f t="shared" ref="AJ385:AJ387" si="306">+COUNTIF(F385:AG385,"休")</f>
        <v>0</v>
      </c>
      <c r="AM385" s="504">
        <f t="shared" ref="AM385:AM387" si="307">+COUNTIF(F385:AG385,"－")</f>
        <v>0</v>
      </c>
      <c r="AN385" s="504">
        <f>+COUNTIF(F385:AG385,"外")</f>
        <v>0</v>
      </c>
    </row>
    <row r="386" spans="2:40">
      <c r="B386" s="3007"/>
      <c r="C386" s="3010"/>
      <c r="D386" s="517">
        <f>E$16</f>
        <v>0</v>
      </c>
      <c r="E386" s="518"/>
      <c r="F386" s="519"/>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1"/>
      <c r="AH386" s="514">
        <f t="shared" si="304"/>
        <v>28</v>
      </c>
      <c r="AI386" s="467">
        <f t="shared" si="305"/>
        <v>0</v>
      </c>
      <c r="AJ386" s="522">
        <f t="shared" si="306"/>
        <v>0</v>
      </c>
      <c r="AM386" s="504">
        <f t="shared" si="307"/>
        <v>0</v>
      </c>
      <c r="AN386" s="504">
        <f>+COUNTIF(F386:AG386,"外")</f>
        <v>0</v>
      </c>
    </row>
    <row r="387" spans="2:40">
      <c r="B387" s="3007"/>
      <c r="C387" s="3011"/>
      <c r="D387" s="529">
        <f>E$17</f>
        <v>0</v>
      </c>
      <c r="E387" s="455"/>
      <c r="F387" s="519"/>
      <c r="G387" s="530"/>
      <c r="H387" s="530"/>
      <c r="I387" s="530"/>
      <c r="J387" s="530"/>
      <c r="K387" s="530"/>
      <c r="L387" s="530"/>
      <c r="M387" s="530"/>
      <c r="N387" s="530"/>
      <c r="O387" s="530"/>
      <c r="P387" s="530"/>
      <c r="Q387" s="530"/>
      <c r="R387" s="530"/>
      <c r="S387" s="530"/>
      <c r="T387" s="530"/>
      <c r="U387" s="530"/>
      <c r="V387" s="530"/>
      <c r="W387" s="530"/>
      <c r="X387" s="530"/>
      <c r="Y387" s="530"/>
      <c r="Z387" s="530"/>
      <c r="AA387" s="530"/>
      <c r="AB387" s="530"/>
      <c r="AC387" s="530"/>
      <c r="AD387" s="530"/>
      <c r="AE387" s="530"/>
      <c r="AF387" s="530"/>
      <c r="AG387" s="513"/>
      <c r="AH387" s="514">
        <f t="shared" si="304"/>
        <v>28</v>
      </c>
      <c r="AI387" s="498">
        <f t="shared" si="305"/>
        <v>0</v>
      </c>
      <c r="AJ387" s="516">
        <f t="shared" si="306"/>
        <v>0</v>
      </c>
      <c r="AM387" s="504">
        <f t="shared" si="307"/>
        <v>0</v>
      </c>
      <c r="AN387" s="504">
        <f>+COUNTIF(F387:AG387,"外")</f>
        <v>0</v>
      </c>
    </row>
    <row r="388" spans="2:40" ht="24.75" customHeight="1">
      <c r="B388" s="3007"/>
      <c r="C388" s="3009" t="s">
        <v>900</v>
      </c>
      <c r="D388" s="504" t="s">
        <v>488</v>
      </c>
      <c r="E388" s="526" t="s">
        <v>906</v>
      </c>
      <c r="F388" s="506"/>
      <c r="G388" s="507"/>
      <c r="H388" s="507"/>
      <c r="I388" s="507"/>
      <c r="J388" s="507"/>
      <c r="K388" s="507"/>
      <c r="L388" s="507"/>
      <c r="M388" s="507"/>
      <c r="N388" s="507"/>
      <c r="O388" s="507"/>
      <c r="P388" s="507"/>
      <c r="Q388" s="507"/>
      <c r="R388" s="507"/>
      <c r="S388" s="507"/>
      <c r="T388" s="507"/>
      <c r="U388" s="507"/>
      <c r="V388" s="507"/>
      <c r="W388" s="507"/>
      <c r="X388" s="507"/>
      <c r="Y388" s="507"/>
      <c r="Z388" s="507"/>
      <c r="AA388" s="507"/>
      <c r="AB388" s="507"/>
      <c r="AC388" s="507"/>
      <c r="AD388" s="507"/>
      <c r="AE388" s="507"/>
      <c r="AF388" s="507"/>
      <c r="AG388" s="508"/>
      <c r="AH388" s="527"/>
      <c r="AI388" s="504"/>
      <c r="AJ388" s="528"/>
    </row>
    <row r="389" spans="2:40">
      <c r="B389" s="3007"/>
      <c r="C389" s="3010"/>
      <c r="D389" s="509" t="str">
        <f>E$18</f>
        <v>●●</v>
      </c>
      <c r="E389" s="510"/>
      <c r="F389" s="511"/>
      <c r="G389" s="512"/>
      <c r="H389" s="512"/>
      <c r="I389" s="512"/>
      <c r="J389" s="512"/>
      <c r="K389" s="512"/>
      <c r="L389" s="512"/>
      <c r="M389" s="512"/>
      <c r="N389" s="512"/>
      <c r="O389" s="512"/>
      <c r="P389" s="512"/>
      <c r="Q389" s="512"/>
      <c r="R389" s="512"/>
      <c r="S389" s="512"/>
      <c r="T389" s="512"/>
      <c r="U389" s="512"/>
      <c r="V389" s="512"/>
      <c r="W389" s="512"/>
      <c r="X389" s="512"/>
      <c r="Y389" s="512"/>
      <c r="Z389" s="512"/>
      <c r="AA389" s="512"/>
      <c r="AB389" s="512"/>
      <c r="AC389" s="512"/>
      <c r="AD389" s="512"/>
      <c r="AE389" s="512"/>
      <c r="AF389" s="512"/>
      <c r="AG389" s="531"/>
      <c r="AH389" s="514">
        <f t="shared" ref="AH389:AH392" si="308">COUNTA(F$116:AG$116)-AI389</f>
        <v>28</v>
      </c>
      <c r="AI389" s="532">
        <f t="shared" ref="AI389:AI392" si="309">AM389+AN389</f>
        <v>0</v>
      </c>
      <c r="AJ389" s="533">
        <f>+COUNTIF(F389:AG389,"休")</f>
        <v>0</v>
      </c>
      <c r="AM389" s="504">
        <f>+COUNTIF(F389:AG389,"－")</f>
        <v>0</v>
      </c>
      <c r="AN389" s="504">
        <f>+COUNTIF(F389:AG389,"外")</f>
        <v>0</v>
      </c>
    </row>
    <row r="390" spans="2:40">
      <c r="B390" s="3007"/>
      <c r="C390" s="3010"/>
      <c r="D390" s="517">
        <f>E$19</f>
        <v>0</v>
      </c>
      <c r="E390" s="518"/>
      <c r="F390" s="519"/>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0"/>
      <c r="AF390" s="520"/>
      <c r="AG390" s="521"/>
      <c r="AH390" s="514">
        <f t="shared" si="308"/>
        <v>28</v>
      </c>
      <c r="AI390" s="467">
        <f t="shared" si="309"/>
        <v>0</v>
      </c>
      <c r="AJ390" s="522">
        <f t="shared" ref="AJ390:AJ392" si="310">+COUNTIF(F390:AG390,"休")</f>
        <v>0</v>
      </c>
      <c r="AM390" s="504">
        <f t="shared" ref="AM390:AM392" si="311">+COUNTIF(F390:AG390,"－")</f>
        <v>0</v>
      </c>
      <c r="AN390" s="504">
        <f>+COUNTIF(F390:AG390,"外")</f>
        <v>0</v>
      </c>
    </row>
    <row r="391" spans="2:40">
      <c r="B391" s="3007"/>
      <c r="C391" s="3010"/>
      <c r="D391" s="517">
        <f>E$20</f>
        <v>0</v>
      </c>
      <c r="E391" s="518"/>
      <c r="F391" s="519"/>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c r="AE391" s="520"/>
      <c r="AF391" s="520"/>
      <c r="AG391" s="521"/>
      <c r="AH391" s="514">
        <f t="shared" si="308"/>
        <v>28</v>
      </c>
      <c r="AI391" s="467">
        <f t="shared" si="309"/>
        <v>0</v>
      </c>
      <c r="AJ391" s="522">
        <f t="shared" si="310"/>
        <v>0</v>
      </c>
      <c r="AM391" s="504">
        <f t="shared" si="311"/>
        <v>0</v>
      </c>
      <c r="AN391" s="504">
        <f>+COUNTIF(F391:AG391,"外")</f>
        <v>0</v>
      </c>
    </row>
    <row r="392" spans="2:40">
      <c r="B392" s="3008"/>
      <c r="C392" s="3011"/>
      <c r="D392" s="534">
        <f>E$21</f>
        <v>0</v>
      </c>
      <c r="E392" s="544"/>
      <c r="F392" s="536"/>
      <c r="G392" s="537"/>
      <c r="H392" s="537"/>
      <c r="I392" s="537"/>
      <c r="J392" s="537"/>
      <c r="K392" s="537"/>
      <c r="L392" s="537"/>
      <c r="M392" s="537"/>
      <c r="N392" s="537"/>
      <c r="O392" s="537"/>
      <c r="P392" s="537"/>
      <c r="Q392" s="537"/>
      <c r="R392" s="537"/>
      <c r="S392" s="537"/>
      <c r="T392" s="537"/>
      <c r="U392" s="537"/>
      <c r="V392" s="537"/>
      <c r="W392" s="537"/>
      <c r="X392" s="537"/>
      <c r="Y392" s="537"/>
      <c r="Z392" s="537"/>
      <c r="AA392" s="537"/>
      <c r="AB392" s="537"/>
      <c r="AC392" s="537"/>
      <c r="AD392" s="537"/>
      <c r="AE392" s="537"/>
      <c r="AF392" s="537"/>
      <c r="AG392" s="538"/>
      <c r="AH392" s="539">
        <f t="shared" si="308"/>
        <v>28</v>
      </c>
      <c r="AI392" s="535">
        <f t="shared" si="309"/>
        <v>0</v>
      </c>
      <c r="AJ392" s="540">
        <f t="shared" si="310"/>
        <v>0</v>
      </c>
      <c r="AM392" s="504">
        <f t="shared" si="311"/>
        <v>0</v>
      </c>
      <c r="AN392" s="504">
        <f>+COUNTIF(F392:AG392,"外")</f>
        <v>0</v>
      </c>
    </row>
    <row r="393" spans="2:4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row>
    <row r="394" spans="2:40" ht="13.5" customHeight="1">
      <c r="B394" s="491"/>
      <c r="C394" s="492"/>
      <c r="D394" s="493"/>
      <c r="E394" s="461" t="s">
        <v>858</v>
      </c>
      <c r="F394" s="462">
        <f>+AG374+1</f>
        <v>45585</v>
      </c>
      <c r="G394" s="463">
        <f>+F394+1</f>
        <v>45586</v>
      </c>
      <c r="H394" s="463">
        <f t="shared" ref="H394:Y394" si="312">+G394+1</f>
        <v>45587</v>
      </c>
      <c r="I394" s="463">
        <f t="shared" si="312"/>
        <v>45588</v>
      </c>
      <c r="J394" s="463">
        <f t="shared" si="312"/>
        <v>45589</v>
      </c>
      <c r="K394" s="463">
        <f t="shared" si="312"/>
        <v>45590</v>
      </c>
      <c r="L394" s="463">
        <f t="shared" si="312"/>
        <v>45591</v>
      </c>
      <c r="M394" s="463">
        <f t="shared" si="312"/>
        <v>45592</v>
      </c>
      <c r="N394" s="463">
        <f t="shared" si="312"/>
        <v>45593</v>
      </c>
      <c r="O394" s="463">
        <f t="shared" si="312"/>
        <v>45594</v>
      </c>
      <c r="P394" s="463">
        <f t="shared" si="312"/>
        <v>45595</v>
      </c>
      <c r="Q394" s="463">
        <f t="shared" si="312"/>
        <v>45596</v>
      </c>
      <c r="R394" s="463">
        <f t="shared" si="312"/>
        <v>45597</v>
      </c>
      <c r="S394" s="463">
        <f t="shared" si="312"/>
        <v>45598</v>
      </c>
      <c r="T394" s="463">
        <f t="shared" si="312"/>
        <v>45599</v>
      </c>
      <c r="U394" s="463">
        <f t="shared" si="312"/>
        <v>45600</v>
      </c>
      <c r="V394" s="463">
        <f t="shared" si="312"/>
        <v>45601</v>
      </c>
      <c r="W394" s="463">
        <f t="shared" si="312"/>
        <v>45602</v>
      </c>
      <c r="X394" s="463">
        <f t="shared" si="312"/>
        <v>45603</v>
      </c>
      <c r="Y394" s="463">
        <f t="shared" si="312"/>
        <v>45604</v>
      </c>
      <c r="Z394" s="463">
        <f>+Y394+1</f>
        <v>45605</v>
      </c>
      <c r="AA394" s="463">
        <f t="shared" ref="AA394:AC394" si="313">+Z394+1</f>
        <v>45606</v>
      </c>
      <c r="AB394" s="463">
        <f t="shared" si="313"/>
        <v>45607</v>
      </c>
      <c r="AC394" s="463">
        <f t="shared" si="313"/>
        <v>45608</v>
      </c>
      <c r="AD394" s="463">
        <f>+AC394+1</f>
        <v>45609</v>
      </c>
      <c r="AE394" s="463">
        <f t="shared" ref="AE394" si="314">+AD394+1</f>
        <v>45610</v>
      </c>
      <c r="AF394" s="463">
        <f>+AE394+1</f>
        <v>45611</v>
      </c>
      <c r="AG394" s="541">
        <f t="shared" ref="AG394" si="315">+AF394+1</f>
        <v>45612</v>
      </c>
      <c r="AH394" s="3013" t="s">
        <v>902</v>
      </c>
      <c r="AI394" s="3016" t="s">
        <v>903</v>
      </c>
      <c r="AJ394" s="3019" t="s">
        <v>878</v>
      </c>
      <c r="AK394" s="3022"/>
      <c r="AM394" s="3023" t="s">
        <v>904</v>
      </c>
      <c r="AN394" s="3023" t="s">
        <v>905</v>
      </c>
    </row>
    <row r="395" spans="2:40">
      <c r="B395" s="495"/>
      <c r="C395" s="496"/>
      <c r="D395" s="497"/>
      <c r="E395" s="464" t="s">
        <v>859</v>
      </c>
      <c r="F395" s="465" t="str">
        <f>TEXT(WEEKDAY(+F394),"aaa")</f>
        <v>日</v>
      </c>
      <c r="G395" s="466" t="str">
        <f t="shared" ref="G395:AG395" si="316">TEXT(WEEKDAY(+G394),"aaa")</f>
        <v>月</v>
      </c>
      <c r="H395" s="466" t="str">
        <f t="shared" si="316"/>
        <v>火</v>
      </c>
      <c r="I395" s="466" t="str">
        <f t="shared" si="316"/>
        <v>水</v>
      </c>
      <c r="J395" s="466" t="str">
        <f t="shared" si="316"/>
        <v>木</v>
      </c>
      <c r="K395" s="466" t="str">
        <f t="shared" si="316"/>
        <v>金</v>
      </c>
      <c r="L395" s="466" t="str">
        <f t="shared" si="316"/>
        <v>土</v>
      </c>
      <c r="M395" s="466" t="str">
        <f t="shared" si="316"/>
        <v>日</v>
      </c>
      <c r="N395" s="466" t="str">
        <f t="shared" si="316"/>
        <v>月</v>
      </c>
      <c r="O395" s="466" t="str">
        <f t="shared" si="316"/>
        <v>火</v>
      </c>
      <c r="P395" s="466" t="str">
        <f t="shared" si="316"/>
        <v>水</v>
      </c>
      <c r="Q395" s="466" t="str">
        <f t="shared" si="316"/>
        <v>木</v>
      </c>
      <c r="R395" s="466" t="str">
        <f t="shared" si="316"/>
        <v>金</v>
      </c>
      <c r="S395" s="466" t="str">
        <f t="shared" si="316"/>
        <v>土</v>
      </c>
      <c r="T395" s="466" t="str">
        <f t="shared" si="316"/>
        <v>日</v>
      </c>
      <c r="U395" s="466" t="str">
        <f t="shared" si="316"/>
        <v>月</v>
      </c>
      <c r="V395" s="466" t="str">
        <f t="shared" si="316"/>
        <v>火</v>
      </c>
      <c r="W395" s="466" t="str">
        <f t="shared" si="316"/>
        <v>水</v>
      </c>
      <c r="X395" s="466" t="str">
        <f t="shared" si="316"/>
        <v>木</v>
      </c>
      <c r="Y395" s="466" t="str">
        <f t="shared" si="316"/>
        <v>金</v>
      </c>
      <c r="Z395" s="466" t="str">
        <f t="shared" si="316"/>
        <v>土</v>
      </c>
      <c r="AA395" s="466" t="str">
        <f t="shared" si="316"/>
        <v>日</v>
      </c>
      <c r="AB395" s="466" t="str">
        <f t="shared" si="316"/>
        <v>月</v>
      </c>
      <c r="AC395" s="466" t="str">
        <f t="shared" si="316"/>
        <v>火</v>
      </c>
      <c r="AD395" s="466" t="str">
        <f t="shared" si="316"/>
        <v>水</v>
      </c>
      <c r="AE395" s="466" t="str">
        <f t="shared" si="316"/>
        <v>木</v>
      </c>
      <c r="AF395" s="466" t="str">
        <f t="shared" si="316"/>
        <v>金</v>
      </c>
      <c r="AG395" s="543" t="str">
        <f t="shared" si="316"/>
        <v>土</v>
      </c>
      <c r="AH395" s="3014"/>
      <c r="AI395" s="3017"/>
      <c r="AJ395" s="3020"/>
      <c r="AK395" s="3022"/>
      <c r="AM395" s="3023"/>
      <c r="AN395" s="3023"/>
    </row>
    <row r="396" spans="2:40" ht="24.75" customHeight="1">
      <c r="B396" s="502" t="s">
        <v>876</v>
      </c>
      <c r="C396" s="503" t="s">
        <v>877</v>
      </c>
      <c r="D396" s="504" t="s">
        <v>488</v>
      </c>
      <c r="E396" s="526" t="s">
        <v>906</v>
      </c>
      <c r="F396" s="506"/>
      <c r="G396" s="507"/>
      <c r="H396" s="507"/>
      <c r="I396" s="507"/>
      <c r="J396" s="507"/>
      <c r="K396" s="507"/>
      <c r="L396" s="507"/>
      <c r="M396" s="507"/>
      <c r="N396" s="507"/>
      <c r="O396" s="507"/>
      <c r="P396" s="507"/>
      <c r="Q396" s="507"/>
      <c r="R396" s="507"/>
      <c r="S396" s="507"/>
      <c r="T396" s="507"/>
      <c r="U396" s="507"/>
      <c r="V396" s="507"/>
      <c r="W396" s="507"/>
      <c r="X396" s="507"/>
      <c r="Y396" s="507"/>
      <c r="Z396" s="507"/>
      <c r="AA396" s="507"/>
      <c r="AB396" s="507"/>
      <c r="AC396" s="507"/>
      <c r="AD396" s="507"/>
      <c r="AE396" s="507"/>
      <c r="AF396" s="507"/>
      <c r="AG396" s="508"/>
      <c r="AH396" s="3015"/>
      <c r="AI396" s="3018"/>
      <c r="AJ396" s="3021"/>
      <c r="AK396" s="3022"/>
    </row>
    <row r="397" spans="2:40" ht="13.5" customHeight="1">
      <c r="B397" s="3006" t="s">
        <v>885</v>
      </c>
      <c r="C397" s="3009" t="s">
        <v>886</v>
      </c>
      <c r="D397" s="509" t="str">
        <f>E$8</f>
        <v>〇〇</v>
      </c>
      <c r="E397" s="510"/>
      <c r="F397" s="511"/>
      <c r="G397" s="512"/>
      <c r="H397" s="512"/>
      <c r="I397" s="512"/>
      <c r="J397" s="512"/>
      <c r="K397" s="512"/>
      <c r="L397" s="512"/>
      <c r="M397" s="512"/>
      <c r="N397" s="512"/>
      <c r="O397" s="512"/>
      <c r="P397" s="512"/>
      <c r="Q397" s="512"/>
      <c r="R397" s="512"/>
      <c r="S397" s="512"/>
      <c r="T397" s="512"/>
      <c r="U397" s="512"/>
      <c r="V397" s="512"/>
      <c r="W397" s="512"/>
      <c r="X397" s="512"/>
      <c r="Y397" s="512"/>
      <c r="Z397" s="512"/>
      <c r="AA397" s="512"/>
      <c r="AB397" s="512"/>
      <c r="AC397" s="512"/>
      <c r="AD397" s="512"/>
      <c r="AE397" s="512"/>
      <c r="AF397" s="512"/>
      <c r="AG397" s="513"/>
      <c r="AH397" s="514">
        <f>COUNTA(F$136:AG$136)-AI397</f>
        <v>28</v>
      </c>
      <c r="AI397" s="515">
        <f>AM397+AN397</f>
        <v>0</v>
      </c>
      <c r="AJ397" s="516">
        <f>+COUNTIF(F397:AG397,"休")</f>
        <v>0</v>
      </c>
      <c r="AM397" s="504">
        <f>+COUNTIF(F397:AG397,"－")</f>
        <v>0</v>
      </c>
      <c r="AN397" s="504">
        <f t="shared" ref="AN397:AN402" si="317">+COUNTIF(F397:AG397,"外")</f>
        <v>0</v>
      </c>
    </row>
    <row r="398" spans="2:40" ht="13.5" customHeight="1">
      <c r="B398" s="3007"/>
      <c r="C398" s="3010"/>
      <c r="D398" s="517" t="str">
        <f>E$9</f>
        <v>●●</v>
      </c>
      <c r="E398" s="518"/>
      <c r="F398" s="519"/>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1"/>
      <c r="AH398" s="514">
        <f t="shared" ref="AH398:AH402" si="318">COUNTA(F$136:AG$136)-AI398</f>
        <v>28</v>
      </c>
      <c r="AI398" s="467">
        <f t="shared" ref="AI398" si="319">AM398+AN398</f>
        <v>0</v>
      </c>
      <c r="AJ398" s="522">
        <f t="shared" ref="AJ398:AJ401" si="320">+COUNTIF(F398:AG398,"休")</f>
        <v>0</v>
      </c>
      <c r="AM398" s="504">
        <f t="shared" ref="AM398:AM401" si="321">+COUNTIF(F398:AG398,"－")</f>
        <v>0</v>
      </c>
      <c r="AN398" s="504">
        <f t="shared" si="317"/>
        <v>0</v>
      </c>
    </row>
    <row r="399" spans="2:40">
      <c r="B399" s="3007"/>
      <c r="C399" s="3010"/>
      <c r="D399" s="517" t="str">
        <f>E$10</f>
        <v>△△</v>
      </c>
      <c r="E399" s="518"/>
      <c r="F399" s="519"/>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1"/>
      <c r="AH399" s="514">
        <f t="shared" si="318"/>
        <v>28</v>
      </c>
      <c r="AI399" s="467">
        <f>AM399+AN399</f>
        <v>0</v>
      </c>
      <c r="AJ399" s="522">
        <f t="shared" si="320"/>
        <v>0</v>
      </c>
      <c r="AM399" s="504">
        <f t="shared" si="321"/>
        <v>0</v>
      </c>
      <c r="AN399" s="504">
        <f t="shared" si="317"/>
        <v>0</v>
      </c>
    </row>
    <row r="400" spans="2:40">
      <c r="B400" s="3007"/>
      <c r="C400" s="3010"/>
      <c r="D400" s="517" t="str">
        <f>E$11</f>
        <v>■■</v>
      </c>
      <c r="E400" s="518"/>
      <c r="F400" s="519"/>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1"/>
      <c r="AH400" s="514">
        <f t="shared" si="318"/>
        <v>28</v>
      </c>
      <c r="AI400" s="467">
        <f t="shared" ref="AI400:AI402" si="322">AM400+AN400</f>
        <v>0</v>
      </c>
      <c r="AJ400" s="522">
        <f t="shared" si="320"/>
        <v>0</v>
      </c>
      <c r="AM400" s="504">
        <f t="shared" si="321"/>
        <v>0</v>
      </c>
      <c r="AN400" s="504">
        <f t="shared" si="317"/>
        <v>0</v>
      </c>
    </row>
    <row r="401" spans="2:40">
      <c r="B401" s="3007"/>
      <c r="C401" s="3010"/>
      <c r="D401" s="517" t="str">
        <f>E$12</f>
        <v>★★</v>
      </c>
      <c r="E401" s="518"/>
      <c r="F401" s="519"/>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1"/>
      <c r="AH401" s="514">
        <f t="shared" si="318"/>
        <v>28</v>
      </c>
      <c r="AI401" s="467">
        <f t="shared" si="322"/>
        <v>0</v>
      </c>
      <c r="AJ401" s="522">
        <f t="shared" si="320"/>
        <v>0</v>
      </c>
      <c r="AM401" s="504">
        <f t="shared" si="321"/>
        <v>0</v>
      </c>
      <c r="AN401" s="504">
        <f t="shared" si="317"/>
        <v>0</v>
      </c>
    </row>
    <row r="402" spans="2:40">
      <c r="B402" s="3008"/>
      <c r="C402" s="3011"/>
      <c r="D402" s="529"/>
      <c r="E402" s="455"/>
      <c r="F402" s="523"/>
      <c r="G402" s="524"/>
      <c r="H402" s="524"/>
      <c r="I402" s="524"/>
      <c r="J402" s="524"/>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5"/>
      <c r="AH402" s="514">
        <f t="shared" si="318"/>
        <v>28</v>
      </c>
      <c r="AI402" s="515">
        <f t="shared" si="322"/>
        <v>0</v>
      </c>
      <c r="AJ402" s="516">
        <f>+COUNTIF(F402:AG402,"休")</f>
        <v>0</v>
      </c>
      <c r="AM402" s="504">
        <f>+COUNTIF(F402:AG402,"－")</f>
        <v>0</v>
      </c>
      <c r="AN402" s="504">
        <f t="shared" si="317"/>
        <v>0</v>
      </c>
    </row>
    <row r="403" spans="2:40" ht="24.75" customHeight="1">
      <c r="B403" s="3006" t="s">
        <v>896</v>
      </c>
      <c r="C403" s="3009" t="s">
        <v>897</v>
      </c>
      <c r="D403" s="504" t="s">
        <v>488</v>
      </c>
      <c r="E403" s="526" t="s">
        <v>906</v>
      </c>
      <c r="F403" s="506"/>
      <c r="G403" s="507"/>
      <c r="H403" s="507"/>
      <c r="I403" s="507"/>
      <c r="J403" s="507"/>
      <c r="K403" s="507"/>
      <c r="L403" s="507"/>
      <c r="M403" s="507"/>
      <c r="N403" s="507"/>
      <c r="O403" s="507"/>
      <c r="P403" s="507"/>
      <c r="Q403" s="507"/>
      <c r="R403" s="507"/>
      <c r="S403" s="507"/>
      <c r="T403" s="507"/>
      <c r="U403" s="507"/>
      <c r="V403" s="507"/>
      <c r="W403" s="507"/>
      <c r="X403" s="507"/>
      <c r="Y403" s="507"/>
      <c r="Z403" s="507"/>
      <c r="AA403" s="507"/>
      <c r="AB403" s="507"/>
      <c r="AC403" s="507"/>
      <c r="AD403" s="507"/>
      <c r="AE403" s="507"/>
      <c r="AF403" s="507"/>
      <c r="AG403" s="508"/>
      <c r="AH403" s="527"/>
      <c r="AI403" s="504"/>
      <c r="AJ403" s="528"/>
    </row>
    <row r="404" spans="2:40" ht="13.5" customHeight="1">
      <c r="B404" s="3007"/>
      <c r="C404" s="3010"/>
      <c r="D404" s="529" t="str">
        <f>E$14</f>
        <v>〇〇</v>
      </c>
      <c r="E404" s="455"/>
      <c r="F404" s="511"/>
      <c r="G404" s="512"/>
      <c r="H404" s="512"/>
      <c r="I404" s="512"/>
      <c r="J404" s="512"/>
      <c r="K404" s="512"/>
      <c r="L404" s="512"/>
      <c r="M404" s="512"/>
      <c r="N404" s="512"/>
      <c r="O404" s="512"/>
      <c r="P404" s="512"/>
      <c r="Q404" s="512"/>
      <c r="R404" s="512"/>
      <c r="S404" s="512"/>
      <c r="T404" s="512"/>
      <c r="U404" s="512"/>
      <c r="V404" s="512"/>
      <c r="W404" s="512"/>
      <c r="X404" s="512"/>
      <c r="Y404" s="512"/>
      <c r="Z404" s="512"/>
      <c r="AA404" s="512"/>
      <c r="AB404" s="512"/>
      <c r="AC404" s="512"/>
      <c r="AD404" s="512"/>
      <c r="AE404" s="512"/>
      <c r="AF404" s="512"/>
      <c r="AG404" s="513"/>
      <c r="AH404" s="514">
        <f t="shared" ref="AH404" si="323">COUNTA(F$136:AG$136)-AI404</f>
        <v>28</v>
      </c>
      <c r="AI404" s="515">
        <f t="shared" ref="AI404:AI407" si="324">AM404+AN404</f>
        <v>0</v>
      </c>
      <c r="AJ404" s="516">
        <f>+COUNTIF(F404:AG404,"休")</f>
        <v>0</v>
      </c>
      <c r="AM404" s="504">
        <f>+COUNTIF(F404:AG404,"－")</f>
        <v>0</v>
      </c>
      <c r="AN404" s="504">
        <f>+COUNTIF(F404:AG404,"外")</f>
        <v>0</v>
      </c>
    </row>
    <row r="405" spans="2:40">
      <c r="B405" s="3007"/>
      <c r="C405" s="3010"/>
      <c r="D405" s="517" t="str">
        <f>E$15</f>
        <v>●●</v>
      </c>
      <c r="E405" s="518"/>
      <c r="F405" s="519"/>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1"/>
      <c r="AH405" s="514">
        <f>COUNTA(F$136:AG$136)-AI405</f>
        <v>28</v>
      </c>
      <c r="AI405" s="467">
        <f t="shared" si="324"/>
        <v>0</v>
      </c>
      <c r="AJ405" s="522">
        <f t="shared" ref="AJ405:AJ407" si="325">+COUNTIF(F405:AG405,"休")</f>
        <v>0</v>
      </c>
      <c r="AM405" s="504">
        <f t="shared" ref="AM405:AM407" si="326">+COUNTIF(F405:AG405,"－")</f>
        <v>0</v>
      </c>
      <c r="AN405" s="504">
        <f>+COUNTIF(F405:AG405,"外")</f>
        <v>0</v>
      </c>
    </row>
    <row r="406" spans="2:40">
      <c r="B406" s="3007"/>
      <c r="C406" s="3010"/>
      <c r="D406" s="517">
        <f>E$16</f>
        <v>0</v>
      </c>
      <c r="E406" s="518"/>
      <c r="F406" s="519"/>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1"/>
      <c r="AH406" s="514">
        <f t="shared" ref="AH406:AH407" si="327">COUNTA(F$136:AG$136)-AI406</f>
        <v>28</v>
      </c>
      <c r="AI406" s="467">
        <f t="shared" si="324"/>
        <v>0</v>
      </c>
      <c r="AJ406" s="522">
        <f t="shared" si="325"/>
        <v>0</v>
      </c>
      <c r="AM406" s="504">
        <f t="shared" si="326"/>
        <v>0</v>
      </c>
      <c r="AN406" s="504">
        <f>+COUNTIF(F406:AG406,"外")</f>
        <v>0</v>
      </c>
    </row>
    <row r="407" spans="2:40">
      <c r="B407" s="3007"/>
      <c r="C407" s="3011"/>
      <c r="D407" s="529">
        <f>E$17</f>
        <v>0</v>
      </c>
      <c r="E407" s="455"/>
      <c r="F407" s="519"/>
      <c r="G407" s="530"/>
      <c r="H407" s="530"/>
      <c r="I407" s="530"/>
      <c r="J407" s="530"/>
      <c r="K407" s="530"/>
      <c r="L407" s="530"/>
      <c r="M407" s="530"/>
      <c r="N407" s="530"/>
      <c r="O407" s="530"/>
      <c r="P407" s="530"/>
      <c r="Q407" s="530"/>
      <c r="R407" s="530"/>
      <c r="S407" s="530"/>
      <c r="T407" s="530"/>
      <c r="U407" s="530"/>
      <c r="V407" s="530"/>
      <c r="W407" s="530"/>
      <c r="X407" s="530"/>
      <c r="Y407" s="530"/>
      <c r="Z407" s="530"/>
      <c r="AA407" s="530"/>
      <c r="AB407" s="530"/>
      <c r="AC407" s="530"/>
      <c r="AD407" s="530"/>
      <c r="AE407" s="530"/>
      <c r="AF407" s="530"/>
      <c r="AG407" s="513"/>
      <c r="AH407" s="514">
        <f t="shared" si="327"/>
        <v>28</v>
      </c>
      <c r="AI407" s="498">
        <f t="shared" si="324"/>
        <v>0</v>
      </c>
      <c r="AJ407" s="516">
        <f t="shared" si="325"/>
        <v>0</v>
      </c>
      <c r="AM407" s="504">
        <f t="shared" si="326"/>
        <v>0</v>
      </c>
      <c r="AN407" s="504">
        <f>+COUNTIF(F407:AG407,"外")</f>
        <v>0</v>
      </c>
    </row>
    <row r="408" spans="2:40" ht="24.75" customHeight="1">
      <c r="B408" s="3007"/>
      <c r="C408" s="3009" t="s">
        <v>900</v>
      </c>
      <c r="D408" s="504" t="s">
        <v>488</v>
      </c>
      <c r="E408" s="526" t="s">
        <v>906</v>
      </c>
      <c r="F408" s="506"/>
      <c r="G408" s="507"/>
      <c r="H408" s="507"/>
      <c r="I408" s="507"/>
      <c r="J408" s="507"/>
      <c r="K408" s="507"/>
      <c r="L408" s="507"/>
      <c r="M408" s="507"/>
      <c r="N408" s="507"/>
      <c r="O408" s="507"/>
      <c r="P408" s="507"/>
      <c r="Q408" s="507"/>
      <c r="R408" s="507"/>
      <c r="S408" s="507"/>
      <c r="T408" s="507"/>
      <c r="U408" s="507"/>
      <c r="V408" s="507"/>
      <c r="W408" s="507"/>
      <c r="X408" s="507"/>
      <c r="Y408" s="507"/>
      <c r="Z408" s="507"/>
      <c r="AA408" s="507"/>
      <c r="AB408" s="507"/>
      <c r="AC408" s="507"/>
      <c r="AD408" s="507"/>
      <c r="AE408" s="507"/>
      <c r="AF408" s="507"/>
      <c r="AG408" s="508"/>
      <c r="AH408" s="527"/>
      <c r="AI408" s="504"/>
      <c r="AJ408" s="528"/>
    </row>
    <row r="409" spans="2:40">
      <c r="B409" s="3007"/>
      <c r="C409" s="3010"/>
      <c r="D409" s="509" t="str">
        <f>E$18</f>
        <v>●●</v>
      </c>
      <c r="E409" s="510"/>
      <c r="F409" s="511"/>
      <c r="G409" s="512"/>
      <c r="H409" s="512"/>
      <c r="I409" s="512"/>
      <c r="J409" s="512"/>
      <c r="K409" s="512"/>
      <c r="L409" s="512"/>
      <c r="M409" s="512"/>
      <c r="N409" s="512"/>
      <c r="O409" s="512"/>
      <c r="P409" s="512"/>
      <c r="Q409" s="512"/>
      <c r="R409" s="512"/>
      <c r="S409" s="512"/>
      <c r="T409" s="512"/>
      <c r="U409" s="512"/>
      <c r="V409" s="512"/>
      <c r="W409" s="512"/>
      <c r="X409" s="512"/>
      <c r="Y409" s="512"/>
      <c r="Z409" s="512"/>
      <c r="AA409" s="512"/>
      <c r="AB409" s="512"/>
      <c r="AC409" s="512"/>
      <c r="AD409" s="512"/>
      <c r="AE409" s="512"/>
      <c r="AF409" s="512"/>
      <c r="AG409" s="531"/>
      <c r="AH409" s="514">
        <f t="shared" ref="AH409:AH412" si="328">COUNTA(F$136:AG$136)-AI409</f>
        <v>28</v>
      </c>
      <c r="AI409" s="532">
        <f t="shared" ref="AI409:AI412" si="329">AM409+AN409</f>
        <v>0</v>
      </c>
      <c r="AJ409" s="533">
        <f>+COUNTIF(F409:AG409,"休")</f>
        <v>0</v>
      </c>
      <c r="AM409" s="504">
        <f>+COUNTIF(F409:AG409,"－")</f>
        <v>0</v>
      </c>
      <c r="AN409" s="504">
        <f>+COUNTIF(F409:AG409,"外")</f>
        <v>0</v>
      </c>
    </row>
    <row r="410" spans="2:40">
      <c r="B410" s="3007"/>
      <c r="C410" s="3010"/>
      <c r="D410" s="517">
        <f>E$19</f>
        <v>0</v>
      </c>
      <c r="E410" s="518"/>
      <c r="F410" s="519"/>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1"/>
      <c r="AH410" s="514">
        <f t="shared" si="328"/>
        <v>28</v>
      </c>
      <c r="AI410" s="467">
        <f t="shared" si="329"/>
        <v>0</v>
      </c>
      <c r="AJ410" s="522">
        <f t="shared" ref="AJ410:AJ412" si="330">+COUNTIF(F410:AG410,"休")</f>
        <v>0</v>
      </c>
      <c r="AM410" s="504">
        <f t="shared" ref="AM410:AM412" si="331">+COUNTIF(F410:AG410,"－")</f>
        <v>0</v>
      </c>
      <c r="AN410" s="504">
        <f>+COUNTIF(F410:AG410,"外")</f>
        <v>0</v>
      </c>
    </row>
    <row r="411" spans="2:40">
      <c r="B411" s="3007"/>
      <c r="C411" s="3010"/>
      <c r="D411" s="517">
        <f>E$20</f>
        <v>0</v>
      </c>
      <c r="E411" s="518"/>
      <c r="F411" s="519"/>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c r="AE411" s="520"/>
      <c r="AF411" s="520"/>
      <c r="AG411" s="521"/>
      <c r="AH411" s="514">
        <f t="shared" si="328"/>
        <v>28</v>
      </c>
      <c r="AI411" s="467">
        <f t="shared" si="329"/>
        <v>0</v>
      </c>
      <c r="AJ411" s="522">
        <f t="shared" si="330"/>
        <v>0</v>
      </c>
      <c r="AM411" s="504">
        <f t="shared" si="331"/>
        <v>0</v>
      </c>
      <c r="AN411" s="504">
        <f>+COUNTIF(F411:AG411,"外")</f>
        <v>0</v>
      </c>
    </row>
    <row r="412" spans="2:40">
      <c r="B412" s="3008"/>
      <c r="C412" s="3011"/>
      <c r="D412" s="534">
        <f>E$21</f>
        <v>0</v>
      </c>
      <c r="E412" s="544"/>
      <c r="F412" s="536"/>
      <c r="G412" s="537"/>
      <c r="H412" s="537"/>
      <c r="I412" s="537"/>
      <c r="J412" s="537"/>
      <c r="K412" s="537"/>
      <c r="L412" s="537"/>
      <c r="M412" s="537"/>
      <c r="N412" s="537"/>
      <c r="O412" s="537"/>
      <c r="P412" s="537"/>
      <c r="Q412" s="537"/>
      <c r="R412" s="537"/>
      <c r="S412" s="537"/>
      <c r="T412" s="537"/>
      <c r="U412" s="537"/>
      <c r="V412" s="537"/>
      <c r="W412" s="537"/>
      <c r="X412" s="537"/>
      <c r="Y412" s="537"/>
      <c r="Z412" s="537"/>
      <c r="AA412" s="537"/>
      <c r="AB412" s="537"/>
      <c r="AC412" s="537"/>
      <c r="AD412" s="537"/>
      <c r="AE412" s="537"/>
      <c r="AF412" s="537"/>
      <c r="AG412" s="538"/>
      <c r="AH412" s="539">
        <f t="shared" si="328"/>
        <v>28</v>
      </c>
      <c r="AI412" s="535">
        <f t="shared" si="329"/>
        <v>0</v>
      </c>
      <c r="AJ412" s="540">
        <f t="shared" si="330"/>
        <v>0</v>
      </c>
      <c r="AM412" s="504">
        <f t="shared" si="331"/>
        <v>0</v>
      </c>
      <c r="AN412" s="504">
        <f>+COUNTIF(F412:AG412,"外")</f>
        <v>0</v>
      </c>
    </row>
    <row r="413" spans="2:4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row>
    <row r="414" spans="2:40" ht="13.5" customHeight="1">
      <c r="B414" s="491"/>
      <c r="C414" s="492"/>
      <c r="D414" s="493"/>
      <c r="E414" s="456" t="s">
        <v>858</v>
      </c>
      <c r="F414" s="457">
        <f>+AG394+1</f>
        <v>45613</v>
      </c>
      <c r="G414" s="458">
        <f>+F414+1</f>
        <v>45614</v>
      </c>
      <c r="H414" s="458">
        <f t="shared" ref="H414:Y414" si="332">+G414+1</f>
        <v>45615</v>
      </c>
      <c r="I414" s="458">
        <f t="shared" si="332"/>
        <v>45616</v>
      </c>
      <c r="J414" s="458">
        <f t="shared" si="332"/>
        <v>45617</v>
      </c>
      <c r="K414" s="458">
        <f t="shared" si="332"/>
        <v>45618</v>
      </c>
      <c r="L414" s="458">
        <f t="shared" si="332"/>
        <v>45619</v>
      </c>
      <c r="M414" s="458">
        <f t="shared" si="332"/>
        <v>45620</v>
      </c>
      <c r="N414" s="458">
        <f t="shared" si="332"/>
        <v>45621</v>
      </c>
      <c r="O414" s="458">
        <f t="shared" si="332"/>
        <v>45622</v>
      </c>
      <c r="P414" s="458">
        <f t="shared" si="332"/>
        <v>45623</v>
      </c>
      <c r="Q414" s="458">
        <f t="shared" si="332"/>
        <v>45624</v>
      </c>
      <c r="R414" s="458">
        <f t="shared" si="332"/>
        <v>45625</v>
      </c>
      <c r="S414" s="458">
        <f t="shared" si="332"/>
        <v>45626</v>
      </c>
      <c r="T414" s="458">
        <f t="shared" si="332"/>
        <v>45627</v>
      </c>
      <c r="U414" s="458">
        <f t="shared" si="332"/>
        <v>45628</v>
      </c>
      <c r="V414" s="458">
        <f t="shared" si="332"/>
        <v>45629</v>
      </c>
      <c r="W414" s="458">
        <f t="shared" si="332"/>
        <v>45630</v>
      </c>
      <c r="X414" s="458">
        <f t="shared" si="332"/>
        <v>45631</v>
      </c>
      <c r="Y414" s="458">
        <f t="shared" si="332"/>
        <v>45632</v>
      </c>
      <c r="Z414" s="458">
        <f>+Y414+1</f>
        <v>45633</v>
      </c>
      <c r="AA414" s="458">
        <f t="shared" ref="AA414:AC414" si="333">+Z414+1</f>
        <v>45634</v>
      </c>
      <c r="AB414" s="458">
        <f t="shared" si="333"/>
        <v>45635</v>
      </c>
      <c r="AC414" s="458">
        <f t="shared" si="333"/>
        <v>45636</v>
      </c>
      <c r="AD414" s="458">
        <f>+AC414+1</f>
        <v>45637</v>
      </c>
      <c r="AE414" s="458">
        <f t="shared" ref="AE414:AG414" si="334">+AD414+1</f>
        <v>45638</v>
      </c>
      <c r="AF414" s="458">
        <f t="shared" si="334"/>
        <v>45639</v>
      </c>
      <c r="AG414" s="541">
        <f t="shared" si="334"/>
        <v>45640</v>
      </c>
      <c r="AH414" s="3013" t="s">
        <v>902</v>
      </c>
      <c r="AI414" s="3016" t="s">
        <v>903</v>
      </c>
      <c r="AJ414" s="3019" t="s">
        <v>878</v>
      </c>
      <c r="AK414" s="3022"/>
      <c r="AM414" s="3023" t="s">
        <v>947</v>
      </c>
      <c r="AN414" s="3023" t="s">
        <v>905</v>
      </c>
    </row>
    <row r="415" spans="2:40">
      <c r="B415" s="495"/>
      <c r="C415" s="496"/>
      <c r="D415" s="497"/>
      <c r="E415" s="467" t="s">
        <v>859</v>
      </c>
      <c r="F415" s="468" t="str">
        <f>TEXT(WEEKDAY(+F414),"aaa")</f>
        <v>日</v>
      </c>
      <c r="G415" s="469" t="str">
        <f t="shared" ref="G415:AG415" si="335">TEXT(WEEKDAY(+G414),"aaa")</f>
        <v>月</v>
      </c>
      <c r="H415" s="469" t="str">
        <f t="shared" si="335"/>
        <v>火</v>
      </c>
      <c r="I415" s="469" t="str">
        <f t="shared" si="335"/>
        <v>水</v>
      </c>
      <c r="J415" s="469" t="str">
        <f t="shared" si="335"/>
        <v>木</v>
      </c>
      <c r="K415" s="469" t="str">
        <f t="shared" si="335"/>
        <v>金</v>
      </c>
      <c r="L415" s="469" t="str">
        <f t="shared" si="335"/>
        <v>土</v>
      </c>
      <c r="M415" s="469" t="str">
        <f t="shared" si="335"/>
        <v>日</v>
      </c>
      <c r="N415" s="469" t="str">
        <f t="shared" si="335"/>
        <v>月</v>
      </c>
      <c r="O415" s="469" t="str">
        <f t="shared" si="335"/>
        <v>火</v>
      </c>
      <c r="P415" s="469" t="str">
        <f t="shared" si="335"/>
        <v>水</v>
      </c>
      <c r="Q415" s="469" t="str">
        <f t="shared" si="335"/>
        <v>木</v>
      </c>
      <c r="R415" s="469" t="str">
        <f t="shared" si="335"/>
        <v>金</v>
      </c>
      <c r="S415" s="469" t="str">
        <f t="shared" si="335"/>
        <v>土</v>
      </c>
      <c r="T415" s="469" t="str">
        <f t="shared" si="335"/>
        <v>日</v>
      </c>
      <c r="U415" s="469" t="str">
        <f t="shared" si="335"/>
        <v>月</v>
      </c>
      <c r="V415" s="469" t="str">
        <f t="shared" si="335"/>
        <v>火</v>
      </c>
      <c r="W415" s="469" t="str">
        <f t="shared" si="335"/>
        <v>水</v>
      </c>
      <c r="X415" s="469" t="str">
        <f t="shared" si="335"/>
        <v>木</v>
      </c>
      <c r="Y415" s="469" t="str">
        <f t="shared" si="335"/>
        <v>金</v>
      </c>
      <c r="Z415" s="469" t="str">
        <f t="shared" si="335"/>
        <v>土</v>
      </c>
      <c r="AA415" s="469" t="str">
        <f t="shared" si="335"/>
        <v>日</v>
      </c>
      <c r="AB415" s="469" t="str">
        <f t="shared" si="335"/>
        <v>月</v>
      </c>
      <c r="AC415" s="469" t="str">
        <f t="shared" si="335"/>
        <v>火</v>
      </c>
      <c r="AD415" s="469" t="str">
        <f t="shared" si="335"/>
        <v>水</v>
      </c>
      <c r="AE415" s="469" t="str">
        <f t="shared" si="335"/>
        <v>木</v>
      </c>
      <c r="AF415" s="469" t="str">
        <f t="shared" si="335"/>
        <v>金</v>
      </c>
      <c r="AG415" s="469" t="str">
        <f t="shared" si="335"/>
        <v>土</v>
      </c>
      <c r="AH415" s="3014"/>
      <c r="AI415" s="3017"/>
      <c r="AJ415" s="3020"/>
      <c r="AK415" s="3022"/>
      <c r="AM415" s="3023"/>
      <c r="AN415" s="3023"/>
    </row>
    <row r="416" spans="2:40" ht="24.75" customHeight="1">
      <c r="B416" s="502" t="s">
        <v>876</v>
      </c>
      <c r="C416" s="503" t="s">
        <v>877</v>
      </c>
      <c r="D416" s="504" t="s">
        <v>488</v>
      </c>
      <c r="E416" s="526" t="s">
        <v>906</v>
      </c>
      <c r="F416" s="506"/>
      <c r="G416" s="507"/>
      <c r="H416" s="507"/>
      <c r="I416" s="507"/>
      <c r="J416" s="507"/>
      <c r="K416" s="507"/>
      <c r="L416" s="507"/>
      <c r="M416" s="507"/>
      <c r="N416" s="507"/>
      <c r="O416" s="507"/>
      <c r="P416" s="507"/>
      <c r="Q416" s="507"/>
      <c r="R416" s="507"/>
      <c r="S416" s="507"/>
      <c r="T416" s="507"/>
      <c r="U416" s="507"/>
      <c r="V416" s="507"/>
      <c r="W416" s="507"/>
      <c r="X416" s="507"/>
      <c r="Y416" s="507"/>
      <c r="Z416" s="507"/>
      <c r="AA416" s="507"/>
      <c r="AB416" s="507"/>
      <c r="AC416" s="507"/>
      <c r="AD416" s="507"/>
      <c r="AE416" s="507"/>
      <c r="AF416" s="507"/>
      <c r="AG416" s="508"/>
      <c r="AH416" s="3015"/>
      <c r="AI416" s="3018"/>
      <c r="AJ416" s="3021"/>
      <c r="AK416" s="3022"/>
    </row>
    <row r="417" spans="2:40" ht="13.5" customHeight="1">
      <c r="B417" s="3006" t="s">
        <v>885</v>
      </c>
      <c r="C417" s="3009" t="s">
        <v>886</v>
      </c>
      <c r="D417" s="509" t="str">
        <f>E$8</f>
        <v>〇〇</v>
      </c>
      <c r="E417" s="510"/>
      <c r="F417" s="511"/>
      <c r="G417" s="512"/>
      <c r="H417" s="512"/>
      <c r="I417" s="512"/>
      <c r="J417" s="512"/>
      <c r="K417" s="512"/>
      <c r="L417" s="512"/>
      <c r="M417" s="512"/>
      <c r="N417" s="512"/>
      <c r="O417" s="512"/>
      <c r="P417" s="512"/>
      <c r="Q417" s="512"/>
      <c r="R417" s="512"/>
      <c r="S417" s="512"/>
      <c r="T417" s="512"/>
      <c r="U417" s="512"/>
      <c r="V417" s="512"/>
      <c r="W417" s="512"/>
      <c r="X417" s="512"/>
      <c r="Y417" s="512"/>
      <c r="Z417" s="512"/>
      <c r="AA417" s="512"/>
      <c r="AB417" s="512"/>
      <c r="AC417" s="512"/>
      <c r="AD417" s="512"/>
      <c r="AE417" s="512"/>
      <c r="AF417" s="512"/>
      <c r="AG417" s="513"/>
      <c r="AH417" s="514">
        <f>COUNTA(F$156:AG$156)-AI417</f>
        <v>28</v>
      </c>
      <c r="AI417" s="515">
        <f>AM417+AN417</f>
        <v>0</v>
      </c>
      <c r="AJ417" s="516">
        <f>+COUNTIF(F417:AG417,"休")</f>
        <v>0</v>
      </c>
      <c r="AM417" s="504">
        <f>+COUNTIF(F417:AG417,"－")</f>
        <v>0</v>
      </c>
      <c r="AN417" s="504">
        <f t="shared" ref="AN417:AN422" si="336">+COUNTIF(F417:AG417,"外")</f>
        <v>0</v>
      </c>
    </row>
    <row r="418" spans="2:40" ht="13.5" customHeight="1">
      <c r="B418" s="3007"/>
      <c r="C418" s="3010"/>
      <c r="D418" s="517" t="str">
        <f>E$9</f>
        <v>●●</v>
      </c>
      <c r="E418" s="518"/>
      <c r="F418" s="519"/>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c r="AE418" s="520"/>
      <c r="AF418" s="520"/>
      <c r="AG418" s="521"/>
      <c r="AH418" s="514">
        <f>COUNTA(F$156:AG$156)-AI418</f>
        <v>28</v>
      </c>
      <c r="AI418" s="467">
        <f t="shared" ref="AI418" si="337">AM418+AN418</f>
        <v>0</v>
      </c>
      <c r="AJ418" s="522">
        <f t="shared" ref="AJ418:AJ421" si="338">+COUNTIF(F418:AG418,"休")</f>
        <v>0</v>
      </c>
      <c r="AM418" s="504">
        <f t="shared" ref="AM418:AM421" si="339">+COUNTIF(F418:AG418,"－")</f>
        <v>0</v>
      </c>
      <c r="AN418" s="504">
        <f t="shared" si="336"/>
        <v>0</v>
      </c>
    </row>
    <row r="419" spans="2:40">
      <c r="B419" s="3007"/>
      <c r="C419" s="3010"/>
      <c r="D419" s="517" t="str">
        <f>E$10</f>
        <v>△△</v>
      </c>
      <c r="E419" s="518"/>
      <c r="F419" s="519"/>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1"/>
      <c r="AH419" s="514">
        <f t="shared" ref="AH419:AH420" si="340">COUNTA(F$156:AG$156)-AI419</f>
        <v>28</v>
      </c>
      <c r="AI419" s="467">
        <f>AM419+AN419</f>
        <v>0</v>
      </c>
      <c r="AJ419" s="522">
        <f t="shared" si="338"/>
        <v>0</v>
      </c>
      <c r="AM419" s="504">
        <f t="shared" si="339"/>
        <v>0</v>
      </c>
      <c r="AN419" s="504">
        <f t="shared" si="336"/>
        <v>0</v>
      </c>
    </row>
    <row r="420" spans="2:40">
      <c r="B420" s="3007"/>
      <c r="C420" s="3010"/>
      <c r="D420" s="517" t="str">
        <f>E$11</f>
        <v>■■</v>
      </c>
      <c r="E420" s="518"/>
      <c r="F420" s="519"/>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c r="AE420" s="520"/>
      <c r="AF420" s="520"/>
      <c r="AG420" s="521"/>
      <c r="AH420" s="514">
        <f t="shared" si="340"/>
        <v>28</v>
      </c>
      <c r="AI420" s="467">
        <f t="shared" ref="AI420:AI422" si="341">AM420+AN420</f>
        <v>0</v>
      </c>
      <c r="AJ420" s="522">
        <f t="shared" si="338"/>
        <v>0</v>
      </c>
      <c r="AM420" s="504">
        <f t="shared" si="339"/>
        <v>0</v>
      </c>
      <c r="AN420" s="504">
        <f t="shared" si="336"/>
        <v>0</v>
      </c>
    </row>
    <row r="421" spans="2:40">
      <c r="B421" s="3007"/>
      <c r="C421" s="3010"/>
      <c r="D421" s="517" t="str">
        <f>E$12</f>
        <v>★★</v>
      </c>
      <c r="E421" s="518"/>
      <c r="F421" s="519"/>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520"/>
      <c r="AF421" s="520"/>
      <c r="AG421" s="521"/>
      <c r="AH421" s="514">
        <f>COUNTA(F$156:AG$156)-AI421</f>
        <v>28</v>
      </c>
      <c r="AI421" s="467">
        <f t="shared" si="341"/>
        <v>0</v>
      </c>
      <c r="AJ421" s="522">
        <f t="shared" si="338"/>
        <v>0</v>
      </c>
      <c r="AM421" s="504">
        <f t="shared" si="339"/>
        <v>0</v>
      </c>
      <c r="AN421" s="504">
        <f t="shared" si="336"/>
        <v>0</v>
      </c>
    </row>
    <row r="422" spans="2:40">
      <c r="B422" s="3008"/>
      <c r="C422" s="3011"/>
      <c r="D422" s="529"/>
      <c r="E422" s="455"/>
      <c r="F422" s="523"/>
      <c r="G422" s="524"/>
      <c r="H422" s="524"/>
      <c r="I422" s="524"/>
      <c r="J422" s="524"/>
      <c r="K422" s="524"/>
      <c r="L422" s="524"/>
      <c r="M422" s="524"/>
      <c r="N422" s="524"/>
      <c r="O422" s="524"/>
      <c r="P422" s="524"/>
      <c r="Q422" s="524"/>
      <c r="R422" s="524"/>
      <c r="S422" s="524"/>
      <c r="T422" s="524"/>
      <c r="U422" s="524"/>
      <c r="V422" s="524"/>
      <c r="W422" s="524"/>
      <c r="X422" s="524"/>
      <c r="Y422" s="524"/>
      <c r="Z422" s="524"/>
      <c r="AA422" s="524"/>
      <c r="AB422" s="524"/>
      <c r="AC422" s="524"/>
      <c r="AD422" s="524"/>
      <c r="AE422" s="524"/>
      <c r="AF422" s="524"/>
      <c r="AG422" s="525"/>
      <c r="AH422" s="514">
        <f>COUNTA(F$156:AG$156)-AI422</f>
        <v>28</v>
      </c>
      <c r="AI422" s="515">
        <f t="shared" si="341"/>
        <v>0</v>
      </c>
      <c r="AJ422" s="516">
        <f>+COUNTIF(F422:AG422,"休")</f>
        <v>0</v>
      </c>
      <c r="AM422" s="504">
        <f>+COUNTIF(F422:AG422,"－")</f>
        <v>0</v>
      </c>
      <c r="AN422" s="504">
        <f t="shared" si="336"/>
        <v>0</v>
      </c>
    </row>
    <row r="423" spans="2:40" ht="24.75" customHeight="1">
      <c r="B423" s="3006" t="s">
        <v>896</v>
      </c>
      <c r="C423" s="3009" t="s">
        <v>897</v>
      </c>
      <c r="D423" s="504" t="s">
        <v>488</v>
      </c>
      <c r="E423" s="526" t="s">
        <v>906</v>
      </c>
      <c r="F423" s="506"/>
      <c r="G423" s="507"/>
      <c r="H423" s="507"/>
      <c r="I423" s="507"/>
      <c r="J423" s="507"/>
      <c r="K423" s="507"/>
      <c r="L423" s="507"/>
      <c r="M423" s="507"/>
      <c r="N423" s="507"/>
      <c r="O423" s="507"/>
      <c r="P423" s="507"/>
      <c r="Q423" s="507"/>
      <c r="R423" s="507"/>
      <c r="S423" s="507"/>
      <c r="T423" s="507"/>
      <c r="U423" s="507"/>
      <c r="V423" s="507"/>
      <c r="W423" s="507"/>
      <c r="X423" s="507"/>
      <c r="Y423" s="507"/>
      <c r="Z423" s="507"/>
      <c r="AA423" s="507"/>
      <c r="AB423" s="507"/>
      <c r="AC423" s="507"/>
      <c r="AD423" s="507"/>
      <c r="AE423" s="507"/>
      <c r="AF423" s="507"/>
      <c r="AG423" s="508"/>
      <c r="AH423" s="527"/>
      <c r="AI423" s="504"/>
      <c r="AJ423" s="528"/>
    </row>
    <row r="424" spans="2:40" ht="13.5" customHeight="1">
      <c r="B424" s="3007"/>
      <c r="C424" s="3010"/>
      <c r="D424" s="529" t="str">
        <f>E$14</f>
        <v>〇〇</v>
      </c>
      <c r="E424" s="455"/>
      <c r="F424" s="511"/>
      <c r="G424" s="512"/>
      <c r="H424" s="512"/>
      <c r="I424" s="512"/>
      <c r="J424" s="512"/>
      <c r="K424" s="512"/>
      <c r="L424" s="512"/>
      <c r="M424" s="512"/>
      <c r="N424" s="512"/>
      <c r="O424" s="512"/>
      <c r="P424" s="512"/>
      <c r="Q424" s="512"/>
      <c r="R424" s="512"/>
      <c r="S424" s="512"/>
      <c r="T424" s="512"/>
      <c r="U424" s="512"/>
      <c r="V424" s="512"/>
      <c r="W424" s="512"/>
      <c r="X424" s="512"/>
      <c r="Y424" s="512"/>
      <c r="Z424" s="512"/>
      <c r="AA424" s="512"/>
      <c r="AB424" s="512"/>
      <c r="AC424" s="512"/>
      <c r="AD424" s="512"/>
      <c r="AE424" s="512"/>
      <c r="AF424" s="512"/>
      <c r="AG424" s="513"/>
      <c r="AH424" s="514">
        <f>COUNTA(F$156:AG$156)-AI424</f>
        <v>28</v>
      </c>
      <c r="AI424" s="515">
        <f t="shared" ref="AI424:AI427" si="342">AM424+AN424</f>
        <v>0</v>
      </c>
      <c r="AJ424" s="516">
        <f>+COUNTIF(F424:AG424,"休")</f>
        <v>0</v>
      </c>
      <c r="AM424" s="504">
        <f>+COUNTIF(F424:AG424,"－")</f>
        <v>0</v>
      </c>
      <c r="AN424" s="504">
        <f>+COUNTIF(F424:AG424,"外")</f>
        <v>0</v>
      </c>
    </row>
    <row r="425" spans="2:40">
      <c r="B425" s="3007"/>
      <c r="C425" s="3010"/>
      <c r="D425" s="517" t="str">
        <f>E$15</f>
        <v>●●</v>
      </c>
      <c r="E425" s="518"/>
      <c r="F425" s="519"/>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c r="AE425" s="520"/>
      <c r="AF425" s="520"/>
      <c r="AG425" s="521"/>
      <c r="AH425" s="514">
        <f>COUNTA(F$156:AG$156)-AI425</f>
        <v>28</v>
      </c>
      <c r="AI425" s="467">
        <f t="shared" si="342"/>
        <v>0</v>
      </c>
      <c r="AJ425" s="522">
        <f t="shared" ref="AJ425:AJ427" si="343">+COUNTIF(F425:AG425,"休")</f>
        <v>0</v>
      </c>
      <c r="AM425" s="504">
        <f t="shared" ref="AM425:AM427" si="344">+COUNTIF(F425:AG425,"－")</f>
        <v>0</v>
      </c>
      <c r="AN425" s="504">
        <f>+COUNTIF(F425:AG425,"外")</f>
        <v>0</v>
      </c>
    </row>
    <row r="426" spans="2:40">
      <c r="B426" s="3007"/>
      <c r="C426" s="3010"/>
      <c r="D426" s="517">
        <f>E$16</f>
        <v>0</v>
      </c>
      <c r="E426" s="518"/>
      <c r="F426" s="519"/>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c r="AE426" s="520"/>
      <c r="AF426" s="520"/>
      <c r="AG426" s="521"/>
      <c r="AH426" s="514">
        <f t="shared" ref="AH426:AH427" si="345">COUNTA(F$156:AG$156)-AI426</f>
        <v>28</v>
      </c>
      <c r="AI426" s="467">
        <f t="shared" si="342"/>
        <v>0</v>
      </c>
      <c r="AJ426" s="522">
        <f t="shared" si="343"/>
        <v>0</v>
      </c>
      <c r="AM426" s="504">
        <f t="shared" si="344"/>
        <v>0</v>
      </c>
      <c r="AN426" s="504">
        <f>+COUNTIF(F426:AG426,"外")</f>
        <v>0</v>
      </c>
    </row>
    <row r="427" spans="2:40">
      <c r="B427" s="3007"/>
      <c r="C427" s="3011"/>
      <c r="D427" s="529">
        <f>E$17</f>
        <v>0</v>
      </c>
      <c r="E427" s="455"/>
      <c r="F427" s="519"/>
      <c r="G427" s="530"/>
      <c r="H427" s="530"/>
      <c r="I427" s="530"/>
      <c r="J427" s="530"/>
      <c r="K427" s="530"/>
      <c r="L427" s="530"/>
      <c r="M427" s="530"/>
      <c r="N427" s="530"/>
      <c r="O427" s="530"/>
      <c r="P427" s="530"/>
      <c r="Q427" s="530"/>
      <c r="R427" s="530"/>
      <c r="S427" s="530"/>
      <c r="T427" s="530"/>
      <c r="U427" s="530"/>
      <c r="V427" s="530"/>
      <c r="W427" s="530"/>
      <c r="X427" s="530"/>
      <c r="Y427" s="530"/>
      <c r="Z427" s="530"/>
      <c r="AA427" s="530"/>
      <c r="AB427" s="530"/>
      <c r="AC427" s="530"/>
      <c r="AD427" s="530"/>
      <c r="AE427" s="530"/>
      <c r="AF427" s="530"/>
      <c r="AG427" s="513"/>
      <c r="AH427" s="514">
        <f t="shared" si="345"/>
        <v>28</v>
      </c>
      <c r="AI427" s="498">
        <f t="shared" si="342"/>
        <v>0</v>
      </c>
      <c r="AJ427" s="516">
        <f t="shared" si="343"/>
        <v>0</v>
      </c>
      <c r="AM427" s="504">
        <f t="shared" si="344"/>
        <v>0</v>
      </c>
      <c r="AN427" s="504">
        <f>+COUNTIF(F427:AG427,"外")</f>
        <v>0</v>
      </c>
    </row>
    <row r="428" spans="2:40" ht="24.75" customHeight="1">
      <c r="B428" s="3007"/>
      <c r="C428" s="3009" t="s">
        <v>900</v>
      </c>
      <c r="D428" s="504" t="s">
        <v>488</v>
      </c>
      <c r="E428" s="526" t="s">
        <v>906</v>
      </c>
      <c r="F428" s="506"/>
      <c r="G428" s="507"/>
      <c r="H428" s="507"/>
      <c r="I428" s="507"/>
      <c r="J428" s="507"/>
      <c r="K428" s="507"/>
      <c r="L428" s="507"/>
      <c r="M428" s="507"/>
      <c r="N428" s="507"/>
      <c r="O428" s="507"/>
      <c r="P428" s="507"/>
      <c r="Q428" s="507"/>
      <c r="R428" s="507"/>
      <c r="S428" s="507"/>
      <c r="T428" s="507"/>
      <c r="U428" s="507"/>
      <c r="V428" s="507"/>
      <c r="W428" s="507"/>
      <c r="X428" s="507"/>
      <c r="Y428" s="507"/>
      <c r="Z428" s="507"/>
      <c r="AA428" s="507"/>
      <c r="AB428" s="507"/>
      <c r="AC428" s="507"/>
      <c r="AD428" s="507"/>
      <c r="AE428" s="507"/>
      <c r="AF428" s="507"/>
      <c r="AG428" s="508"/>
      <c r="AH428" s="527"/>
      <c r="AI428" s="504"/>
      <c r="AJ428" s="528"/>
    </row>
    <row r="429" spans="2:40">
      <c r="B429" s="3007"/>
      <c r="C429" s="3010"/>
      <c r="D429" s="509" t="str">
        <f>E$18</f>
        <v>●●</v>
      </c>
      <c r="E429" s="510"/>
      <c r="F429" s="511"/>
      <c r="G429" s="512"/>
      <c r="H429" s="512"/>
      <c r="I429" s="512"/>
      <c r="J429" s="512"/>
      <c r="K429" s="512"/>
      <c r="L429" s="512"/>
      <c r="M429" s="512"/>
      <c r="N429" s="512"/>
      <c r="O429" s="512"/>
      <c r="P429" s="512"/>
      <c r="Q429" s="512"/>
      <c r="R429" s="512"/>
      <c r="S429" s="512"/>
      <c r="T429" s="512"/>
      <c r="U429" s="512"/>
      <c r="V429" s="512"/>
      <c r="W429" s="512"/>
      <c r="X429" s="512"/>
      <c r="Y429" s="512"/>
      <c r="Z429" s="512"/>
      <c r="AA429" s="512"/>
      <c r="AB429" s="512"/>
      <c r="AC429" s="512"/>
      <c r="AD429" s="512"/>
      <c r="AE429" s="512"/>
      <c r="AF429" s="512"/>
      <c r="AG429" s="531"/>
      <c r="AH429" s="514">
        <f>COUNTA(F$156:AG$156)-AI429</f>
        <v>28</v>
      </c>
      <c r="AI429" s="532">
        <f t="shared" ref="AI429:AI432" si="346">AM429+AN429</f>
        <v>0</v>
      </c>
      <c r="AJ429" s="533">
        <f>+COUNTIF(F429:AG429,"休")</f>
        <v>0</v>
      </c>
      <c r="AM429" s="504">
        <f>+COUNTIF(F429:AG429,"－")</f>
        <v>0</v>
      </c>
      <c r="AN429" s="504">
        <f>+COUNTIF(F429:AG429,"外")</f>
        <v>0</v>
      </c>
    </row>
    <row r="430" spans="2:40">
      <c r="B430" s="3007"/>
      <c r="C430" s="3010"/>
      <c r="D430" s="517">
        <f>E$19</f>
        <v>0</v>
      </c>
      <c r="E430" s="518"/>
      <c r="F430" s="519"/>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c r="AE430" s="520"/>
      <c r="AF430" s="520"/>
      <c r="AG430" s="521"/>
      <c r="AH430" s="514">
        <f>COUNTA(F$156:AG$156)-AI430</f>
        <v>28</v>
      </c>
      <c r="AI430" s="467">
        <f t="shared" si="346"/>
        <v>0</v>
      </c>
      <c r="AJ430" s="522">
        <f t="shared" ref="AJ430:AJ432" si="347">+COUNTIF(F430:AG430,"休")</f>
        <v>0</v>
      </c>
      <c r="AM430" s="504">
        <f t="shared" ref="AM430:AM432" si="348">+COUNTIF(F430:AG430,"－")</f>
        <v>0</v>
      </c>
      <c r="AN430" s="504">
        <f>+COUNTIF(F430:AG430,"外")</f>
        <v>0</v>
      </c>
    </row>
    <row r="431" spans="2:40">
      <c r="B431" s="3007"/>
      <c r="C431" s="3010"/>
      <c r="D431" s="517">
        <f>E$20</f>
        <v>0</v>
      </c>
      <c r="E431" s="518"/>
      <c r="F431" s="519"/>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c r="AE431" s="520"/>
      <c r="AF431" s="520"/>
      <c r="AG431" s="521"/>
      <c r="AH431" s="514">
        <f t="shared" ref="AH431:AH432" si="349">COUNTA(F$156:AG$156)-AI431</f>
        <v>28</v>
      </c>
      <c r="AI431" s="467">
        <f t="shared" si="346"/>
        <v>0</v>
      </c>
      <c r="AJ431" s="522">
        <f t="shared" si="347"/>
        <v>0</v>
      </c>
      <c r="AM431" s="504">
        <f t="shared" si="348"/>
        <v>0</v>
      </c>
      <c r="AN431" s="504">
        <f>+COUNTIF(F431:AG431,"外")</f>
        <v>0</v>
      </c>
    </row>
    <row r="432" spans="2:40">
      <c r="B432" s="3008"/>
      <c r="C432" s="3011"/>
      <c r="D432" s="534">
        <f>E$21</f>
        <v>0</v>
      </c>
      <c r="E432" s="544"/>
      <c r="F432" s="536"/>
      <c r="G432" s="537"/>
      <c r="H432" s="537"/>
      <c r="I432" s="537"/>
      <c r="J432" s="537"/>
      <c r="K432" s="537"/>
      <c r="L432" s="537"/>
      <c r="M432" s="537"/>
      <c r="N432" s="537"/>
      <c r="O432" s="537"/>
      <c r="P432" s="537"/>
      <c r="Q432" s="537"/>
      <c r="R432" s="537"/>
      <c r="S432" s="537"/>
      <c r="T432" s="537"/>
      <c r="U432" s="537"/>
      <c r="V432" s="537"/>
      <c r="W432" s="537"/>
      <c r="X432" s="537"/>
      <c r="Y432" s="537"/>
      <c r="Z432" s="537"/>
      <c r="AA432" s="537"/>
      <c r="AB432" s="537"/>
      <c r="AC432" s="537"/>
      <c r="AD432" s="537"/>
      <c r="AE432" s="537"/>
      <c r="AF432" s="537"/>
      <c r="AG432" s="538"/>
      <c r="AH432" s="539">
        <f t="shared" si="349"/>
        <v>28</v>
      </c>
      <c r="AI432" s="535">
        <f t="shared" si="346"/>
        <v>0</v>
      </c>
      <c r="AJ432" s="540">
        <f t="shared" si="347"/>
        <v>0</v>
      </c>
      <c r="AM432" s="504">
        <f t="shared" si="348"/>
        <v>0</v>
      </c>
      <c r="AN432" s="504">
        <f>+COUNTIF(F432:AG432,"外")</f>
        <v>0</v>
      </c>
    </row>
    <row r="434" spans="1:40" ht="6" customHeight="1">
      <c r="B434" s="459"/>
      <c r="C434" s="459"/>
      <c r="D434" s="459"/>
      <c r="E434" s="455"/>
      <c r="F434" s="455"/>
      <c r="G434" s="553"/>
      <c r="H434" s="553"/>
      <c r="I434" s="553"/>
      <c r="J434" s="553"/>
      <c r="K434" s="553"/>
      <c r="L434" s="553"/>
      <c r="M434" s="553"/>
      <c r="N434" s="553"/>
      <c r="O434" s="553"/>
      <c r="P434" s="553"/>
      <c r="Q434" s="553"/>
      <c r="R434" s="553"/>
      <c r="S434" s="553"/>
      <c r="T434" s="553"/>
      <c r="U434" s="553"/>
      <c r="V434" s="553"/>
      <c r="W434" s="553"/>
      <c r="X434" s="553"/>
      <c r="Y434" s="553"/>
      <c r="Z434" s="553"/>
      <c r="AA434" s="553"/>
      <c r="AB434" s="553"/>
      <c r="AC434" s="553"/>
      <c r="AD434" s="553"/>
      <c r="AE434" s="553"/>
      <c r="AF434" s="553"/>
      <c r="AG434" s="553"/>
      <c r="AH434" s="459"/>
      <c r="AI434" s="459"/>
      <c r="AJ434" s="459"/>
    </row>
    <row r="435" spans="1:40" ht="18.75">
      <c r="A435" s="450" t="s">
        <v>871</v>
      </c>
      <c r="B435" s="450"/>
      <c r="C435" s="450"/>
      <c r="D435" s="450"/>
      <c r="E435" s="450"/>
      <c r="P435" s="452"/>
      <c r="AJ435" s="454" t="s">
        <v>872</v>
      </c>
    </row>
    <row r="436" spans="1:40" ht="13.5" customHeight="1">
      <c r="AD436" s="3030" t="s">
        <v>873</v>
      </c>
      <c r="AE436" s="3030"/>
      <c r="AF436" s="3030"/>
      <c r="AG436" s="3031">
        <f>AG$2</f>
        <v>37778</v>
      </c>
      <c r="AH436" s="3031"/>
      <c r="AI436" s="3031"/>
      <c r="AJ436" s="3031"/>
    </row>
    <row r="437" spans="1:40" s="561" customFormat="1" ht="18" customHeight="1">
      <c r="B437" s="3025" t="s">
        <v>848</v>
      </c>
      <c r="C437" s="3025"/>
      <c r="D437" s="562" t="s">
        <v>944</v>
      </c>
      <c r="E437" s="563" t="str">
        <f>E$3</f>
        <v>県道博多天神線排水性舗装工事（第２工区）</v>
      </c>
      <c r="F437" s="563"/>
      <c r="G437" s="563"/>
      <c r="H437" s="563"/>
      <c r="I437" s="563"/>
      <c r="J437" s="563"/>
      <c r="K437" s="563"/>
      <c r="L437" s="563"/>
      <c r="M437" s="563"/>
      <c r="N437" s="563"/>
      <c r="O437" s="562"/>
      <c r="P437" s="562"/>
      <c r="Q437" s="562"/>
      <c r="R437" s="564" t="s">
        <v>852</v>
      </c>
      <c r="S437" s="564"/>
      <c r="T437" s="564"/>
      <c r="U437" s="565"/>
      <c r="V437" s="565"/>
      <c r="W437" s="562" t="s">
        <v>944</v>
      </c>
      <c r="X437" s="3026">
        <f>X$3</f>
        <v>45109</v>
      </c>
      <c r="Y437" s="3026"/>
      <c r="Z437" s="3026"/>
      <c r="AA437" s="3026"/>
      <c r="AB437" s="3026"/>
      <c r="AC437" s="562"/>
      <c r="AD437" s="562"/>
      <c r="AE437" s="562"/>
      <c r="AF437" s="562"/>
      <c r="AG437" s="562"/>
    </row>
    <row r="438" spans="1:40" s="561" customFormat="1" ht="18" customHeight="1">
      <c r="B438" s="3027" t="s">
        <v>856</v>
      </c>
      <c r="C438" s="3027"/>
      <c r="D438" s="562" t="s">
        <v>948</v>
      </c>
      <c r="E438" s="3028">
        <f>+X438-X437+1</f>
        <v>149</v>
      </c>
      <c r="F438" s="3028"/>
      <c r="G438" s="3028"/>
      <c r="H438" s="562"/>
      <c r="I438" s="562"/>
      <c r="J438" s="562"/>
      <c r="K438" s="562"/>
      <c r="L438" s="562"/>
      <c r="M438" s="562"/>
      <c r="N438" s="562"/>
      <c r="O438" s="562"/>
      <c r="P438" s="562"/>
      <c r="Q438" s="562"/>
      <c r="R438" s="564" t="s">
        <v>855</v>
      </c>
      <c r="S438" s="566"/>
      <c r="T438" s="566"/>
      <c r="U438" s="567"/>
      <c r="V438" s="567"/>
      <c r="W438" s="562" t="s">
        <v>949</v>
      </c>
      <c r="X438" s="3029">
        <f>X$4</f>
        <v>45257</v>
      </c>
      <c r="Y438" s="3029"/>
      <c r="Z438" s="3029"/>
      <c r="AA438" s="3029"/>
      <c r="AB438" s="3029"/>
      <c r="AC438" s="562"/>
      <c r="AD438" s="562"/>
      <c r="AE438" s="562"/>
      <c r="AF438" s="562"/>
      <c r="AG438" s="562"/>
    </row>
    <row r="439" spans="1:4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row>
    <row r="440" spans="1:40" ht="13.5" customHeight="1">
      <c r="B440" s="491"/>
      <c r="C440" s="492"/>
      <c r="D440" s="493"/>
      <c r="E440" s="461" t="s">
        <v>858</v>
      </c>
      <c r="F440" s="462">
        <f>+AG414+1</f>
        <v>45641</v>
      </c>
      <c r="G440" s="463">
        <f>+F440+1</f>
        <v>45642</v>
      </c>
      <c r="H440" s="463">
        <f t="shared" ref="H440:Y440" si="350">+G440+1</f>
        <v>45643</v>
      </c>
      <c r="I440" s="463">
        <f t="shared" si="350"/>
        <v>45644</v>
      </c>
      <c r="J440" s="463">
        <f t="shared" si="350"/>
        <v>45645</v>
      </c>
      <c r="K440" s="463">
        <f t="shared" si="350"/>
        <v>45646</v>
      </c>
      <c r="L440" s="463">
        <f t="shared" si="350"/>
        <v>45647</v>
      </c>
      <c r="M440" s="463">
        <f t="shared" si="350"/>
        <v>45648</v>
      </c>
      <c r="N440" s="463">
        <f t="shared" si="350"/>
        <v>45649</v>
      </c>
      <c r="O440" s="463">
        <f t="shared" si="350"/>
        <v>45650</v>
      </c>
      <c r="P440" s="463">
        <f t="shared" si="350"/>
        <v>45651</v>
      </c>
      <c r="Q440" s="463">
        <f t="shared" si="350"/>
        <v>45652</v>
      </c>
      <c r="R440" s="463">
        <f t="shared" si="350"/>
        <v>45653</v>
      </c>
      <c r="S440" s="463">
        <f t="shared" si="350"/>
        <v>45654</v>
      </c>
      <c r="T440" s="463">
        <f t="shared" si="350"/>
        <v>45655</v>
      </c>
      <c r="U440" s="463">
        <f t="shared" si="350"/>
        <v>45656</v>
      </c>
      <c r="V440" s="463">
        <f t="shared" si="350"/>
        <v>45657</v>
      </c>
      <c r="W440" s="463">
        <f t="shared" si="350"/>
        <v>45658</v>
      </c>
      <c r="X440" s="463">
        <f t="shared" si="350"/>
        <v>45659</v>
      </c>
      <c r="Y440" s="463">
        <f t="shared" si="350"/>
        <v>45660</v>
      </c>
      <c r="Z440" s="463">
        <f>+Y440+1</f>
        <v>45661</v>
      </c>
      <c r="AA440" s="463">
        <f t="shared" ref="AA440:AC440" si="351">+Z440+1</f>
        <v>45662</v>
      </c>
      <c r="AB440" s="463">
        <f t="shared" si="351"/>
        <v>45663</v>
      </c>
      <c r="AC440" s="463">
        <f t="shared" si="351"/>
        <v>45664</v>
      </c>
      <c r="AD440" s="463">
        <f>+AC440+1</f>
        <v>45665</v>
      </c>
      <c r="AE440" s="463">
        <f t="shared" ref="AE440" si="352">+AD440+1</f>
        <v>45666</v>
      </c>
      <c r="AF440" s="463">
        <f>+AE440+1</f>
        <v>45667</v>
      </c>
      <c r="AG440" s="541">
        <f t="shared" ref="AG440" si="353">+AF440+1</f>
        <v>45668</v>
      </c>
      <c r="AH440" s="3013" t="s">
        <v>902</v>
      </c>
      <c r="AI440" s="3016" t="s">
        <v>903</v>
      </c>
      <c r="AJ440" s="3019" t="s">
        <v>878</v>
      </c>
      <c r="AK440" s="3022"/>
      <c r="AM440" s="3023" t="s">
        <v>950</v>
      </c>
      <c r="AN440" s="3023" t="s">
        <v>905</v>
      </c>
    </row>
    <row r="441" spans="1:40">
      <c r="B441" s="495"/>
      <c r="C441" s="496"/>
      <c r="D441" s="497"/>
      <c r="E441" s="464" t="s">
        <v>859</v>
      </c>
      <c r="F441" s="465" t="str">
        <f>TEXT(WEEKDAY(+F440),"aaa")</f>
        <v>日</v>
      </c>
      <c r="G441" s="466" t="str">
        <f t="shared" ref="G441:AG441" si="354">TEXT(WEEKDAY(+G440),"aaa")</f>
        <v>月</v>
      </c>
      <c r="H441" s="466" t="str">
        <f t="shared" si="354"/>
        <v>火</v>
      </c>
      <c r="I441" s="466" t="str">
        <f t="shared" si="354"/>
        <v>水</v>
      </c>
      <c r="J441" s="466" t="str">
        <f t="shared" si="354"/>
        <v>木</v>
      </c>
      <c r="K441" s="466" t="str">
        <f t="shared" si="354"/>
        <v>金</v>
      </c>
      <c r="L441" s="466" t="str">
        <f t="shared" si="354"/>
        <v>土</v>
      </c>
      <c r="M441" s="466" t="str">
        <f t="shared" si="354"/>
        <v>日</v>
      </c>
      <c r="N441" s="466" t="str">
        <f t="shared" si="354"/>
        <v>月</v>
      </c>
      <c r="O441" s="466" t="str">
        <f t="shared" si="354"/>
        <v>火</v>
      </c>
      <c r="P441" s="466" t="str">
        <f t="shared" si="354"/>
        <v>水</v>
      </c>
      <c r="Q441" s="466" t="str">
        <f t="shared" si="354"/>
        <v>木</v>
      </c>
      <c r="R441" s="466" t="str">
        <f t="shared" si="354"/>
        <v>金</v>
      </c>
      <c r="S441" s="466" t="str">
        <f t="shared" si="354"/>
        <v>土</v>
      </c>
      <c r="T441" s="466" t="str">
        <f t="shared" si="354"/>
        <v>日</v>
      </c>
      <c r="U441" s="466" t="str">
        <f t="shared" si="354"/>
        <v>月</v>
      </c>
      <c r="V441" s="466" t="str">
        <f t="shared" si="354"/>
        <v>火</v>
      </c>
      <c r="W441" s="466" t="str">
        <f t="shared" si="354"/>
        <v>水</v>
      </c>
      <c r="X441" s="466" t="str">
        <f t="shared" si="354"/>
        <v>木</v>
      </c>
      <c r="Y441" s="466" t="str">
        <f t="shared" si="354"/>
        <v>金</v>
      </c>
      <c r="Z441" s="466" t="str">
        <f t="shared" si="354"/>
        <v>土</v>
      </c>
      <c r="AA441" s="466" t="str">
        <f t="shared" si="354"/>
        <v>日</v>
      </c>
      <c r="AB441" s="466" t="str">
        <f t="shared" si="354"/>
        <v>月</v>
      </c>
      <c r="AC441" s="466" t="str">
        <f t="shared" si="354"/>
        <v>火</v>
      </c>
      <c r="AD441" s="466" t="str">
        <f t="shared" si="354"/>
        <v>水</v>
      </c>
      <c r="AE441" s="466" t="str">
        <f t="shared" si="354"/>
        <v>木</v>
      </c>
      <c r="AF441" s="466" t="str">
        <f t="shared" si="354"/>
        <v>金</v>
      </c>
      <c r="AG441" s="543" t="str">
        <f t="shared" si="354"/>
        <v>土</v>
      </c>
      <c r="AH441" s="3014"/>
      <c r="AI441" s="3017"/>
      <c r="AJ441" s="3020"/>
      <c r="AK441" s="3022"/>
      <c r="AM441" s="3023"/>
      <c r="AN441" s="3023"/>
    </row>
    <row r="442" spans="1:40" ht="24.75" customHeight="1">
      <c r="B442" s="502" t="s">
        <v>876</v>
      </c>
      <c r="C442" s="503" t="s">
        <v>877</v>
      </c>
      <c r="D442" s="504" t="s">
        <v>488</v>
      </c>
      <c r="E442" s="526" t="s">
        <v>906</v>
      </c>
      <c r="F442" s="506"/>
      <c r="G442" s="507"/>
      <c r="H442" s="507"/>
      <c r="I442" s="507"/>
      <c r="J442" s="507"/>
      <c r="K442" s="507"/>
      <c r="L442" s="507"/>
      <c r="M442" s="507"/>
      <c r="N442" s="507"/>
      <c r="O442" s="507"/>
      <c r="P442" s="507"/>
      <c r="Q442" s="507"/>
      <c r="R442" s="507"/>
      <c r="S442" s="507"/>
      <c r="T442" s="507"/>
      <c r="U442" s="507"/>
      <c r="V442" s="507"/>
      <c r="W442" s="507"/>
      <c r="X442" s="507"/>
      <c r="Y442" s="507"/>
      <c r="Z442" s="507"/>
      <c r="AA442" s="507"/>
      <c r="AB442" s="507"/>
      <c r="AC442" s="507"/>
      <c r="AD442" s="507"/>
      <c r="AE442" s="507"/>
      <c r="AF442" s="507"/>
      <c r="AG442" s="508"/>
      <c r="AH442" s="3015"/>
      <c r="AI442" s="3018"/>
      <c r="AJ442" s="3021"/>
      <c r="AK442" s="3022"/>
    </row>
    <row r="443" spans="1:40" ht="13.5" customHeight="1">
      <c r="B443" s="3006" t="s">
        <v>885</v>
      </c>
      <c r="C443" s="3009" t="s">
        <v>886</v>
      </c>
      <c r="D443" s="509" t="str">
        <f>E$8</f>
        <v>〇〇</v>
      </c>
      <c r="E443" s="510"/>
      <c r="F443" s="511"/>
      <c r="G443" s="512"/>
      <c r="H443" s="512"/>
      <c r="I443" s="512"/>
      <c r="J443" s="512"/>
      <c r="K443" s="512"/>
      <c r="L443" s="512"/>
      <c r="M443" s="512"/>
      <c r="N443" s="512"/>
      <c r="O443" s="512"/>
      <c r="P443" s="512"/>
      <c r="Q443" s="512"/>
      <c r="R443" s="512"/>
      <c r="S443" s="512"/>
      <c r="T443" s="512"/>
      <c r="U443" s="512"/>
      <c r="V443" s="512"/>
      <c r="W443" s="512"/>
      <c r="X443" s="512"/>
      <c r="Y443" s="512"/>
      <c r="Z443" s="512"/>
      <c r="AA443" s="512"/>
      <c r="AB443" s="512"/>
      <c r="AC443" s="512"/>
      <c r="AD443" s="512"/>
      <c r="AE443" s="512"/>
      <c r="AF443" s="512"/>
      <c r="AG443" s="513"/>
      <c r="AH443" s="514">
        <f>COUNTA(F$96:AG$96)-AI443</f>
        <v>28</v>
      </c>
      <c r="AI443" s="515">
        <f>AM443+AN443</f>
        <v>0</v>
      </c>
      <c r="AJ443" s="516">
        <f>+COUNTIF(F443:AG443,"休")</f>
        <v>0</v>
      </c>
      <c r="AM443" s="504">
        <f>+COUNTIF(F443:AG443,"－")</f>
        <v>0</v>
      </c>
      <c r="AN443" s="504">
        <f t="shared" ref="AN443:AN448" si="355">+COUNTIF(F443:AG443,"外")</f>
        <v>0</v>
      </c>
    </row>
    <row r="444" spans="1:40" ht="13.5" customHeight="1">
      <c r="B444" s="3007"/>
      <c r="C444" s="3010"/>
      <c r="D444" s="517" t="str">
        <f>E$9</f>
        <v>●●</v>
      </c>
      <c r="E444" s="518"/>
      <c r="F444" s="519"/>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c r="AE444" s="520"/>
      <c r="AF444" s="520"/>
      <c r="AG444" s="521"/>
      <c r="AH444" s="514">
        <f t="shared" ref="AH444:AH448" si="356">COUNTA(F$96:AG$96)-AI444</f>
        <v>28</v>
      </c>
      <c r="AI444" s="467">
        <f t="shared" ref="AI444" si="357">AM444+AN444</f>
        <v>0</v>
      </c>
      <c r="AJ444" s="522">
        <f t="shared" ref="AJ444:AJ447" si="358">+COUNTIF(F444:AG444,"休")</f>
        <v>0</v>
      </c>
      <c r="AM444" s="504">
        <f t="shared" ref="AM444:AM447" si="359">+COUNTIF(F444:AG444,"－")</f>
        <v>0</v>
      </c>
      <c r="AN444" s="504">
        <f t="shared" si="355"/>
        <v>0</v>
      </c>
    </row>
    <row r="445" spans="1:40">
      <c r="B445" s="3007"/>
      <c r="C445" s="3010"/>
      <c r="D445" s="517" t="str">
        <f>E$10</f>
        <v>△△</v>
      </c>
      <c r="E445" s="518"/>
      <c r="F445" s="519"/>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20"/>
      <c r="AF445" s="520"/>
      <c r="AG445" s="521"/>
      <c r="AH445" s="514">
        <f t="shared" si="356"/>
        <v>28</v>
      </c>
      <c r="AI445" s="467">
        <f>AM445+AN445</f>
        <v>0</v>
      </c>
      <c r="AJ445" s="522">
        <f t="shared" si="358"/>
        <v>0</v>
      </c>
      <c r="AM445" s="504">
        <f t="shared" si="359"/>
        <v>0</v>
      </c>
      <c r="AN445" s="504">
        <f t="shared" si="355"/>
        <v>0</v>
      </c>
    </row>
    <row r="446" spans="1:40">
      <c r="B446" s="3007"/>
      <c r="C446" s="3010"/>
      <c r="D446" s="517" t="str">
        <f>E$11</f>
        <v>■■</v>
      </c>
      <c r="E446" s="518"/>
      <c r="F446" s="519"/>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c r="AE446" s="520"/>
      <c r="AF446" s="520"/>
      <c r="AG446" s="521"/>
      <c r="AH446" s="514">
        <f t="shared" si="356"/>
        <v>28</v>
      </c>
      <c r="AI446" s="467">
        <f t="shared" ref="AI446:AI448" si="360">AM446+AN446</f>
        <v>0</v>
      </c>
      <c r="AJ446" s="522">
        <f t="shared" si="358"/>
        <v>0</v>
      </c>
      <c r="AM446" s="504">
        <f t="shared" si="359"/>
        <v>0</v>
      </c>
      <c r="AN446" s="504">
        <f t="shared" si="355"/>
        <v>0</v>
      </c>
    </row>
    <row r="447" spans="1:40">
      <c r="B447" s="3007"/>
      <c r="C447" s="3010"/>
      <c r="D447" s="517" t="str">
        <f>E$12</f>
        <v>★★</v>
      </c>
      <c r="E447" s="518"/>
      <c r="F447" s="519"/>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c r="AE447" s="520"/>
      <c r="AF447" s="520"/>
      <c r="AG447" s="521"/>
      <c r="AH447" s="514">
        <f t="shared" si="356"/>
        <v>28</v>
      </c>
      <c r="AI447" s="467">
        <f t="shared" si="360"/>
        <v>0</v>
      </c>
      <c r="AJ447" s="522">
        <f t="shared" si="358"/>
        <v>0</v>
      </c>
      <c r="AM447" s="504">
        <f t="shared" si="359"/>
        <v>0</v>
      </c>
      <c r="AN447" s="504">
        <f t="shared" si="355"/>
        <v>0</v>
      </c>
    </row>
    <row r="448" spans="1:40">
      <c r="B448" s="3008"/>
      <c r="C448" s="3011"/>
      <c r="D448" s="529"/>
      <c r="E448" s="455"/>
      <c r="F448" s="523"/>
      <c r="G448" s="524"/>
      <c r="H448" s="524"/>
      <c r="I448" s="524"/>
      <c r="J448" s="524"/>
      <c r="K448" s="524"/>
      <c r="L448" s="524"/>
      <c r="M448" s="524"/>
      <c r="N448" s="524"/>
      <c r="O448" s="524"/>
      <c r="P448" s="524"/>
      <c r="Q448" s="524"/>
      <c r="R448" s="524"/>
      <c r="S448" s="524"/>
      <c r="T448" s="524"/>
      <c r="U448" s="524"/>
      <c r="V448" s="524"/>
      <c r="W448" s="524"/>
      <c r="X448" s="524"/>
      <c r="Y448" s="524"/>
      <c r="Z448" s="524"/>
      <c r="AA448" s="524"/>
      <c r="AB448" s="524"/>
      <c r="AC448" s="524"/>
      <c r="AD448" s="524"/>
      <c r="AE448" s="524"/>
      <c r="AF448" s="524"/>
      <c r="AG448" s="525"/>
      <c r="AH448" s="514">
        <f t="shared" si="356"/>
        <v>28</v>
      </c>
      <c r="AI448" s="515">
        <f t="shared" si="360"/>
        <v>0</v>
      </c>
      <c r="AJ448" s="516">
        <f>+COUNTIF(F448:AG448,"休")</f>
        <v>0</v>
      </c>
      <c r="AM448" s="504">
        <f>+COUNTIF(F448:AG448,"－")</f>
        <v>0</v>
      </c>
      <c r="AN448" s="504">
        <f t="shared" si="355"/>
        <v>0</v>
      </c>
    </row>
    <row r="449" spans="2:40" ht="24.75" customHeight="1">
      <c r="B449" s="3006" t="s">
        <v>896</v>
      </c>
      <c r="C449" s="3009" t="s">
        <v>897</v>
      </c>
      <c r="D449" s="504" t="s">
        <v>488</v>
      </c>
      <c r="E449" s="526" t="s">
        <v>906</v>
      </c>
      <c r="F449" s="506"/>
      <c r="G449" s="507"/>
      <c r="H449" s="507"/>
      <c r="I449" s="507"/>
      <c r="J449" s="507"/>
      <c r="K449" s="507"/>
      <c r="L449" s="507"/>
      <c r="M449" s="507"/>
      <c r="N449" s="507"/>
      <c r="O449" s="507"/>
      <c r="P449" s="507"/>
      <c r="Q449" s="507"/>
      <c r="R449" s="507"/>
      <c r="S449" s="507"/>
      <c r="T449" s="507"/>
      <c r="U449" s="507"/>
      <c r="V449" s="507"/>
      <c r="W449" s="507"/>
      <c r="X449" s="507"/>
      <c r="Y449" s="507"/>
      <c r="Z449" s="507"/>
      <c r="AA449" s="507"/>
      <c r="AB449" s="507"/>
      <c r="AC449" s="507"/>
      <c r="AD449" s="507"/>
      <c r="AE449" s="507"/>
      <c r="AF449" s="507"/>
      <c r="AG449" s="508"/>
      <c r="AH449" s="527"/>
      <c r="AI449" s="504"/>
      <c r="AJ449" s="528"/>
    </row>
    <row r="450" spans="2:40" ht="13.5" customHeight="1">
      <c r="B450" s="3007"/>
      <c r="C450" s="3010"/>
      <c r="D450" s="529" t="str">
        <f>E$14</f>
        <v>〇〇</v>
      </c>
      <c r="E450" s="455"/>
      <c r="F450" s="511"/>
      <c r="G450" s="512"/>
      <c r="H450" s="512"/>
      <c r="I450" s="512"/>
      <c r="J450" s="512"/>
      <c r="K450" s="512"/>
      <c r="L450" s="512"/>
      <c r="M450" s="512"/>
      <c r="N450" s="512"/>
      <c r="O450" s="512"/>
      <c r="P450" s="512"/>
      <c r="Q450" s="512"/>
      <c r="R450" s="512"/>
      <c r="S450" s="512"/>
      <c r="T450" s="512"/>
      <c r="U450" s="512"/>
      <c r="V450" s="512"/>
      <c r="W450" s="512"/>
      <c r="X450" s="512"/>
      <c r="Y450" s="512"/>
      <c r="Z450" s="512"/>
      <c r="AA450" s="512"/>
      <c r="AB450" s="512"/>
      <c r="AC450" s="512"/>
      <c r="AD450" s="512"/>
      <c r="AE450" s="512"/>
      <c r="AF450" s="512"/>
      <c r="AG450" s="513"/>
      <c r="AH450" s="514">
        <f t="shared" ref="AH450:AH453" si="361">COUNTA(F$96:AG$96)-AI450</f>
        <v>28</v>
      </c>
      <c r="AI450" s="515">
        <f t="shared" ref="AI450:AI453" si="362">AM450+AN450</f>
        <v>0</v>
      </c>
      <c r="AJ450" s="516">
        <f>+COUNTIF(F450:AG450,"休")</f>
        <v>0</v>
      </c>
      <c r="AM450" s="504">
        <f>+COUNTIF(F450:AG450,"－")</f>
        <v>0</v>
      </c>
      <c r="AN450" s="504">
        <f>+COUNTIF(F450:AG450,"外")</f>
        <v>0</v>
      </c>
    </row>
    <row r="451" spans="2:40">
      <c r="B451" s="3007"/>
      <c r="C451" s="3010"/>
      <c r="D451" s="517" t="str">
        <f>E$15</f>
        <v>●●</v>
      </c>
      <c r="E451" s="518"/>
      <c r="F451" s="519"/>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c r="AE451" s="520"/>
      <c r="AF451" s="520"/>
      <c r="AG451" s="521"/>
      <c r="AH451" s="514">
        <f t="shared" si="361"/>
        <v>28</v>
      </c>
      <c r="AI451" s="467">
        <f t="shared" si="362"/>
        <v>0</v>
      </c>
      <c r="AJ451" s="522">
        <f t="shared" ref="AJ451:AJ453" si="363">+COUNTIF(F451:AG451,"休")</f>
        <v>0</v>
      </c>
      <c r="AM451" s="504">
        <f t="shared" ref="AM451:AM453" si="364">+COUNTIF(F451:AG451,"－")</f>
        <v>0</v>
      </c>
      <c r="AN451" s="504">
        <f>+COUNTIF(F451:AG451,"外")</f>
        <v>0</v>
      </c>
    </row>
    <row r="452" spans="2:40">
      <c r="B452" s="3007"/>
      <c r="C452" s="3010"/>
      <c r="D452" s="517">
        <f>E$16</f>
        <v>0</v>
      </c>
      <c r="E452" s="518"/>
      <c r="F452" s="519"/>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c r="AE452" s="520"/>
      <c r="AF452" s="520"/>
      <c r="AG452" s="521"/>
      <c r="AH452" s="514">
        <f t="shared" si="361"/>
        <v>28</v>
      </c>
      <c r="AI452" s="467">
        <f t="shared" si="362"/>
        <v>0</v>
      </c>
      <c r="AJ452" s="522">
        <f t="shared" si="363"/>
        <v>0</v>
      </c>
      <c r="AM452" s="504">
        <f t="shared" si="364"/>
        <v>0</v>
      </c>
      <c r="AN452" s="504">
        <f>+COUNTIF(F452:AG452,"外")</f>
        <v>0</v>
      </c>
    </row>
    <row r="453" spans="2:40">
      <c r="B453" s="3007"/>
      <c r="C453" s="3011"/>
      <c r="D453" s="529">
        <f>E$17</f>
        <v>0</v>
      </c>
      <c r="E453" s="455"/>
      <c r="F453" s="519"/>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530"/>
      <c r="AF453" s="530"/>
      <c r="AG453" s="513"/>
      <c r="AH453" s="514">
        <f t="shared" si="361"/>
        <v>28</v>
      </c>
      <c r="AI453" s="498">
        <f t="shared" si="362"/>
        <v>0</v>
      </c>
      <c r="AJ453" s="516">
        <f t="shared" si="363"/>
        <v>0</v>
      </c>
      <c r="AM453" s="504">
        <f t="shared" si="364"/>
        <v>0</v>
      </c>
      <c r="AN453" s="504">
        <f>+COUNTIF(F453:AG453,"外")</f>
        <v>0</v>
      </c>
    </row>
    <row r="454" spans="2:40" ht="24.75" customHeight="1">
      <c r="B454" s="3007"/>
      <c r="C454" s="3009" t="s">
        <v>900</v>
      </c>
      <c r="D454" s="504" t="s">
        <v>488</v>
      </c>
      <c r="E454" s="526" t="s">
        <v>906</v>
      </c>
      <c r="F454" s="506"/>
      <c r="G454" s="507"/>
      <c r="H454" s="507"/>
      <c r="I454" s="507"/>
      <c r="J454" s="507"/>
      <c r="K454" s="507"/>
      <c r="L454" s="507"/>
      <c r="M454" s="507"/>
      <c r="N454" s="507"/>
      <c r="O454" s="507"/>
      <c r="P454" s="507"/>
      <c r="Q454" s="507"/>
      <c r="R454" s="507"/>
      <c r="S454" s="507"/>
      <c r="T454" s="507"/>
      <c r="U454" s="507"/>
      <c r="V454" s="507"/>
      <c r="W454" s="507"/>
      <c r="X454" s="507"/>
      <c r="Y454" s="507"/>
      <c r="Z454" s="507"/>
      <c r="AA454" s="507"/>
      <c r="AB454" s="507"/>
      <c r="AC454" s="507"/>
      <c r="AD454" s="507"/>
      <c r="AE454" s="507"/>
      <c r="AF454" s="507"/>
      <c r="AG454" s="508"/>
      <c r="AH454" s="527"/>
      <c r="AI454" s="504"/>
      <c r="AJ454" s="528"/>
    </row>
    <row r="455" spans="2:40">
      <c r="B455" s="3007"/>
      <c r="C455" s="3010"/>
      <c r="D455" s="509" t="str">
        <f>E$18</f>
        <v>●●</v>
      </c>
      <c r="E455" s="510"/>
      <c r="F455" s="511"/>
      <c r="G455" s="512"/>
      <c r="H455" s="512"/>
      <c r="I455" s="512"/>
      <c r="J455" s="512"/>
      <c r="K455" s="512"/>
      <c r="L455" s="512"/>
      <c r="M455" s="512"/>
      <c r="N455" s="512"/>
      <c r="O455" s="512"/>
      <c r="P455" s="512"/>
      <c r="Q455" s="512"/>
      <c r="R455" s="512"/>
      <c r="S455" s="512"/>
      <c r="T455" s="512"/>
      <c r="U455" s="512"/>
      <c r="V455" s="512"/>
      <c r="W455" s="512"/>
      <c r="X455" s="512"/>
      <c r="Y455" s="512"/>
      <c r="Z455" s="512"/>
      <c r="AA455" s="512"/>
      <c r="AB455" s="512"/>
      <c r="AC455" s="512"/>
      <c r="AD455" s="512"/>
      <c r="AE455" s="512"/>
      <c r="AF455" s="512"/>
      <c r="AG455" s="531"/>
      <c r="AH455" s="514">
        <f t="shared" ref="AH455:AH458" si="365">COUNTA(F$96:AG$96)-AI455</f>
        <v>28</v>
      </c>
      <c r="AI455" s="532">
        <f t="shared" ref="AI455:AI458" si="366">AM455+AN455</f>
        <v>0</v>
      </c>
      <c r="AJ455" s="533">
        <f>+COUNTIF(F455:AG455,"休")</f>
        <v>0</v>
      </c>
      <c r="AM455" s="504">
        <f>+COUNTIF(F455:AG455,"－")</f>
        <v>0</v>
      </c>
      <c r="AN455" s="504">
        <f>+COUNTIF(F455:AG455,"外")</f>
        <v>0</v>
      </c>
    </row>
    <row r="456" spans="2:40">
      <c r="B456" s="3007"/>
      <c r="C456" s="3010"/>
      <c r="D456" s="517">
        <f>E$19</f>
        <v>0</v>
      </c>
      <c r="E456" s="518"/>
      <c r="F456" s="519"/>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c r="AE456" s="520"/>
      <c r="AF456" s="520"/>
      <c r="AG456" s="521"/>
      <c r="AH456" s="514">
        <f t="shared" si="365"/>
        <v>28</v>
      </c>
      <c r="AI456" s="467">
        <f t="shared" si="366"/>
        <v>0</v>
      </c>
      <c r="AJ456" s="522">
        <f t="shared" ref="AJ456:AJ458" si="367">+COUNTIF(F456:AG456,"休")</f>
        <v>0</v>
      </c>
      <c r="AM456" s="504">
        <f t="shared" ref="AM456:AM458" si="368">+COUNTIF(F456:AG456,"－")</f>
        <v>0</v>
      </c>
      <c r="AN456" s="504">
        <f>+COUNTIF(F456:AG456,"外")</f>
        <v>0</v>
      </c>
    </row>
    <row r="457" spans="2:40">
      <c r="B457" s="3007"/>
      <c r="C457" s="3010"/>
      <c r="D457" s="517">
        <f>E$20</f>
        <v>0</v>
      </c>
      <c r="E457" s="518"/>
      <c r="F457" s="519"/>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E457" s="520"/>
      <c r="AF457" s="520"/>
      <c r="AG457" s="521"/>
      <c r="AH457" s="514">
        <f t="shared" si="365"/>
        <v>28</v>
      </c>
      <c r="AI457" s="467">
        <f t="shared" si="366"/>
        <v>0</v>
      </c>
      <c r="AJ457" s="522">
        <f t="shared" si="367"/>
        <v>0</v>
      </c>
      <c r="AM457" s="504">
        <f t="shared" si="368"/>
        <v>0</v>
      </c>
      <c r="AN457" s="504">
        <f>+COUNTIF(F457:AG457,"外")</f>
        <v>0</v>
      </c>
    </row>
    <row r="458" spans="2:40">
      <c r="B458" s="3008"/>
      <c r="C458" s="3011"/>
      <c r="D458" s="534">
        <f>E$21</f>
        <v>0</v>
      </c>
      <c r="E458" s="544"/>
      <c r="F458" s="536"/>
      <c r="G458" s="537"/>
      <c r="H458" s="537"/>
      <c r="I458" s="537"/>
      <c r="J458" s="537"/>
      <c r="K458" s="537"/>
      <c r="L458" s="537"/>
      <c r="M458" s="537"/>
      <c r="N458" s="537"/>
      <c r="O458" s="537"/>
      <c r="P458" s="537"/>
      <c r="Q458" s="537"/>
      <c r="R458" s="537"/>
      <c r="S458" s="537"/>
      <c r="T458" s="537"/>
      <c r="U458" s="537"/>
      <c r="V458" s="537"/>
      <c r="W458" s="537"/>
      <c r="X458" s="537"/>
      <c r="Y458" s="537"/>
      <c r="Z458" s="537"/>
      <c r="AA458" s="537"/>
      <c r="AB458" s="537"/>
      <c r="AC458" s="537"/>
      <c r="AD458" s="537"/>
      <c r="AE458" s="537"/>
      <c r="AF458" s="537"/>
      <c r="AG458" s="538"/>
      <c r="AH458" s="539">
        <f t="shared" si="365"/>
        <v>28</v>
      </c>
      <c r="AI458" s="535">
        <f t="shared" si="366"/>
        <v>0</v>
      </c>
      <c r="AJ458" s="540">
        <f t="shared" si="367"/>
        <v>0</v>
      </c>
      <c r="AM458" s="504">
        <f t="shared" si="368"/>
        <v>0</v>
      </c>
      <c r="AN458" s="504">
        <f>+COUNTIF(F458:AG458,"外")</f>
        <v>0</v>
      </c>
    </row>
    <row r="459" spans="2:4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row>
    <row r="460" spans="2:40" ht="13.5" customHeight="1">
      <c r="B460" s="491"/>
      <c r="C460" s="492"/>
      <c r="D460" s="493"/>
      <c r="E460" s="456" t="s">
        <v>858</v>
      </c>
      <c r="F460" s="457">
        <f>+AG440+1</f>
        <v>45669</v>
      </c>
      <c r="G460" s="458">
        <f>+F460+1</f>
        <v>45670</v>
      </c>
      <c r="H460" s="458">
        <f t="shared" ref="H460:Y460" si="369">+G460+1</f>
        <v>45671</v>
      </c>
      <c r="I460" s="458">
        <f t="shared" si="369"/>
        <v>45672</v>
      </c>
      <c r="J460" s="458">
        <f t="shared" si="369"/>
        <v>45673</v>
      </c>
      <c r="K460" s="458">
        <f t="shared" si="369"/>
        <v>45674</v>
      </c>
      <c r="L460" s="458">
        <f t="shared" si="369"/>
        <v>45675</v>
      </c>
      <c r="M460" s="458">
        <f t="shared" si="369"/>
        <v>45676</v>
      </c>
      <c r="N460" s="458">
        <f t="shared" si="369"/>
        <v>45677</v>
      </c>
      <c r="O460" s="458">
        <f t="shared" si="369"/>
        <v>45678</v>
      </c>
      <c r="P460" s="458">
        <f t="shared" si="369"/>
        <v>45679</v>
      </c>
      <c r="Q460" s="458">
        <f t="shared" si="369"/>
        <v>45680</v>
      </c>
      <c r="R460" s="458">
        <f t="shared" si="369"/>
        <v>45681</v>
      </c>
      <c r="S460" s="458">
        <f t="shared" si="369"/>
        <v>45682</v>
      </c>
      <c r="T460" s="458">
        <f t="shared" si="369"/>
        <v>45683</v>
      </c>
      <c r="U460" s="458">
        <f t="shared" si="369"/>
        <v>45684</v>
      </c>
      <c r="V460" s="458">
        <f t="shared" si="369"/>
        <v>45685</v>
      </c>
      <c r="W460" s="458">
        <f t="shared" si="369"/>
        <v>45686</v>
      </c>
      <c r="X460" s="458">
        <f t="shared" si="369"/>
        <v>45687</v>
      </c>
      <c r="Y460" s="458">
        <f t="shared" si="369"/>
        <v>45688</v>
      </c>
      <c r="Z460" s="458">
        <f>+Y460+1</f>
        <v>45689</v>
      </c>
      <c r="AA460" s="458">
        <f t="shared" ref="AA460:AC460" si="370">+Z460+1</f>
        <v>45690</v>
      </c>
      <c r="AB460" s="458">
        <f t="shared" si="370"/>
        <v>45691</v>
      </c>
      <c r="AC460" s="458">
        <f t="shared" si="370"/>
        <v>45692</v>
      </c>
      <c r="AD460" s="458">
        <f>+AC460+1</f>
        <v>45693</v>
      </c>
      <c r="AE460" s="458">
        <f t="shared" ref="AE460" si="371">+AD460+1</f>
        <v>45694</v>
      </c>
      <c r="AF460" s="458">
        <f>+AE460+1</f>
        <v>45695</v>
      </c>
      <c r="AG460" s="494">
        <f t="shared" ref="AG460" si="372">+AF460+1</f>
        <v>45696</v>
      </c>
      <c r="AH460" s="3013" t="s">
        <v>902</v>
      </c>
      <c r="AI460" s="3016" t="s">
        <v>903</v>
      </c>
      <c r="AJ460" s="3019" t="s">
        <v>878</v>
      </c>
      <c r="AK460" s="3022"/>
      <c r="AM460" s="3023" t="s">
        <v>951</v>
      </c>
      <c r="AN460" s="3023" t="s">
        <v>905</v>
      </c>
    </row>
    <row r="461" spans="2:40">
      <c r="B461" s="495"/>
      <c r="C461" s="496"/>
      <c r="D461" s="497"/>
      <c r="E461" s="467" t="s">
        <v>859</v>
      </c>
      <c r="F461" s="468" t="str">
        <f>TEXT(WEEKDAY(+F460),"aaa")</f>
        <v>日</v>
      </c>
      <c r="G461" s="469" t="str">
        <f t="shared" ref="G461:AG461" si="373">TEXT(WEEKDAY(+G460),"aaa")</f>
        <v>月</v>
      </c>
      <c r="H461" s="469" t="str">
        <f t="shared" si="373"/>
        <v>火</v>
      </c>
      <c r="I461" s="469" t="str">
        <f t="shared" si="373"/>
        <v>水</v>
      </c>
      <c r="J461" s="469" t="str">
        <f t="shared" si="373"/>
        <v>木</v>
      </c>
      <c r="K461" s="469" t="str">
        <f t="shared" si="373"/>
        <v>金</v>
      </c>
      <c r="L461" s="469" t="str">
        <f t="shared" si="373"/>
        <v>土</v>
      </c>
      <c r="M461" s="469" t="str">
        <f t="shared" si="373"/>
        <v>日</v>
      </c>
      <c r="N461" s="469" t="str">
        <f t="shared" si="373"/>
        <v>月</v>
      </c>
      <c r="O461" s="469" t="str">
        <f t="shared" si="373"/>
        <v>火</v>
      </c>
      <c r="P461" s="469" t="str">
        <f t="shared" si="373"/>
        <v>水</v>
      </c>
      <c r="Q461" s="469" t="str">
        <f t="shared" si="373"/>
        <v>木</v>
      </c>
      <c r="R461" s="469" t="str">
        <f t="shared" si="373"/>
        <v>金</v>
      </c>
      <c r="S461" s="469" t="str">
        <f t="shared" si="373"/>
        <v>土</v>
      </c>
      <c r="T461" s="469" t="str">
        <f t="shared" si="373"/>
        <v>日</v>
      </c>
      <c r="U461" s="469" t="str">
        <f t="shared" si="373"/>
        <v>月</v>
      </c>
      <c r="V461" s="469" t="str">
        <f t="shared" si="373"/>
        <v>火</v>
      </c>
      <c r="W461" s="469" t="str">
        <f t="shared" si="373"/>
        <v>水</v>
      </c>
      <c r="X461" s="469" t="str">
        <f t="shared" si="373"/>
        <v>木</v>
      </c>
      <c r="Y461" s="469" t="str">
        <f t="shared" si="373"/>
        <v>金</v>
      </c>
      <c r="Z461" s="469" t="str">
        <f t="shared" si="373"/>
        <v>土</v>
      </c>
      <c r="AA461" s="469" t="str">
        <f t="shared" si="373"/>
        <v>日</v>
      </c>
      <c r="AB461" s="469" t="str">
        <f t="shared" si="373"/>
        <v>月</v>
      </c>
      <c r="AC461" s="469" t="str">
        <f t="shared" si="373"/>
        <v>火</v>
      </c>
      <c r="AD461" s="469" t="str">
        <f t="shared" si="373"/>
        <v>水</v>
      </c>
      <c r="AE461" s="469" t="str">
        <f t="shared" si="373"/>
        <v>木</v>
      </c>
      <c r="AF461" s="469" t="str">
        <f t="shared" si="373"/>
        <v>金</v>
      </c>
      <c r="AG461" s="550" t="str">
        <f t="shared" si="373"/>
        <v>土</v>
      </c>
      <c r="AH461" s="3014"/>
      <c r="AI461" s="3017"/>
      <c r="AJ461" s="3020"/>
      <c r="AK461" s="3022"/>
      <c r="AM461" s="3023"/>
      <c r="AN461" s="3023"/>
    </row>
    <row r="462" spans="2:40" ht="24.75" customHeight="1">
      <c r="B462" s="502" t="s">
        <v>876</v>
      </c>
      <c r="C462" s="503" t="s">
        <v>877</v>
      </c>
      <c r="D462" s="504" t="s">
        <v>488</v>
      </c>
      <c r="E462" s="526" t="s">
        <v>906</v>
      </c>
      <c r="F462" s="506"/>
      <c r="G462" s="507"/>
      <c r="H462" s="507"/>
      <c r="I462" s="507"/>
      <c r="J462" s="507"/>
      <c r="K462" s="507"/>
      <c r="L462" s="507"/>
      <c r="M462" s="507"/>
      <c r="N462" s="507"/>
      <c r="O462" s="507"/>
      <c r="P462" s="507"/>
      <c r="Q462" s="507"/>
      <c r="R462" s="507"/>
      <c r="S462" s="507"/>
      <c r="T462" s="507"/>
      <c r="U462" s="507"/>
      <c r="V462" s="507"/>
      <c r="W462" s="507"/>
      <c r="X462" s="507"/>
      <c r="Y462" s="507"/>
      <c r="Z462" s="507"/>
      <c r="AA462" s="507"/>
      <c r="AB462" s="507"/>
      <c r="AC462" s="507"/>
      <c r="AD462" s="507"/>
      <c r="AE462" s="507"/>
      <c r="AF462" s="507"/>
      <c r="AG462" s="508"/>
      <c r="AH462" s="3015"/>
      <c r="AI462" s="3018"/>
      <c r="AJ462" s="3021"/>
      <c r="AK462" s="3022"/>
    </row>
    <row r="463" spans="2:40" ht="13.5" customHeight="1">
      <c r="B463" s="3006" t="s">
        <v>885</v>
      </c>
      <c r="C463" s="3009" t="s">
        <v>886</v>
      </c>
      <c r="D463" s="509" t="str">
        <f>E$8</f>
        <v>〇〇</v>
      </c>
      <c r="E463" s="510"/>
      <c r="F463" s="511"/>
      <c r="G463" s="512"/>
      <c r="H463" s="512"/>
      <c r="I463" s="512"/>
      <c r="J463" s="512"/>
      <c r="K463" s="512"/>
      <c r="L463" s="512"/>
      <c r="M463" s="512"/>
      <c r="N463" s="512"/>
      <c r="O463" s="512"/>
      <c r="P463" s="512"/>
      <c r="Q463" s="512"/>
      <c r="R463" s="512"/>
      <c r="S463" s="512"/>
      <c r="T463" s="512"/>
      <c r="U463" s="512"/>
      <c r="V463" s="512"/>
      <c r="W463" s="512"/>
      <c r="X463" s="512"/>
      <c r="Y463" s="512"/>
      <c r="Z463" s="512"/>
      <c r="AA463" s="512"/>
      <c r="AB463" s="512"/>
      <c r="AC463" s="512"/>
      <c r="AD463" s="512"/>
      <c r="AE463" s="512"/>
      <c r="AF463" s="512"/>
      <c r="AG463" s="513"/>
      <c r="AH463" s="514">
        <f>COUNTA(F$116:AG$116)-AI463</f>
        <v>28</v>
      </c>
      <c r="AI463" s="515">
        <f>AM463+AN463</f>
        <v>0</v>
      </c>
      <c r="AJ463" s="516">
        <f>+COUNTIF(F463:AG463,"休")</f>
        <v>0</v>
      </c>
      <c r="AM463" s="504">
        <f>+COUNTIF(F463:AG463,"－")</f>
        <v>0</v>
      </c>
      <c r="AN463" s="504">
        <f t="shared" ref="AN463:AN468" si="374">+COUNTIF(F463:AG463,"外")</f>
        <v>0</v>
      </c>
    </row>
    <row r="464" spans="2:40" ht="13.5" customHeight="1">
      <c r="B464" s="3007"/>
      <c r="C464" s="3010"/>
      <c r="D464" s="517" t="str">
        <f>E$9</f>
        <v>●●</v>
      </c>
      <c r="E464" s="518"/>
      <c r="F464" s="519"/>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c r="AE464" s="520"/>
      <c r="AF464" s="520"/>
      <c r="AG464" s="521"/>
      <c r="AH464" s="514">
        <f t="shared" ref="AH464:AH468" si="375">COUNTA(F$116:AG$116)-AI464</f>
        <v>28</v>
      </c>
      <c r="AI464" s="467">
        <f t="shared" ref="AI464" si="376">AM464+AN464</f>
        <v>0</v>
      </c>
      <c r="AJ464" s="522">
        <f t="shared" ref="AJ464:AJ467" si="377">+COUNTIF(F464:AG464,"休")</f>
        <v>0</v>
      </c>
      <c r="AM464" s="504">
        <f t="shared" ref="AM464:AM467" si="378">+COUNTIF(F464:AG464,"－")</f>
        <v>0</v>
      </c>
      <c r="AN464" s="504">
        <f t="shared" si="374"/>
        <v>0</v>
      </c>
    </row>
    <row r="465" spans="2:40">
      <c r="B465" s="3007"/>
      <c r="C465" s="3010"/>
      <c r="D465" s="517" t="str">
        <f>E$10</f>
        <v>△△</v>
      </c>
      <c r="E465" s="518"/>
      <c r="F465" s="519"/>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c r="AE465" s="520"/>
      <c r="AF465" s="520"/>
      <c r="AG465" s="521"/>
      <c r="AH465" s="514">
        <f t="shared" si="375"/>
        <v>28</v>
      </c>
      <c r="AI465" s="467">
        <f>AM465+AN465</f>
        <v>0</v>
      </c>
      <c r="AJ465" s="522">
        <f t="shared" si="377"/>
        <v>0</v>
      </c>
      <c r="AM465" s="504">
        <f t="shared" si="378"/>
        <v>0</v>
      </c>
      <c r="AN465" s="504">
        <f t="shared" si="374"/>
        <v>0</v>
      </c>
    </row>
    <row r="466" spans="2:40">
      <c r="B466" s="3007"/>
      <c r="C466" s="3010"/>
      <c r="D466" s="517" t="str">
        <f>E$11</f>
        <v>■■</v>
      </c>
      <c r="E466" s="518"/>
      <c r="F466" s="519"/>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c r="AE466" s="520"/>
      <c r="AF466" s="520"/>
      <c r="AG466" s="521"/>
      <c r="AH466" s="514">
        <f t="shared" si="375"/>
        <v>28</v>
      </c>
      <c r="AI466" s="467">
        <f t="shared" ref="AI466:AI468" si="379">AM466+AN466</f>
        <v>0</v>
      </c>
      <c r="AJ466" s="522">
        <f t="shared" si="377"/>
        <v>0</v>
      </c>
      <c r="AM466" s="504">
        <f t="shared" si="378"/>
        <v>0</v>
      </c>
      <c r="AN466" s="504">
        <f t="shared" si="374"/>
        <v>0</v>
      </c>
    </row>
    <row r="467" spans="2:40">
      <c r="B467" s="3007"/>
      <c r="C467" s="3010"/>
      <c r="D467" s="517" t="str">
        <f>E$12</f>
        <v>★★</v>
      </c>
      <c r="E467" s="518"/>
      <c r="F467" s="519"/>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c r="AE467" s="520"/>
      <c r="AF467" s="520"/>
      <c r="AG467" s="521"/>
      <c r="AH467" s="514">
        <f t="shared" si="375"/>
        <v>28</v>
      </c>
      <c r="AI467" s="467">
        <f t="shared" si="379"/>
        <v>0</v>
      </c>
      <c r="AJ467" s="522">
        <f t="shared" si="377"/>
        <v>0</v>
      </c>
      <c r="AM467" s="504">
        <f t="shared" si="378"/>
        <v>0</v>
      </c>
      <c r="AN467" s="504">
        <f t="shared" si="374"/>
        <v>0</v>
      </c>
    </row>
    <row r="468" spans="2:40">
      <c r="B468" s="3008"/>
      <c r="C468" s="3011"/>
      <c r="D468" s="529"/>
      <c r="E468" s="455"/>
      <c r="F468" s="523"/>
      <c r="G468" s="524"/>
      <c r="H468" s="524"/>
      <c r="I468" s="524"/>
      <c r="J468" s="524"/>
      <c r="K468" s="524"/>
      <c r="L468" s="524"/>
      <c r="M468" s="524"/>
      <c r="N468" s="524"/>
      <c r="O468" s="524"/>
      <c r="P468" s="524"/>
      <c r="Q468" s="524"/>
      <c r="R468" s="524"/>
      <c r="S468" s="524"/>
      <c r="T468" s="524"/>
      <c r="U468" s="524"/>
      <c r="V468" s="524"/>
      <c r="W468" s="524"/>
      <c r="X468" s="524"/>
      <c r="Y468" s="524"/>
      <c r="Z468" s="524"/>
      <c r="AA468" s="524"/>
      <c r="AB468" s="524"/>
      <c r="AC468" s="524"/>
      <c r="AD468" s="524"/>
      <c r="AE468" s="524"/>
      <c r="AF468" s="524"/>
      <c r="AG468" s="525"/>
      <c r="AH468" s="514">
        <f t="shared" si="375"/>
        <v>28</v>
      </c>
      <c r="AI468" s="515">
        <f t="shared" si="379"/>
        <v>0</v>
      </c>
      <c r="AJ468" s="516">
        <f>+COUNTIF(F468:AG468,"休")</f>
        <v>0</v>
      </c>
      <c r="AM468" s="504">
        <f>+COUNTIF(F468:AG468,"－")</f>
        <v>0</v>
      </c>
      <c r="AN468" s="504">
        <f t="shared" si="374"/>
        <v>0</v>
      </c>
    </row>
    <row r="469" spans="2:40" ht="24.75" customHeight="1">
      <c r="B469" s="3006" t="s">
        <v>896</v>
      </c>
      <c r="C469" s="3009" t="s">
        <v>897</v>
      </c>
      <c r="D469" s="504" t="s">
        <v>488</v>
      </c>
      <c r="E469" s="526" t="s">
        <v>906</v>
      </c>
      <c r="F469" s="506"/>
      <c r="G469" s="507"/>
      <c r="H469" s="507"/>
      <c r="I469" s="507"/>
      <c r="J469" s="507"/>
      <c r="K469" s="507"/>
      <c r="L469" s="507"/>
      <c r="M469" s="507"/>
      <c r="N469" s="507"/>
      <c r="O469" s="507"/>
      <c r="P469" s="507"/>
      <c r="Q469" s="507"/>
      <c r="R469" s="507"/>
      <c r="S469" s="507"/>
      <c r="T469" s="507"/>
      <c r="U469" s="507"/>
      <c r="V469" s="507"/>
      <c r="W469" s="507"/>
      <c r="X469" s="507"/>
      <c r="Y469" s="507"/>
      <c r="Z469" s="507"/>
      <c r="AA469" s="507"/>
      <c r="AB469" s="507"/>
      <c r="AC469" s="507"/>
      <c r="AD469" s="507"/>
      <c r="AE469" s="507"/>
      <c r="AF469" s="507"/>
      <c r="AG469" s="508"/>
      <c r="AH469" s="527"/>
      <c r="AI469" s="504"/>
      <c r="AJ469" s="528"/>
    </row>
    <row r="470" spans="2:40" ht="13.5" customHeight="1">
      <c r="B470" s="3007"/>
      <c r="C470" s="3010"/>
      <c r="D470" s="529" t="str">
        <f>E$14</f>
        <v>〇〇</v>
      </c>
      <c r="E470" s="455"/>
      <c r="F470" s="511"/>
      <c r="G470" s="512"/>
      <c r="H470" s="512"/>
      <c r="I470" s="512"/>
      <c r="J470" s="512"/>
      <c r="K470" s="512"/>
      <c r="L470" s="512"/>
      <c r="M470" s="512"/>
      <c r="N470" s="512"/>
      <c r="O470" s="512"/>
      <c r="P470" s="512"/>
      <c r="Q470" s="512"/>
      <c r="R470" s="512"/>
      <c r="S470" s="512"/>
      <c r="T470" s="512"/>
      <c r="U470" s="512"/>
      <c r="V470" s="512"/>
      <c r="W470" s="512"/>
      <c r="X470" s="512"/>
      <c r="Y470" s="512"/>
      <c r="Z470" s="512"/>
      <c r="AA470" s="512"/>
      <c r="AB470" s="512"/>
      <c r="AC470" s="512"/>
      <c r="AD470" s="512"/>
      <c r="AE470" s="512"/>
      <c r="AF470" s="512"/>
      <c r="AG470" s="513"/>
      <c r="AH470" s="514">
        <f t="shared" ref="AH470:AH473" si="380">COUNTA(F$116:AG$116)-AI470</f>
        <v>28</v>
      </c>
      <c r="AI470" s="515">
        <f t="shared" ref="AI470:AI473" si="381">AM470+AN470</f>
        <v>0</v>
      </c>
      <c r="AJ470" s="516">
        <f>+COUNTIF(F470:AG470,"休")</f>
        <v>0</v>
      </c>
      <c r="AM470" s="504">
        <f>+COUNTIF(F470:AG470,"－")</f>
        <v>0</v>
      </c>
      <c r="AN470" s="504">
        <f>+COUNTIF(F470:AG470,"外")</f>
        <v>0</v>
      </c>
    </row>
    <row r="471" spans="2:40">
      <c r="B471" s="3007"/>
      <c r="C471" s="3010"/>
      <c r="D471" s="517" t="str">
        <f>E$15</f>
        <v>●●</v>
      </c>
      <c r="E471" s="518"/>
      <c r="F471" s="519"/>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c r="AE471" s="520"/>
      <c r="AF471" s="520"/>
      <c r="AG471" s="521"/>
      <c r="AH471" s="514">
        <f t="shared" si="380"/>
        <v>28</v>
      </c>
      <c r="AI471" s="467">
        <f t="shared" si="381"/>
        <v>0</v>
      </c>
      <c r="AJ471" s="522">
        <f t="shared" ref="AJ471:AJ473" si="382">+COUNTIF(F471:AG471,"休")</f>
        <v>0</v>
      </c>
      <c r="AM471" s="504">
        <f t="shared" ref="AM471:AM473" si="383">+COUNTIF(F471:AG471,"－")</f>
        <v>0</v>
      </c>
      <c r="AN471" s="504">
        <f>+COUNTIF(F471:AG471,"外")</f>
        <v>0</v>
      </c>
    </row>
    <row r="472" spans="2:40">
      <c r="B472" s="3007"/>
      <c r="C472" s="3010"/>
      <c r="D472" s="517">
        <f>E$16</f>
        <v>0</v>
      </c>
      <c r="E472" s="518"/>
      <c r="F472" s="519"/>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c r="AE472" s="520"/>
      <c r="AF472" s="520"/>
      <c r="AG472" s="521"/>
      <c r="AH472" s="514">
        <f t="shared" si="380"/>
        <v>28</v>
      </c>
      <c r="AI472" s="467">
        <f t="shared" si="381"/>
        <v>0</v>
      </c>
      <c r="AJ472" s="522">
        <f t="shared" si="382"/>
        <v>0</v>
      </c>
      <c r="AM472" s="504">
        <f t="shared" si="383"/>
        <v>0</v>
      </c>
      <c r="AN472" s="504">
        <f>+COUNTIF(F472:AG472,"外")</f>
        <v>0</v>
      </c>
    </row>
    <row r="473" spans="2:40">
      <c r="B473" s="3007"/>
      <c r="C473" s="3011"/>
      <c r="D473" s="529">
        <f>E$17</f>
        <v>0</v>
      </c>
      <c r="E473" s="455"/>
      <c r="F473" s="519"/>
      <c r="G473" s="530"/>
      <c r="H473" s="530"/>
      <c r="I473" s="530"/>
      <c r="J473" s="530"/>
      <c r="K473" s="530"/>
      <c r="L473" s="530"/>
      <c r="M473" s="530"/>
      <c r="N473" s="530"/>
      <c r="O473" s="530"/>
      <c r="P473" s="530"/>
      <c r="Q473" s="530"/>
      <c r="R473" s="530"/>
      <c r="S473" s="530"/>
      <c r="T473" s="530"/>
      <c r="U473" s="530"/>
      <c r="V473" s="530"/>
      <c r="W473" s="530"/>
      <c r="X473" s="530"/>
      <c r="Y473" s="530"/>
      <c r="Z473" s="530"/>
      <c r="AA473" s="530"/>
      <c r="AB473" s="530"/>
      <c r="AC473" s="530"/>
      <c r="AD473" s="530"/>
      <c r="AE473" s="530"/>
      <c r="AF473" s="530"/>
      <c r="AG473" s="513"/>
      <c r="AH473" s="514">
        <f t="shared" si="380"/>
        <v>28</v>
      </c>
      <c r="AI473" s="498">
        <f t="shared" si="381"/>
        <v>0</v>
      </c>
      <c r="AJ473" s="516">
        <f t="shared" si="382"/>
        <v>0</v>
      </c>
      <c r="AM473" s="504">
        <f t="shared" si="383"/>
        <v>0</v>
      </c>
      <c r="AN473" s="504">
        <f>+COUNTIF(F473:AG473,"外")</f>
        <v>0</v>
      </c>
    </row>
    <row r="474" spans="2:40" ht="24.75" customHeight="1">
      <c r="B474" s="3007"/>
      <c r="C474" s="3009" t="s">
        <v>900</v>
      </c>
      <c r="D474" s="504" t="s">
        <v>488</v>
      </c>
      <c r="E474" s="526" t="s">
        <v>906</v>
      </c>
      <c r="F474" s="506"/>
      <c r="G474" s="507"/>
      <c r="H474" s="507"/>
      <c r="I474" s="507"/>
      <c r="J474" s="507"/>
      <c r="K474" s="507"/>
      <c r="L474" s="507"/>
      <c r="M474" s="507"/>
      <c r="N474" s="507"/>
      <c r="O474" s="507"/>
      <c r="P474" s="507"/>
      <c r="Q474" s="507"/>
      <c r="R474" s="507"/>
      <c r="S474" s="507"/>
      <c r="T474" s="507"/>
      <c r="U474" s="507"/>
      <c r="V474" s="507"/>
      <c r="W474" s="507"/>
      <c r="X474" s="507"/>
      <c r="Y474" s="507"/>
      <c r="Z474" s="507"/>
      <c r="AA474" s="507"/>
      <c r="AB474" s="507"/>
      <c r="AC474" s="507"/>
      <c r="AD474" s="507"/>
      <c r="AE474" s="507"/>
      <c r="AF474" s="507"/>
      <c r="AG474" s="508"/>
      <c r="AH474" s="527"/>
      <c r="AI474" s="504"/>
      <c r="AJ474" s="528"/>
    </row>
    <row r="475" spans="2:40">
      <c r="B475" s="3007"/>
      <c r="C475" s="3010"/>
      <c r="D475" s="509" t="str">
        <f>E$18</f>
        <v>●●</v>
      </c>
      <c r="E475" s="510"/>
      <c r="F475" s="511"/>
      <c r="G475" s="512"/>
      <c r="H475" s="512"/>
      <c r="I475" s="512"/>
      <c r="J475" s="512"/>
      <c r="K475" s="512"/>
      <c r="L475" s="512"/>
      <c r="M475" s="512"/>
      <c r="N475" s="512"/>
      <c r="O475" s="512"/>
      <c r="P475" s="512"/>
      <c r="Q475" s="512"/>
      <c r="R475" s="512"/>
      <c r="S475" s="512"/>
      <c r="T475" s="512"/>
      <c r="U475" s="512"/>
      <c r="V475" s="512"/>
      <c r="W475" s="512"/>
      <c r="X475" s="512"/>
      <c r="Y475" s="512"/>
      <c r="Z475" s="512"/>
      <c r="AA475" s="512"/>
      <c r="AB475" s="512"/>
      <c r="AC475" s="512"/>
      <c r="AD475" s="512"/>
      <c r="AE475" s="512"/>
      <c r="AF475" s="512"/>
      <c r="AG475" s="531"/>
      <c r="AH475" s="514">
        <f t="shared" ref="AH475:AH478" si="384">COUNTA(F$116:AG$116)-AI475</f>
        <v>28</v>
      </c>
      <c r="AI475" s="532">
        <f t="shared" ref="AI475:AI478" si="385">AM475+AN475</f>
        <v>0</v>
      </c>
      <c r="AJ475" s="533">
        <f>+COUNTIF(F475:AG475,"休")</f>
        <v>0</v>
      </c>
      <c r="AM475" s="504">
        <f>+COUNTIF(F475:AG475,"－")</f>
        <v>0</v>
      </c>
      <c r="AN475" s="504">
        <f>+COUNTIF(F475:AG475,"外")</f>
        <v>0</v>
      </c>
    </row>
    <row r="476" spans="2:40">
      <c r="B476" s="3007"/>
      <c r="C476" s="3010"/>
      <c r="D476" s="517">
        <f>E$19</f>
        <v>0</v>
      </c>
      <c r="E476" s="518"/>
      <c r="F476" s="519"/>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c r="AE476" s="520"/>
      <c r="AF476" s="520"/>
      <c r="AG476" s="521"/>
      <c r="AH476" s="514">
        <f t="shared" si="384"/>
        <v>28</v>
      </c>
      <c r="AI476" s="467">
        <f t="shared" si="385"/>
        <v>0</v>
      </c>
      <c r="AJ476" s="522">
        <f t="shared" ref="AJ476:AJ478" si="386">+COUNTIF(F476:AG476,"休")</f>
        <v>0</v>
      </c>
      <c r="AM476" s="504">
        <f t="shared" ref="AM476:AM478" si="387">+COUNTIF(F476:AG476,"－")</f>
        <v>0</v>
      </c>
      <c r="AN476" s="504">
        <f>+COUNTIF(F476:AG476,"外")</f>
        <v>0</v>
      </c>
    </row>
    <row r="477" spans="2:40">
      <c r="B477" s="3007"/>
      <c r="C477" s="3010"/>
      <c r="D477" s="517">
        <f>E$20</f>
        <v>0</v>
      </c>
      <c r="E477" s="518"/>
      <c r="F477" s="519"/>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c r="AE477" s="520"/>
      <c r="AF477" s="520"/>
      <c r="AG477" s="521"/>
      <c r="AH477" s="514">
        <f t="shared" si="384"/>
        <v>28</v>
      </c>
      <c r="AI477" s="467">
        <f t="shared" si="385"/>
        <v>0</v>
      </c>
      <c r="AJ477" s="522">
        <f t="shared" si="386"/>
        <v>0</v>
      </c>
      <c r="AM477" s="504">
        <f t="shared" si="387"/>
        <v>0</v>
      </c>
      <c r="AN477" s="504">
        <f>+COUNTIF(F477:AG477,"外")</f>
        <v>0</v>
      </c>
    </row>
    <row r="478" spans="2:40">
      <c r="B478" s="3008"/>
      <c r="C478" s="3011"/>
      <c r="D478" s="534">
        <f>E$21</f>
        <v>0</v>
      </c>
      <c r="E478" s="544"/>
      <c r="F478" s="536"/>
      <c r="G478" s="537"/>
      <c r="H478" s="537"/>
      <c r="I478" s="537"/>
      <c r="J478" s="537"/>
      <c r="K478" s="537"/>
      <c r="L478" s="537"/>
      <c r="M478" s="537"/>
      <c r="N478" s="537"/>
      <c r="O478" s="537"/>
      <c r="P478" s="537"/>
      <c r="Q478" s="537"/>
      <c r="R478" s="537"/>
      <c r="S478" s="537"/>
      <c r="T478" s="537"/>
      <c r="U478" s="537"/>
      <c r="V478" s="537"/>
      <c r="W478" s="537"/>
      <c r="X478" s="537"/>
      <c r="Y478" s="537"/>
      <c r="Z478" s="537"/>
      <c r="AA478" s="537"/>
      <c r="AB478" s="537"/>
      <c r="AC478" s="537"/>
      <c r="AD478" s="537"/>
      <c r="AE478" s="537"/>
      <c r="AF478" s="537"/>
      <c r="AG478" s="538"/>
      <c r="AH478" s="539">
        <f t="shared" si="384"/>
        <v>28</v>
      </c>
      <c r="AI478" s="535">
        <f t="shared" si="385"/>
        <v>0</v>
      </c>
      <c r="AJ478" s="540">
        <f t="shared" si="386"/>
        <v>0</v>
      </c>
      <c r="AM478" s="504">
        <f t="shared" si="387"/>
        <v>0</v>
      </c>
      <c r="AN478" s="504">
        <f>+COUNTIF(F478:AG478,"外")</f>
        <v>0</v>
      </c>
    </row>
    <row r="479" spans="2:4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row>
    <row r="480" spans="2:40" ht="13.5" customHeight="1">
      <c r="B480" s="491"/>
      <c r="C480" s="492"/>
      <c r="D480" s="493"/>
      <c r="E480" s="461" t="s">
        <v>858</v>
      </c>
      <c r="F480" s="462">
        <f>+AG460+1</f>
        <v>45697</v>
      </c>
      <c r="G480" s="463">
        <f>+F480+1</f>
        <v>45698</v>
      </c>
      <c r="H480" s="463">
        <f t="shared" ref="H480:Y480" si="388">+G480+1</f>
        <v>45699</v>
      </c>
      <c r="I480" s="463">
        <f t="shared" si="388"/>
        <v>45700</v>
      </c>
      <c r="J480" s="463">
        <f t="shared" si="388"/>
        <v>45701</v>
      </c>
      <c r="K480" s="463">
        <f t="shared" si="388"/>
        <v>45702</v>
      </c>
      <c r="L480" s="463">
        <f t="shared" si="388"/>
        <v>45703</v>
      </c>
      <c r="M480" s="463">
        <f t="shared" si="388"/>
        <v>45704</v>
      </c>
      <c r="N480" s="463">
        <f t="shared" si="388"/>
        <v>45705</v>
      </c>
      <c r="O480" s="463">
        <f t="shared" si="388"/>
        <v>45706</v>
      </c>
      <c r="P480" s="463">
        <f t="shared" si="388"/>
        <v>45707</v>
      </c>
      <c r="Q480" s="463">
        <f t="shared" si="388"/>
        <v>45708</v>
      </c>
      <c r="R480" s="463">
        <f t="shared" si="388"/>
        <v>45709</v>
      </c>
      <c r="S480" s="463">
        <f t="shared" si="388"/>
        <v>45710</v>
      </c>
      <c r="T480" s="463">
        <f t="shared" si="388"/>
        <v>45711</v>
      </c>
      <c r="U480" s="463">
        <f t="shared" si="388"/>
        <v>45712</v>
      </c>
      <c r="V480" s="463">
        <f t="shared" si="388"/>
        <v>45713</v>
      </c>
      <c r="W480" s="463">
        <f t="shared" si="388"/>
        <v>45714</v>
      </c>
      <c r="X480" s="463">
        <f t="shared" si="388"/>
        <v>45715</v>
      </c>
      <c r="Y480" s="463">
        <f t="shared" si="388"/>
        <v>45716</v>
      </c>
      <c r="Z480" s="463">
        <f>+Y480+1</f>
        <v>45717</v>
      </c>
      <c r="AA480" s="463">
        <f t="shared" ref="AA480:AC480" si="389">+Z480+1</f>
        <v>45718</v>
      </c>
      <c r="AB480" s="463">
        <f t="shared" si="389"/>
        <v>45719</v>
      </c>
      <c r="AC480" s="463">
        <f t="shared" si="389"/>
        <v>45720</v>
      </c>
      <c r="AD480" s="463">
        <f>+AC480+1</f>
        <v>45721</v>
      </c>
      <c r="AE480" s="463">
        <f t="shared" ref="AE480" si="390">+AD480+1</f>
        <v>45722</v>
      </c>
      <c r="AF480" s="463">
        <f>+AE480+1</f>
        <v>45723</v>
      </c>
      <c r="AG480" s="541">
        <f t="shared" ref="AG480" si="391">+AF480+1</f>
        <v>45724</v>
      </c>
      <c r="AH480" s="3013" t="s">
        <v>902</v>
      </c>
      <c r="AI480" s="3016" t="s">
        <v>903</v>
      </c>
      <c r="AJ480" s="3019" t="s">
        <v>878</v>
      </c>
      <c r="AK480" s="3022"/>
      <c r="AM480" s="3023" t="s">
        <v>952</v>
      </c>
      <c r="AN480" s="3023" t="s">
        <v>905</v>
      </c>
    </row>
    <row r="481" spans="2:40">
      <c r="B481" s="495"/>
      <c r="C481" s="496"/>
      <c r="D481" s="497"/>
      <c r="E481" s="464" t="s">
        <v>859</v>
      </c>
      <c r="F481" s="465" t="str">
        <f>TEXT(WEEKDAY(+F480),"aaa")</f>
        <v>日</v>
      </c>
      <c r="G481" s="466" t="str">
        <f t="shared" ref="G481:AG481" si="392">TEXT(WEEKDAY(+G480),"aaa")</f>
        <v>月</v>
      </c>
      <c r="H481" s="466" t="str">
        <f t="shared" si="392"/>
        <v>火</v>
      </c>
      <c r="I481" s="466" t="str">
        <f t="shared" si="392"/>
        <v>水</v>
      </c>
      <c r="J481" s="466" t="str">
        <f t="shared" si="392"/>
        <v>木</v>
      </c>
      <c r="K481" s="466" t="str">
        <f t="shared" si="392"/>
        <v>金</v>
      </c>
      <c r="L481" s="466" t="str">
        <f t="shared" si="392"/>
        <v>土</v>
      </c>
      <c r="M481" s="466" t="str">
        <f t="shared" si="392"/>
        <v>日</v>
      </c>
      <c r="N481" s="466" t="str">
        <f t="shared" si="392"/>
        <v>月</v>
      </c>
      <c r="O481" s="466" t="str">
        <f t="shared" si="392"/>
        <v>火</v>
      </c>
      <c r="P481" s="466" t="str">
        <f t="shared" si="392"/>
        <v>水</v>
      </c>
      <c r="Q481" s="466" t="str">
        <f t="shared" si="392"/>
        <v>木</v>
      </c>
      <c r="R481" s="466" t="str">
        <f t="shared" si="392"/>
        <v>金</v>
      </c>
      <c r="S481" s="466" t="str">
        <f t="shared" si="392"/>
        <v>土</v>
      </c>
      <c r="T481" s="466" t="str">
        <f t="shared" si="392"/>
        <v>日</v>
      </c>
      <c r="U481" s="466" t="str">
        <f t="shared" si="392"/>
        <v>月</v>
      </c>
      <c r="V481" s="466" t="str">
        <f t="shared" si="392"/>
        <v>火</v>
      </c>
      <c r="W481" s="466" t="str">
        <f t="shared" si="392"/>
        <v>水</v>
      </c>
      <c r="X481" s="466" t="str">
        <f t="shared" si="392"/>
        <v>木</v>
      </c>
      <c r="Y481" s="466" t="str">
        <f t="shared" si="392"/>
        <v>金</v>
      </c>
      <c r="Z481" s="466" t="str">
        <f t="shared" si="392"/>
        <v>土</v>
      </c>
      <c r="AA481" s="466" t="str">
        <f t="shared" si="392"/>
        <v>日</v>
      </c>
      <c r="AB481" s="466" t="str">
        <f t="shared" si="392"/>
        <v>月</v>
      </c>
      <c r="AC481" s="466" t="str">
        <f t="shared" si="392"/>
        <v>火</v>
      </c>
      <c r="AD481" s="466" t="str">
        <f t="shared" si="392"/>
        <v>水</v>
      </c>
      <c r="AE481" s="466" t="str">
        <f t="shared" si="392"/>
        <v>木</v>
      </c>
      <c r="AF481" s="466" t="str">
        <f t="shared" si="392"/>
        <v>金</v>
      </c>
      <c r="AG481" s="543" t="str">
        <f t="shared" si="392"/>
        <v>土</v>
      </c>
      <c r="AH481" s="3014"/>
      <c r="AI481" s="3017"/>
      <c r="AJ481" s="3020"/>
      <c r="AK481" s="3022"/>
      <c r="AM481" s="3023"/>
      <c r="AN481" s="3023"/>
    </row>
    <row r="482" spans="2:40" ht="24.75" customHeight="1">
      <c r="B482" s="502" t="s">
        <v>876</v>
      </c>
      <c r="C482" s="503" t="s">
        <v>877</v>
      </c>
      <c r="D482" s="504" t="s">
        <v>488</v>
      </c>
      <c r="E482" s="526" t="s">
        <v>906</v>
      </c>
      <c r="F482" s="506"/>
      <c r="G482" s="507"/>
      <c r="H482" s="507"/>
      <c r="I482" s="507"/>
      <c r="J482" s="507"/>
      <c r="K482" s="507"/>
      <c r="L482" s="507"/>
      <c r="M482" s="507"/>
      <c r="N482" s="507"/>
      <c r="O482" s="507"/>
      <c r="P482" s="507"/>
      <c r="Q482" s="507"/>
      <c r="R482" s="507"/>
      <c r="S482" s="507"/>
      <c r="T482" s="507"/>
      <c r="U482" s="507"/>
      <c r="V482" s="507"/>
      <c r="W482" s="507"/>
      <c r="X482" s="507"/>
      <c r="Y482" s="507"/>
      <c r="Z482" s="507"/>
      <c r="AA482" s="507"/>
      <c r="AB482" s="507"/>
      <c r="AC482" s="507"/>
      <c r="AD482" s="507"/>
      <c r="AE482" s="507"/>
      <c r="AF482" s="507"/>
      <c r="AG482" s="508"/>
      <c r="AH482" s="3015"/>
      <c r="AI482" s="3018"/>
      <c r="AJ482" s="3021"/>
      <c r="AK482" s="3022"/>
    </row>
    <row r="483" spans="2:40" ht="13.5" customHeight="1">
      <c r="B483" s="3006" t="s">
        <v>885</v>
      </c>
      <c r="C483" s="3009" t="s">
        <v>886</v>
      </c>
      <c r="D483" s="509" t="str">
        <f>E$8</f>
        <v>〇〇</v>
      </c>
      <c r="E483" s="510"/>
      <c r="F483" s="511"/>
      <c r="G483" s="512"/>
      <c r="H483" s="512"/>
      <c r="I483" s="512"/>
      <c r="J483" s="512"/>
      <c r="K483" s="512"/>
      <c r="L483" s="512"/>
      <c r="M483" s="512"/>
      <c r="N483" s="512"/>
      <c r="O483" s="512"/>
      <c r="P483" s="512"/>
      <c r="Q483" s="512"/>
      <c r="R483" s="512"/>
      <c r="S483" s="512"/>
      <c r="T483" s="512"/>
      <c r="U483" s="512"/>
      <c r="V483" s="512"/>
      <c r="W483" s="512"/>
      <c r="X483" s="512"/>
      <c r="Y483" s="512"/>
      <c r="Z483" s="512"/>
      <c r="AA483" s="512"/>
      <c r="AB483" s="512"/>
      <c r="AC483" s="512"/>
      <c r="AD483" s="512"/>
      <c r="AE483" s="512"/>
      <c r="AF483" s="512"/>
      <c r="AG483" s="513"/>
      <c r="AH483" s="514">
        <f>COUNTA(F$136:AG$136)-AI483</f>
        <v>28</v>
      </c>
      <c r="AI483" s="515">
        <f>AM483+AN483</f>
        <v>0</v>
      </c>
      <c r="AJ483" s="516">
        <f>+COUNTIF(F483:AG483,"休")</f>
        <v>0</v>
      </c>
      <c r="AM483" s="504">
        <f>+COUNTIF(F483:AG483,"－")</f>
        <v>0</v>
      </c>
      <c r="AN483" s="504">
        <f t="shared" ref="AN483:AN488" si="393">+COUNTIF(F483:AG483,"外")</f>
        <v>0</v>
      </c>
    </row>
    <row r="484" spans="2:40" ht="13.5" customHeight="1">
      <c r="B484" s="3007"/>
      <c r="C484" s="3010"/>
      <c r="D484" s="517" t="str">
        <f>E$9</f>
        <v>●●</v>
      </c>
      <c r="E484" s="518"/>
      <c r="F484" s="519"/>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c r="AE484" s="520"/>
      <c r="AF484" s="520"/>
      <c r="AG484" s="521"/>
      <c r="AH484" s="514">
        <f t="shared" ref="AH484:AH488" si="394">COUNTA(F$136:AG$136)-AI484</f>
        <v>28</v>
      </c>
      <c r="AI484" s="467">
        <f t="shared" ref="AI484" si="395">AM484+AN484</f>
        <v>0</v>
      </c>
      <c r="AJ484" s="522">
        <f t="shared" ref="AJ484:AJ487" si="396">+COUNTIF(F484:AG484,"休")</f>
        <v>0</v>
      </c>
      <c r="AM484" s="504">
        <f t="shared" ref="AM484:AM487" si="397">+COUNTIF(F484:AG484,"－")</f>
        <v>0</v>
      </c>
      <c r="AN484" s="504">
        <f t="shared" si="393"/>
        <v>0</v>
      </c>
    </row>
    <row r="485" spans="2:40">
      <c r="B485" s="3007"/>
      <c r="C485" s="3010"/>
      <c r="D485" s="517" t="str">
        <f>E$10</f>
        <v>△△</v>
      </c>
      <c r="E485" s="518"/>
      <c r="F485" s="519"/>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c r="AE485" s="520"/>
      <c r="AF485" s="520"/>
      <c r="AG485" s="521"/>
      <c r="AH485" s="514">
        <f t="shared" si="394"/>
        <v>28</v>
      </c>
      <c r="AI485" s="467">
        <f>AM485+AN485</f>
        <v>0</v>
      </c>
      <c r="AJ485" s="522">
        <f t="shared" si="396"/>
        <v>0</v>
      </c>
      <c r="AM485" s="504">
        <f t="shared" si="397"/>
        <v>0</v>
      </c>
      <c r="AN485" s="504">
        <f t="shared" si="393"/>
        <v>0</v>
      </c>
    </row>
    <row r="486" spans="2:40">
      <c r="B486" s="3007"/>
      <c r="C486" s="3010"/>
      <c r="D486" s="517" t="str">
        <f>E$11</f>
        <v>■■</v>
      </c>
      <c r="E486" s="518"/>
      <c r="F486" s="519"/>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c r="AE486" s="520"/>
      <c r="AF486" s="520"/>
      <c r="AG486" s="521"/>
      <c r="AH486" s="514">
        <f t="shared" si="394"/>
        <v>28</v>
      </c>
      <c r="AI486" s="467">
        <f t="shared" ref="AI486:AI488" si="398">AM486+AN486</f>
        <v>0</v>
      </c>
      <c r="AJ486" s="522">
        <f t="shared" si="396"/>
        <v>0</v>
      </c>
      <c r="AM486" s="504">
        <f t="shared" si="397"/>
        <v>0</v>
      </c>
      <c r="AN486" s="504">
        <f t="shared" si="393"/>
        <v>0</v>
      </c>
    </row>
    <row r="487" spans="2:40">
      <c r="B487" s="3007"/>
      <c r="C487" s="3010"/>
      <c r="D487" s="517" t="str">
        <f>E$12</f>
        <v>★★</v>
      </c>
      <c r="E487" s="518"/>
      <c r="F487" s="519"/>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c r="AE487" s="520"/>
      <c r="AF487" s="520"/>
      <c r="AG487" s="521"/>
      <c r="AH487" s="514">
        <f t="shared" si="394"/>
        <v>28</v>
      </c>
      <c r="AI487" s="467">
        <f t="shared" si="398"/>
        <v>0</v>
      </c>
      <c r="AJ487" s="522">
        <f t="shared" si="396"/>
        <v>0</v>
      </c>
      <c r="AM487" s="504">
        <f t="shared" si="397"/>
        <v>0</v>
      </c>
      <c r="AN487" s="504">
        <f t="shared" si="393"/>
        <v>0</v>
      </c>
    </row>
    <row r="488" spans="2:40">
      <c r="B488" s="3008"/>
      <c r="C488" s="3011"/>
      <c r="D488" s="529"/>
      <c r="E488" s="455"/>
      <c r="F488" s="523"/>
      <c r="G488" s="524"/>
      <c r="H488" s="524"/>
      <c r="I488" s="524"/>
      <c r="J488" s="524"/>
      <c r="K488" s="524"/>
      <c r="L488" s="524"/>
      <c r="M488" s="524"/>
      <c r="N488" s="524"/>
      <c r="O488" s="524"/>
      <c r="P488" s="524"/>
      <c r="Q488" s="524"/>
      <c r="R488" s="524"/>
      <c r="S488" s="524"/>
      <c r="T488" s="524"/>
      <c r="U488" s="524"/>
      <c r="V488" s="524"/>
      <c r="W488" s="524"/>
      <c r="X488" s="524"/>
      <c r="Y488" s="524"/>
      <c r="Z488" s="524"/>
      <c r="AA488" s="524"/>
      <c r="AB488" s="524"/>
      <c r="AC488" s="524"/>
      <c r="AD488" s="524"/>
      <c r="AE488" s="524"/>
      <c r="AF488" s="524"/>
      <c r="AG488" s="525"/>
      <c r="AH488" s="514">
        <f t="shared" si="394"/>
        <v>28</v>
      </c>
      <c r="AI488" s="515">
        <f t="shared" si="398"/>
        <v>0</v>
      </c>
      <c r="AJ488" s="516">
        <f>+COUNTIF(F488:AG488,"休")</f>
        <v>0</v>
      </c>
      <c r="AM488" s="504">
        <f>+COUNTIF(F488:AG488,"－")</f>
        <v>0</v>
      </c>
      <c r="AN488" s="504">
        <f t="shared" si="393"/>
        <v>0</v>
      </c>
    </row>
    <row r="489" spans="2:40" ht="24.75" customHeight="1">
      <c r="B489" s="3006" t="s">
        <v>896</v>
      </c>
      <c r="C489" s="3009" t="s">
        <v>897</v>
      </c>
      <c r="D489" s="504" t="s">
        <v>488</v>
      </c>
      <c r="E489" s="526" t="s">
        <v>906</v>
      </c>
      <c r="F489" s="506"/>
      <c r="G489" s="507"/>
      <c r="H489" s="507"/>
      <c r="I489" s="507"/>
      <c r="J489" s="507"/>
      <c r="K489" s="507"/>
      <c r="L489" s="507"/>
      <c r="M489" s="507"/>
      <c r="N489" s="507"/>
      <c r="O489" s="507"/>
      <c r="P489" s="507"/>
      <c r="Q489" s="507"/>
      <c r="R489" s="507"/>
      <c r="S489" s="507"/>
      <c r="T489" s="507"/>
      <c r="U489" s="507"/>
      <c r="V489" s="507"/>
      <c r="W489" s="507"/>
      <c r="X489" s="507"/>
      <c r="Y489" s="507"/>
      <c r="Z489" s="507"/>
      <c r="AA489" s="507"/>
      <c r="AB489" s="507"/>
      <c r="AC489" s="507"/>
      <c r="AD489" s="507"/>
      <c r="AE489" s="507"/>
      <c r="AF489" s="507"/>
      <c r="AG489" s="508"/>
      <c r="AH489" s="527"/>
      <c r="AI489" s="504"/>
      <c r="AJ489" s="528"/>
    </row>
    <row r="490" spans="2:40" ht="13.5" customHeight="1">
      <c r="B490" s="3007"/>
      <c r="C490" s="3010"/>
      <c r="D490" s="529" t="str">
        <f>E$14</f>
        <v>〇〇</v>
      </c>
      <c r="E490" s="455"/>
      <c r="F490" s="511"/>
      <c r="G490" s="512"/>
      <c r="H490" s="512"/>
      <c r="I490" s="512"/>
      <c r="J490" s="512"/>
      <c r="K490" s="512"/>
      <c r="L490" s="512"/>
      <c r="M490" s="512"/>
      <c r="N490" s="512"/>
      <c r="O490" s="512"/>
      <c r="P490" s="512"/>
      <c r="Q490" s="512"/>
      <c r="R490" s="512"/>
      <c r="S490" s="512"/>
      <c r="T490" s="512"/>
      <c r="U490" s="512"/>
      <c r="V490" s="512"/>
      <c r="W490" s="512"/>
      <c r="X490" s="512"/>
      <c r="Y490" s="512"/>
      <c r="Z490" s="512"/>
      <c r="AA490" s="512"/>
      <c r="AB490" s="512"/>
      <c r="AC490" s="512"/>
      <c r="AD490" s="512"/>
      <c r="AE490" s="512"/>
      <c r="AF490" s="512"/>
      <c r="AG490" s="513"/>
      <c r="AH490" s="514">
        <f t="shared" ref="AH490" si="399">COUNTA(F$136:AG$136)-AI490</f>
        <v>28</v>
      </c>
      <c r="AI490" s="515">
        <f t="shared" ref="AI490:AI493" si="400">AM490+AN490</f>
        <v>0</v>
      </c>
      <c r="AJ490" s="516">
        <f>+COUNTIF(F490:AG490,"休")</f>
        <v>0</v>
      </c>
      <c r="AM490" s="504">
        <f>+COUNTIF(F490:AG490,"－")</f>
        <v>0</v>
      </c>
      <c r="AN490" s="504">
        <f>+COUNTIF(F490:AG490,"外")</f>
        <v>0</v>
      </c>
    </row>
    <row r="491" spans="2:40">
      <c r="B491" s="3007"/>
      <c r="C491" s="3010"/>
      <c r="D491" s="517" t="str">
        <f>E$15</f>
        <v>●●</v>
      </c>
      <c r="E491" s="518"/>
      <c r="F491" s="519"/>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c r="AE491" s="520"/>
      <c r="AF491" s="520"/>
      <c r="AG491" s="521"/>
      <c r="AH491" s="514">
        <f>COUNTA(F$136:AG$136)-AI491</f>
        <v>28</v>
      </c>
      <c r="AI491" s="467">
        <f t="shared" si="400"/>
        <v>0</v>
      </c>
      <c r="AJ491" s="522">
        <f t="shared" ref="AJ491:AJ493" si="401">+COUNTIF(F491:AG491,"休")</f>
        <v>0</v>
      </c>
      <c r="AM491" s="504">
        <f t="shared" ref="AM491:AM493" si="402">+COUNTIF(F491:AG491,"－")</f>
        <v>0</v>
      </c>
      <c r="AN491" s="504">
        <f>+COUNTIF(F491:AG491,"外")</f>
        <v>0</v>
      </c>
    </row>
    <row r="492" spans="2:40">
      <c r="B492" s="3007"/>
      <c r="C492" s="3010"/>
      <c r="D492" s="517">
        <f>E$16</f>
        <v>0</v>
      </c>
      <c r="E492" s="518"/>
      <c r="F492" s="519"/>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c r="AE492" s="520"/>
      <c r="AF492" s="520"/>
      <c r="AG492" s="521"/>
      <c r="AH492" s="514">
        <f t="shared" ref="AH492:AH493" si="403">COUNTA(F$136:AG$136)-AI492</f>
        <v>28</v>
      </c>
      <c r="AI492" s="467">
        <f t="shared" si="400"/>
        <v>0</v>
      </c>
      <c r="AJ492" s="522">
        <f t="shared" si="401"/>
        <v>0</v>
      </c>
      <c r="AM492" s="504">
        <f t="shared" si="402"/>
        <v>0</v>
      </c>
      <c r="AN492" s="504">
        <f>+COUNTIF(F492:AG492,"外")</f>
        <v>0</v>
      </c>
    </row>
    <row r="493" spans="2:40">
      <c r="B493" s="3007"/>
      <c r="C493" s="3011"/>
      <c r="D493" s="529">
        <f>E$17</f>
        <v>0</v>
      </c>
      <c r="E493" s="455"/>
      <c r="F493" s="519"/>
      <c r="G493" s="530"/>
      <c r="H493" s="530"/>
      <c r="I493" s="530"/>
      <c r="J493" s="530"/>
      <c r="K493" s="530"/>
      <c r="L493" s="530"/>
      <c r="M493" s="530"/>
      <c r="N493" s="530"/>
      <c r="O493" s="530"/>
      <c r="P493" s="530"/>
      <c r="Q493" s="530"/>
      <c r="R493" s="530"/>
      <c r="S493" s="530"/>
      <c r="T493" s="530"/>
      <c r="U493" s="530"/>
      <c r="V493" s="530"/>
      <c r="W493" s="530"/>
      <c r="X493" s="530"/>
      <c r="Y493" s="530"/>
      <c r="Z493" s="530"/>
      <c r="AA493" s="530"/>
      <c r="AB493" s="530"/>
      <c r="AC493" s="530"/>
      <c r="AD493" s="530"/>
      <c r="AE493" s="530"/>
      <c r="AF493" s="530"/>
      <c r="AG493" s="513"/>
      <c r="AH493" s="514">
        <f t="shared" si="403"/>
        <v>28</v>
      </c>
      <c r="AI493" s="498">
        <f t="shared" si="400"/>
        <v>0</v>
      </c>
      <c r="AJ493" s="516">
        <f t="shared" si="401"/>
        <v>0</v>
      </c>
      <c r="AM493" s="504">
        <f t="shared" si="402"/>
        <v>0</v>
      </c>
      <c r="AN493" s="504">
        <f>+COUNTIF(F493:AG493,"外")</f>
        <v>0</v>
      </c>
    </row>
    <row r="494" spans="2:40" ht="24.75" customHeight="1">
      <c r="B494" s="3007"/>
      <c r="C494" s="3009" t="s">
        <v>900</v>
      </c>
      <c r="D494" s="504" t="s">
        <v>488</v>
      </c>
      <c r="E494" s="526" t="s">
        <v>906</v>
      </c>
      <c r="F494" s="506"/>
      <c r="G494" s="507"/>
      <c r="H494" s="507"/>
      <c r="I494" s="507"/>
      <c r="J494" s="507"/>
      <c r="K494" s="507"/>
      <c r="L494" s="507"/>
      <c r="M494" s="507"/>
      <c r="N494" s="507"/>
      <c r="O494" s="507"/>
      <c r="P494" s="507"/>
      <c r="Q494" s="507"/>
      <c r="R494" s="507"/>
      <c r="S494" s="507"/>
      <c r="T494" s="507"/>
      <c r="U494" s="507"/>
      <c r="V494" s="507"/>
      <c r="W494" s="507"/>
      <c r="X494" s="507"/>
      <c r="Y494" s="507"/>
      <c r="Z494" s="507"/>
      <c r="AA494" s="507"/>
      <c r="AB494" s="507"/>
      <c r="AC494" s="507"/>
      <c r="AD494" s="507"/>
      <c r="AE494" s="507"/>
      <c r="AF494" s="507"/>
      <c r="AG494" s="508"/>
      <c r="AH494" s="527"/>
      <c r="AI494" s="504"/>
      <c r="AJ494" s="528"/>
    </row>
    <row r="495" spans="2:40">
      <c r="B495" s="3007"/>
      <c r="C495" s="3010"/>
      <c r="D495" s="509" t="str">
        <f>E$18</f>
        <v>●●</v>
      </c>
      <c r="E495" s="510"/>
      <c r="F495" s="511"/>
      <c r="G495" s="512"/>
      <c r="H495" s="512"/>
      <c r="I495" s="512"/>
      <c r="J495" s="512"/>
      <c r="K495" s="512"/>
      <c r="L495" s="512"/>
      <c r="M495" s="512"/>
      <c r="N495" s="512"/>
      <c r="O495" s="512"/>
      <c r="P495" s="512"/>
      <c r="Q495" s="512"/>
      <c r="R495" s="512"/>
      <c r="S495" s="512"/>
      <c r="T495" s="512"/>
      <c r="U495" s="512"/>
      <c r="V495" s="512"/>
      <c r="W495" s="512"/>
      <c r="X495" s="512"/>
      <c r="Y495" s="512"/>
      <c r="Z495" s="512"/>
      <c r="AA495" s="512"/>
      <c r="AB495" s="512"/>
      <c r="AC495" s="512"/>
      <c r="AD495" s="512"/>
      <c r="AE495" s="512"/>
      <c r="AF495" s="512"/>
      <c r="AG495" s="531"/>
      <c r="AH495" s="514">
        <f t="shared" ref="AH495:AH498" si="404">COUNTA(F$136:AG$136)-AI495</f>
        <v>28</v>
      </c>
      <c r="AI495" s="532">
        <f t="shared" ref="AI495:AI498" si="405">AM495+AN495</f>
        <v>0</v>
      </c>
      <c r="AJ495" s="533">
        <f>+COUNTIF(F495:AG495,"休")</f>
        <v>0</v>
      </c>
      <c r="AM495" s="504">
        <f>+COUNTIF(F495:AG495,"－")</f>
        <v>0</v>
      </c>
      <c r="AN495" s="504">
        <f>+COUNTIF(F495:AG495,"外")</f>
        <v>0</v>
      </c>
    </row>
    <row r="496" spans="2:40">
      <c r="B496" s="3007"/>
      <c r="C496" s="3010"/>
      <c r="D496" s="517">
        <f>E$19</f>
        <v>0</v>
      </c>
      <c r="E496" s="518"/>
      <c r="F496" s="519"/>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c r="AE496" s="520"/>
      <c r="AF496" s="520"/>
      <c r="AG496" s="521"/>
      <c r="AH496" s="514">
        <f t="shared" si="404"/>
        <v>28</v>
      </c>
      <c r="AI496" s="467">
        <f t="shared" si="405"/>
        <v>0</v>
      </c>
      <c r="AJ496" s="522">
        <f t="shared" ref="AJ496:AJ498" si="406">+COUNTIF(F496:AG496,"休")</f>
        <v>0</v>
      </c>
      <c r="AM496" s="504">
        <f t="shared" ref="AM496:AM498" si="407">+COUNTIF(F496:AG496,"－")</f>
        <v>0</v>
      </c>
      <c r="AN496" s="504">
        <f>+COUNTIF(F496:AG496,"外")</f>
        <v>0</v>
      </c>
    </row>
    <row r="497" spans="2:40">
      <c r="B497" s="3007"/>
      <c r="C497" s="3010"/>
      <c r="D497" s="517">
        <f>E$20</f>
        <v>0</v>
      </c>
      <c r="E497" s="518"/>
      <c r="F497" s="519"/>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c r="AE497" s="520"/>
      <c r="AF497" s="520"/>
      <c r="AG497" s="521"/>
      <c r="AH497" s="514">
        <f t="shared" si="404"/>
        <v>28</v>
      </c>
      <c r="AI497" s="467">
        <f t="shared" si="405"/>
        <v>0</v>
      </c>
      <c r="AJ497" s="522">
        <f t="shared" si="406"/>
        <v>0</v>
      </c>
      <c r="AM497" s="504">
        <f t="shared" si="407"/>
        <v>0</v>
      </c>
      <c r="AN497" s="504">
        <f>+COUNTIF(F497:AG497,"外")</f>
        <v>0</v>
      </c>
    </row>
    <row r="498" spans="2:40">
      <c r="B498" s="3008"/>
      <c r="C498" s="3011"/>
      <c r="D498" s="534">
        <f>E$21</f>
        <v>0</v>
      </c>
      <c r="E498" s="544"/>
      <c r="F498" s="536"/>
      <c r="G498" s="537"/>
      <c r="H498" s="537"/>
      <c r="I498" s="537"/>
      <c r="J498" s="537"/>
      <c r="K498" s="537"/>
      <c r="L498" s="537"/>
      <c r="M498" s="537"/>
      <c r="N498" s="537"/>
      <c r="O498" s="537"/>
      <c r="P498" s="537"/>
      <c r="Q498" s="537"/>
      <c r="R498" s="537"/>
      <c r="S498" s="537"/>
      <c r="T498" s="537"/>
      <c r="U498" s="537"/>
      <c r="V498" s="537"/>
      <c r="W498" s="537"/>
      <c r="X498" s="537"/>
      <c r="Y498" s="537"/>
      <c r="Z498" s="537"/>
      <c r="AA498" s="537"/>
      <c r="AB498" s="537"/>
      <c r="AC498" s="537"/>
      <c r="AD498" s="537"/>
      <c r="AE498" s="537"/>
      <c r="AF498" s="537"/>
      <c r="AG498" s="538"/>
      <c r="AH498" s="539">
        <f t="shared" si="404"/>
        <v>28</v>
      </c>
      <c r="AI498" s="535">
        <f t="shared" si="405"/>
        <v>0</v>
      </c>
      <c r="AJ498" s="540">
        <f t="shared" si="406"/>
        <v>0</v>
      </c>
      <c r="AM498" s="504">
        <f t="shared" si="407"/>
        <v>0</v>
      </c>
      <c r="AN498" s="504">
        <f>+COUNTIF(F498:AG498,"外")</f>
        <v>0</v>
      </c>
    </row>
    <row r="499" spans="2:4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row>
    <row r="500" spans="2:40" ht="13.5" customHeight="1">
      <c r="B500" s="491"/>
      <c r="C500" s="492"/>
      <c r="D500" s="493"/>
      <c r="E500" s="456" t="s">
        <v>858</v>
      </c>
      <c r="F500" s="457">
        <f>+AG480+1</f>
        <v>45725</v>
      </c>
      <c r="G500" s="458">
        <f>+F500+1</f>
        <v>45726</v>
      </c>
      <c r="H500" s="458">
        <f t="shared" ref="H500:Y500" si="408">+G500+1</f>
        <v>45727</v>
      </c>
      <c r="I500" s="458">
        <f t="shared" si="408"/>
        <v>45728</v>
      </c>
      <c r="J500" s="458">
        <f t="shared" si="408"/>
        <v>45729</v>
      </c>
      <c r="K500" s="458">
        <f t="shared" si="408"/>
        <v>45730</v>
      </c>
      <c r="L500" s="458">
        <f t="shared" si="408"/>
        <v>45731</v>
      </c>
      <c r="M500" s="458">
        <f t="shared" si="408"/>
        <v>45732</v>
      </c>
      <c r="N500" s="458">
        <f t="shared" si="408"/>
        <v>45733</v>
      </c>
      <c r="O500" s="458">
        <f t="shared" si="408"/>
        <v>45734</v>
      </c>
      <c r="P500" s="458">
        <f t="shared" si="408"/>
        <v>45735</v>
      </c>
      <c r="Q500" s="458">
        <f t="shared" si="408"/>
        <v>45736</v>
      </c>
      <c r="R500" s="458">
        <f t="shared" si="408"/>
        <v>45737</v>
      </c>
      <c r="S500" s="458">
        <f t="shared" si="408"/>
        <v>45738</v>
      </c>
      <c r="T500" s="458">
        <f t="shared" si="408"/>
        <v>45739</v>
      </c>
      <c r="U500" s="458">
        <f t="shared" si="408"/>
        <v>45740</v>
      </c>
      <c r="V500" s="458">
        <f t="shared" si="408"/>
        <v>45741</v>
      </c>
      <c r="W500" s="458">
        <f t="shared" si="408"/>
        <v>45742</v>
      </c>
      <c r="X500" s="458">
        <f t="shared" si="408"/>
        <v>45743</v>
      </c>
      <c r="Y500" s="458">
        <f t="shared" si="408"/>
        <v>45744</v>
      </c>
      <c r="Z500" s="458">
        <f>+Y500+1</f>
        <v>45745</v>
      </c>
      <c r="AA500" s="458">
        <f t="shared" ref="AA500:AC500" si="409">+Z500+1</f>
        <v>45746</v>
      </c>
      <c r="AB500" s="458">
        <f t="shared" si="409"/>
        <v>45747</v>
      </c>
      <c r="AC500" s="458">
        <f t="shared" si="409"/>
        <v>45748</v>
      </c>
      <c r="AD500" s="458">
        <f>+AC500+1</f>
        <v>45749</v>
      </c>
      <c r="AE500" s="458">
        <f t="shared" ref="AE500:AG500" si="410">+AD500+1</f>
        <v>45750</v>
      </c>
      <c r="AF500" s="458">
        <f t="shared" si="410"/>
        <v>45751</v>
      </c>
      <c r="AG500" s="541">
        <f t="shared" si="410"/>
        <v>45752</v>
      </c>
      <c r="AH500" s="3013" t="s">
        <v>902</v>
      </c>
      <c r="AI500" s="3016" t="s">
        <v>903</v>
      </c>
      <c r="AJ500" s="3019" t="s">
        <v>878</v>
      </c>
      <c r="AK500" s="3022"/>
      <c r="AM500" s="3023" t="s">
        <v>904</v>
      </c>
      <c r="AN500" s="3023" t="s">
        <v>905</v>
      </c>
    </row>
    <row r="501" spans="2:40">
      <c r="B501" s="495"/>
      <c r="C501" s="496"/>
      <c r="D501" s="497"/>
      <c r="E501" s="467" t="s">
        <v>859</v>
      </c>
      <c r="F501" s="468" t="str">
        <f>TEXT(WEEKDAY(+F500),"aaa")</f>
        <v>日</v>
      </c>
      <c r="G501" s="469" t="str">
        <f t="shared" ref="G501:AG501" si="411">TEXT(WEEKDAY(+G500),"aaa")</f>
        <v>月</v>
      </c>
      <c r="H501" s="469" t="str">
        <f t="shared" si="411"/>
        <v>火</v>
      </c>
      <c r="I501" s="469" t="str">
        <f t="shared" si="411"/>
        <v>水</v>
      </c>
      <c r="J501" s="469" t="str">
        <f t="shared" si="411"/>
        <v>木</v>
      </c>
      <c r="K501" s="469" t="str">
        <f t="shared" si="411"/>
        <v>金</v>
      </c>
      <c r="L501" s="469" t="str">
        <f t="shared" si="411"/>
        <v>土</v>
      </c>
      <c r="M501" s="469" t="str">
        <f t="shared" si="411"/>
        <v>日</v>
      </c>
      <c r="N501" s="469" t="str">
        <f t="shared" si="411"/>
        <v>月</v>
      </c>
      <c r="O501" s="469" t="str">
        <f t="shared" si="411"/>
        <v>火</v>
      </c>
      <c r="P501" s="469" t="str">
        <f t="shared" si="411"/>
        <v>水</v>
      </c>
      <c r="Q501" s="469" t="str">
        <f t="shared" si="411"/>
        <v>木</v>
      </c>
      <c r="R501" s="469" t="str">
        <f t="shared" si="411"/>
        <v>金</v>
      </c>
      <c r="S501" s="469" t="str">
        <f t="shared" si="411"/>
        <v>土</v>
      </c>
      <c r="T501" s="469" t="str">
        <f t="shared" si="411"/>
        <v>日</v>
      </c>
      <c r="U501" s="469" t="str">
        <f t="shared" si="411"/>
        <v>月</v>
      </c>
      <c r="V501" s="469" t="str">
        <f t="shared" si="411"/>
        <v>火</v>
      </c>
      <c r="W501" s="469" t="str">
        <f t="shared" si="411"/>
        <v>水</v>
      </c>
      <c r="X501" s="469" t="str">
        <f t="shared" si="411"/>
        <v>木</v>
      </c>
      <c r="Y501" s="469" t="str">
        <f t="shared" si="411"/>
        <v>金</v>
      </c>
      <c r="Z501" s="469" t="str">
        <f t="shared" si="411"/>
        <v>土</v>
      </c>
      <c r="AA501" s="469" t="str">
        <f t="shared" si="411"/>
        <v>日</v>
      </c>
      <c r="AB501" s="469" t="str">
        <f t="shared" si="411"/>
        <v>月</v>
      </c>
      <c r="AC501" s="469" t="str">
        <f t="shared" si="411"/>
        <v>火</v>
      </c>
      <c r="AD501" s="469" t="str">
        <f t="shared" si="411"/>
        <v>水</v>
      </c>
      <c r="AE501" s="469" t="str">
        <f t="shared" si="411"/>
        <v>木</v>
      </c>
      <c r="AF501" s="469" t="str">
        <f t="shared" si="411"/>
        <v>金</v>
      </c>
      <c r="AG501" s="469" t="str">
        <f t="shared" si="411"/>
        <v>土</v>
      </c>
      <c r="AH501" s="3014"/>
      <c r="AI501" s="3017"/>
      <c r="AJ501" s="3020"/>
      <c r="AK501" s="3022"/>
      <c r="AM501" s="3023"/>
      <c r="AN501" s="3023"/>
    </row>
    <row r="502" spans="2:40" ht="24.75" customHeight="1">
      <c r="B502" s="502" t="s">
        <v>876</v>
      </c>
      <c r="C502" s="503" t="s">
        <v>877</v>
      </c>
      <c r="D502" s="504" t="s">
        <v>488</v>
      </c>
      <c r="E502" s="526" t="s">
        <v>906</v>
      </c>
      <c r="F502" s="506"/>
      <c r="G502" s="507"/>
      <c r="H502" s="507"/>
      <c r="I502" s="507"/>
      <c r="J502" s="507"/>
      <c r="K502" s="507"/>
      <c r="L502" s="507"/>
      <c r="M502" s="507"/>
      <c r="N502" s="507"/>
      <c r="O502" s="507"/>
      <c r="P502" s="507"/>
      <c r="Q502" s="507"/>
      <c r="R502" s="507"/>
      <c r="S502" s="507"/>
      <c r="T502" s="507"/>
      <c r="U502" s="507"/>
      <c r="V502" s="507"/>
      <c r="W502" s="507"/>
      <c r="X502" s="507"/>
      <c r="Y502" s="507"/>
      <c r="Z502" s="507"/>
      <c r="AA502" s="507"/>
      <c r="AB502" s="507"/>
      <c r="AC502" s="507"/>
      <c r="AD502" s="507"/>
      <c r="AE502" s="507"/>
      <c r="AF502" s="507"/>
      <c r="AG502" s="508"/>
      <c r="AH502" s="3015"/>
      <c r="AI502" s="3018"/>
      <c r="AJ502" s="3021"/>
      <c r="AK502" s="3022"/>
    </row>
    <row r="503" spans="2:40" ht="13.5" customHeight="1">
      <c r="B503" s="3006" t="s">
        <v>885</v>
      </c>
      <c r="C503" s="3009" t="s">
        <v>886</v>
      </c>
      <c r="D503" s="509" t="str">
        <f>E$8</f>
        <v>〇〇</v>
      </c>
      <c r="E503" s="510"/>
      <c r="F503" s="511"/>
      <c r="G503" s="512"/>
      <c r="H503" s="512"/>
      <c r="I503" s="512"/>
      <c r="J503" s="512"/>
      <c r="K503" s="512"/>
      <c r="L503" s="512"/>
      <c r="M503" s="512"/>
      <c r="N503" s="512"/>
      <c r="O503" s="512"/>
      <c r="P503" s="512"/>
      <c r="Q503" s="512"/>
      <c r="R503" s="512"/>
      <c r="S503" s="512"/>
      <c r="T503" s="512"/>
      <c r="U503" s="512"/>
      <c r="V503" s="512"/>
      <c r="W503" s="512"/>
      <c r="X503" s="512"/>
      <c r="Y503" s="512"/>
      <c r="Z503" s="512"/>
      <c r="AA503" s="512"/>
      <c r="AB503" s="512"/>
      <c r="AC503" s="512"/>
      <c r="AD503" s="512"/>
      <c r="AE503" s="512"/>
      <c r="AF503" s="512"/>
      <c r="AG503" s="513"/>
      <c r="AH503" s="514">
        <f>COUNTA(F$156:AG$156)-AI503</f>
        <v>28</v>
      </c>
      <c r="AI503" s="515">
        <f>AM503+AN503</f>
        <v>0</v>
      </c>
      <c r="AJ503" s="516">
        <f>+COUNTIF(F503:AG503,"休")</f>
        <v>0</v>
      </c>
      <c r="AM503" s="504">
        <f>+COUNTIF(F503:AG503,"－")</f>
        <v>0</v>
      </c>
      <c r="AN503" s="504">
        <f t="shared" ref="AN503:AN508" si="412">+COUNTIF(F503:AG503,"外")</f>
        <v>0</v>
      </c>
    </row>
    <row r="504" spans="2:40" ht="13.5" customHeight="1">
      <c r="B504" s="3007"/>
      <c r="C504" s="3010"/>
      <c r="D504" s="517" t="str">
        <f>E$9</f>
        <v>●●</v>
      </c>
      <c r="E504" s="518"/>
      <c r="F504" s="519"/>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c r="AE504" s="520"/>
      <c r="AF504" s="520"/>
      <c r="AG504" s="521"/>
      <c r="AH504" s="514">
        <f>COUNTA(F$156:AG$156)-AI504</f>
        <v>28</v>
      </c>
      <c r="AI504" s="467">
        <f t="shared" ref="AI504" si="413">AM504+AN504</f>
        <v>0</v>
      </c>
      <c r="AJ504" s="522">
        <f t="shared" ref="AJ504:AJ507" si="414">+COUNTIF(F504:AG504,"休")</f>
        <v>0</v>
      </c>
      <c r="AM504" s="504">
        <f t="shared" ref="AM504:AM507" si="415">+COUNTIF(F504:AG504,"－")</f>
        <v>0</v>
      </c>
      <c r="AN504" s="504">
        <f t="shared" si="412"/>
        <v>0</v>
      </c>
    </row>
    <row r="505" spans="2:40">
      <c r="B505" s="3007"/>
      <c r="C505" s="3010"/>
      <c r="D505" s="517" t="str">
        <f>E$10</f>
        <v>△△</v>
      </c>
      <c r="E505" s="518"/>
      <c r="F505" s="519"/>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c r="AE505" s="520"/>
      <c r="AF505" s="520"/>
      <c r="AG505" s="521"/>
      <c r="AH505" s="514">
        <f t="shared" ref="AH505:AH506" si="416">COUNTA(F$156:AG$156)-AI505</f>
        <v>28</v>
      </c>
      <c r="AI505" s="467">
        <f>AM505+AN505</f>
        <v>0</v>
      </c>
      <c r="AJ505" s="522">
        <f t="shared" si="414"/>
        <v>0</v>
      </c>
      <c r="AM505" s="504">
        <f t="shared" si="415"/>
        <v>0</v>
      </c>
      <c r="AN505" s="504">
        <f t="shared" si="412"/>
        <v>0</v>
      </c>
    </row>
    <row r="506" spans="2:40">
      <c r="B506" s="3007"/>
      <c r="C506" s="3010"/>
      <c r="D506" s="517" t="str">
        <f>E$11</f>
        <v>■■</v>
      </c>
      <c r="E506" s="518"/>
      <c r="F506" s="519"/>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c r="AE506" s="520"/>
      <c r="AF506" s="520"/>
      <c r="AG506" s="521"/>
      <c r="AH506" s="514">
        <f t="shared" si="416"/>
        <v>28</v>
      </c>
      <c r="AI506" s="467">
        <f t="shared" ref="AI506:AI508" si="417">AM506+AN506</f>
        <v>0</v>
      </c>
      <c r="AJ506" s="522">
        <f t="shared" si="414"/>
        <v>0</v>
      </c>
      <c r="AM506" s="504">
        <f t="shared" si="415"/>
        <v>0</v>
      </c>
      <c r="AN506" s="504">
        <f t="shared" si="412"/>
        <v>0</v>
      </c>
    </row>
    <row r="507" spans="2:40">
      <c r="B507" s="3007"/>
      <c r="C507" s="3010"/>
      <c r="D507" s="517" t="str">
        <f>E$12</f>
        <v>★★</v>
      </c>
      <c r="E507" s="518"/>
      <c r="F507" s="519"/>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c r="AE507" s="520"/>
      <c r="AF507" s="520"/>
      <c r="AG507" s="521"/>
      <c r="AH507" s="514">
        <f>COUNTA(F$156:AG$156)-AI507</f>
        <v>28</v>
      </c>
      <c r="AI507" s="467">
        <f t="shared" si="417"/>
        <v>0</v>
      </c>
      <c r="AJ507" s="522">
        <f t="shared" si="414"/>
        <v>0</v>
      </c>
      <c r="AM507" s="504">
        <f t="shared" si="415"/>
        <v>0</v>
      </c>
      <c r="AN507" s="504">
        <f t="shared" si="412"/>
        <v>0</v>
      </c>
    </row>
    <row r="508" spans="2:40">
      <c r="B508" s="3008"/>
      <c r="C508" s="3011"/>
      <c r="D508" s="529"/>
      <c r="E508" s="455"/>
      <c r="F508" s="523"/>
      <c r="G508" s="524"/>
      <c r="H508" s="524"/>
      <c r="I508" s="524"/>
      <c r="J508" s="524"/>
      <c r="K508" s="524"/>
      <c r="L508" s="524"/>
      <c r="M508" s="524"/>
      <c r="N508" s="524"/>
      <c r="O508" s="524"/>
      <c r="P508" s="524"/>
      <c r="Q508" s="524"/>
      <c r="R508" s="524"/>
      <c r="S508" s="524"/>
      <c r="T508" s="524"/>
      <c r="U508" s="524"/>
      <c r="V508" s="524"/>
      <c r="W508" s="524"/>
      <c r="X508" s="524"/>
      <c r="Y508" s="524"/>
      <c r="Z508" s="524"/>
      <c r="AA508" s="524"/>
      <c r="AB508" s="524"/>
      <c r="AC508" s="524"/>
      <c r="AD508" s="524"/>
      <c r="AE508" s="524"/>
      <c r="AF508" s="524"/>
      <c r="AG508" s="525"/>
      <c r="AH508" s="514">
        <f>COUNTA(F$156:AG$156)-AI508</f>
        <v>28</v>
      </c>
      <c r="AI508" s="515">
        <f t="shared" si="417"/>
        <v>0</v>
      </c>
      <c r="AJ508" s="516">
        <f>+COUNTIF(F508:AG508,"休")</f>
        <v>0</v>
      </c>
      <c r="AM508" s="504">
        <f>+COUNTIF(F508:AG508,"－")</f>
        <v>0</v>
      </c>
      <c r="AN508" s="504">
        <f t="shared" si="412"/>
        <v>0</v>
      </c>
    </row>
    <row r="509" spans="2:40" ht="24.75" customHeight="1">
      <c r="B509" s="3006" t="s">
        <v>896</v>
      </c>
      <c r="C509" s="3009" t="s">
        <v>897</v>
      </c>
      <c r="D509" s="504" t="s">
        <v>488</v>
      </c>
      <c r="E509" s="526" t="s">
        <v>906</v>
      </c>
      <c r="F509" s="506"/>
      <c r="G509" s="507"/>
      <c r="H509" s="507"/>
      <c r="I509" s="507"/>
      <c r="J509" s="507"/>
      <c r="K509" s="507"/>
      <c r="L509" s="507"/>
      <c r="M509" s="507"/>
      <c r="N509" s="507"/>
      <c r="O509" s="507"/>
      <c r="P509" s="507"/>
      <c r="Q509" s="507"/>
      <c r="R509" s="507"/>
      <c r="S509" s="507"/>
      <c r="T509" s="507"/>
      <c r="U509" s="507"/>
      <c r="V509" s="507"/>
      <c r="W509" s="507"/>
      <c r="X509" s="507"/>
      <c r="Y509" s="507"/>
      <c r="Z509" s="507"/>
      <c r="AA509" s="507"/>
      <c r="AB509" s="507"/>
      <c r="AC509" s="507"/>
      <c r="AD509" s="507"/>
      <c r="AE509" s="507"/>
      <c r="AF509" s="507"/>
      <c r="AG509" s="508"/>
      <c r="AH509" s="527"/>
      <c r="AI509" s="504"/>
      <c r="AJ509" s="528"/>
    </row>
    <row r="510" spans="2:40" ht="13.5" customHeight="1">
      <c r="B510" s="3007"/>
      <c r="C510" s="3010"/>
      <c r="D510" s="529" t="str">
        <f>E$14</f>
        <v>〇〇</v>
      </c>
      <c r="E510" s="455"/>
      <c r="F510" s="511"/>
      <c r="G510" s="512"/>
      <c r="H510" s="512"/>
      <c r="I510" s="512"/>
      <c r="J510" s="512"/>
      <c r="K510" s="512"/>
      <c r="L510" s="512"/>
      <c r="M510" s="512"/>
      <c r="N510" s="512"/>
      <c r="O510" s="512"/>
      <c r="P510" s="512"/>
      <c r="Q510" s="512"/>
      <c r="R510" s="512"/>
      <c r="S510" s="512"/>
      <c r="T510" s="512"/>
      <c r="U510" s="512"/>
      <c r="V510" s="512"/>
      <c r="W510" s="512"/>
      <c r="X510" s="512"/>
      <c r="Y510" s="512"/>
      <c r="Z510" s="512"/>
      <c r="AA510" s="512"/>
      <c r="AB510" s="512"/>
      <c r="AC510" s="512"/>
      <c r="AD510" s="512"/>
      <c r="AE510" s="512"/>
      <c r="AF510" s="512"/>
      <c r="AG510" s="513"/>
      <c r="AH510" s="514">
        <f>COUNTA(F$156:AG$156)-AI510</f>
        <v>28</v>
      </c>
      <c r="AI510" s="515">
        <f t="shared" ref="AI510:AI513" si="418">AM510+AN510</f>
        <v>0</v>
      </c>
      <c r="AJ510" s="516">
        <f>+COUNTIF(F510:AG510,"休")</f>
        <v>0</v>
      </c>
      <c r="AM510" s="504">
        <f>+COUNTIF(F510:AG510,"－")</f>
        <v>0</v>
      </c>
      <c r="AN510" s="504">
        <f>+COUNTIF(F510:AG510,"外")</f>
        <v>0</v>
      </c>
    </row>
    <row r="511" spans="2:40">
      <c r="B511" s="3007"/>
      <c r="C511" s="3010"/>
      <c r="D511" s="517" t="str">
        <f>E$15</f>
        <v>●●</v>
      </c>
      <c r="E511" s="518"/>
      <c r="F511" s="519"/>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1"/>
      <c r="AH511" s="514">
        <f>COUNTA(F$156:AG$156)-AI511</f>
        <v>28</v>
      </c>
      <c r="AI511" s="467">
        <f t="shared" si="418"/>
        <v>0</v>
      </c>
      <c r="AJ511" s="522">
        <f t="shared" ref="AJ511:AJ513" si="419">+COUNTIF(F511:AG511,"休")</f>
        <v>0</v>
      </c>
      <c r="AM511" s="504">
        <f t="shared" ref="AM511:AM513" si="420">+COUNTIF(F511:AG511,"－")</f>
        <v>0</v>
      </c>
      <c r="AN511" s="504">
        <f>+COUNTIF(F511:AG511,"外")</f>
        <v>0</v>
      </c>
    </row>
    <row r="512" spans="2:40">
      <c r="B512" s="3007"/>
      <c r="C512" s="3010"/>
      <c r="D512" s="517">
        <f>E$16</f>
        <v>0</v>
      </c>
      <c r="E512" s="518"/>
      <c r="F512" s="519"/>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c r="AE512" s="520"/>
      <c r="AF512" s="520"/>
      <c r="AG512" s="521"/>
      <c r="AH512" s="514">
        <f t="shared" ref="AH512:AH513" si="421">COUNTA(F$156:AG$156)-AI512</f>
        <v>28</v>
      </c>
      <c r="AI512" s="467">
        <f t="shared" si="418"/>
        <v>0</v>
      </c>
      <c r="AJ512" s="522">
        <f t="shared" si="419"/>
        <v>0</v>
      </c>
      <c r="AM512" s="504">
        <f t="shared" si="420"/>
        <v>0</v>
      </c>
      <c r="AN512" s="504">
        <f>+COUNTIF(F512:AG512,"外")</f>
        <v>0</v>
      </c>
    </row>
    <row r="513" spans="1:40">
      <c r="B513" s="3007"/>
      <c r="C513" s="3011"/>
      <c r="D513" s="529">
        <f>E$17</f>
        <v>0</v>
      </c>
      <c r="E513" s="455"/>
      <c r="F513" s="519"/>
      <c r="G513" s="530"/>
      <c r="H513" s="530"/>
      <c r="I513" s="530"/>
      <c r="J513" s="530"/>
      <c r="K513" s="530"/>
      <c r="L513" s="530"/>
      <c r="M513" s="530"/>
      <c r="N513" s="530"/>
      <c r="O513" s="530"/>
      <c r="P513" s="530"/>
      <c r="Q513" s="530"/>
      <c r="R513" s="530"/>
      <c r="S513" s="530"/>
      <c r="T513" s="530"/>
      <c r="U513" s="530"/>
      <c r="V513" s="530"/>
      <c r="W513" s="530"/>
      <c r="X513" s="530"/>
      <c r="Y513" s="530"/>
      <c r="Z513" s="530"/>
      <c r="AA513" s="530"/>
      <c r="AB513" s="530"/>
      <c r="AC513" s="530"/>
      <c r="AD513" s="530"/>
      <c r="AE513" s="530"/>
      <c r="AF513" s="530"/>
      <c r="AG513" s="513"/>
      <c r="AH513" s="514">
        <f t="shared" si="421"/>
        <v>28</v>
      </c>
      <c r="AI513" s="498">
        <f t="shared" si="418"/>
        <v>0</v>
      </c>
      <c r="AJ513" s="516">
        <f t="shared" si="419"/>
        <v>0</v>
      </c>
      <c r="AM513" s="504">
        <f t="shared" si="420"/>
        <v>0</v>
      </c>
      <c r="AN513" s="504">
        <f>+COUNTIF(F513:AG513,"外")</f>
        <v>0</v>
      </c>
    </row>
    <row r="514" spans="1:40" ht="24.75" customHeight="1">
      <c r="B514" s="3007"/>
      <c r="C514" s="3009" t="s">
        <v>900</v>
      </c>
      <c r="D514" s="504" t="s">
        <v>488</v>
      </c>
      <c r="E514" s="526" t="s">
        <v>906</v>
      </c>
      <c r="F514" s="506"/>
      <c r="G514" s="507"/>
      <c r="H514" s="507"/>
      <c r="I514" s="507"/>
      <c r="J514" s="507"/>
      <c r="K514" s="507"/>
      <c r="L514" s="507"/>
      <c r="M514" s="507"/>
      <c r="N514" s="507"/>
      <c r="O514" s="507"/>
      <c r="P514" s="507"/>
      <c r="Q514" s="507"/>
      <c r="R514" s="507"/>
      <c r="S514" s="507"/>
      <c r="T514" s="507"/>
      <c r="U514" s="507"/>
      <c r="V514" s="507"/>
      <c r="W514" s="507"/>
      <c r="X514" s="507"/>
      <c r="Y514" s="507"/>
      <c r="Z514" s="507"/>
      <c r="AA514" s="507"/>
      <c r="AB514" s="507"/>
      <c r="AC514" s="507"/>
      <c r="AD514" s="507"/>
      <c r="AE514" s="507"/>
      <c r="AF514" s="507"/>
      <c r="AG514" s="508"/>
      <c r="AH514" s="527"/>
      <c r="AI514" s="504"/>
      <c r="AJ514" s="528"/>
    </row>
    <row r="515" spans="1:40">
      <c r="B515" s="3007"/>
      <c r="C515" s="3010"/>
      <c r="D515" s="509" t="str">
        <f>E$18</f>
        <v>●●</v>
      </c>
      <c r="E515" s="510"/>
      <c r="F515" s="511"/>
      <c r="G515" s="512"/>
      <c r="H515" s="512"/>
      <c r="I515" s="512"/>
      <c r="J515" s="512"/>
      <c r="K515" s="512"/>
      <c r="L515" s="512"/>
      <c r="M515" s="512"/>
      <c r="N515" s="512"/>
      <c r="O515" s="512"/>
      <c r="P515" s="512"/>
      <c r="Q515" s="512"/>
      <c r="R515" s="512"/>
      <c r="S515" s="512"/>
      <c r="T515" s="512"/>
      <c r="U515" s="512"/>
      <c r="V515" s="512"/>
      <c r="W515" s="512"/>
      <c r="X515" s="512"/>
      <c r="Y515" s="512"/>
      <c r="Z515" s="512"/>
      <c r="AA515" s="512"/>
      <c r="AB515" s="512"/>
      <c r="AC515" s="512"/>
      <c r="AD515" s="512"/>
      <c r="AE515" s="512"/>
      <c r="AF515" s="512"/>
      <c r="AG515" s="531"/>
      <c r="AH515" s="514">
        <f>COUNTA(F$156:AG$156)-AI515</f>
        <v>28</v>
      </c>
      <c r="AI515" s="532">
        <f t="shared" ref="AI515:AI518" si="422">AM515+AN515</f>
        <v>0</v>
      </c>
      <c r="AJ515" s="533">
        <f>+COUNTIF(F515:AG515,"休")</f>
        <v>0</v>
      </c>
      <c r="AM515" s="504">
        <f>+COUNTIF(F515:AG515,"－")</f>
        <v>0</v>
      </c>
      <c r="AN515" s="504">
        <f>+COUNTIF(F515:AG515,"外")</f>
        <v>0</v>
      </c>
    </row>
    <row r="516" spans="1:40">
      <c r="B516" s="3007"/>
      <c r="C516" s="3010"/>
      <c r="D516" s="517">
        <f>E$19</f>
        <v>0</v>
      </c>
      <c r="E516" s="518"/>
      <c r="F516" s="519"/>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c r="AE516" s="520"/>
      <c r="AF516" s="520"/>
      <c r="AG516" s="521"/>
      <c r="AH516" s="514">
        <f>COUNTA(F$156:AG$156)-AI516</f>
        <v>28</v>
      </c>
      <c r="AI516" s="467">
        <f t="shared" si="422"/>
        <v>0</v>
      </c>
      <c r="AJ516" s="522">
        <f t="shared" ref="AJ516:AJ518" si="423">+COUNTIF(F516:AG516,"休")</f>
        <v>0</v>
      </c>
      <c r="AM516" s="504">
        <f t="shared" ref="AM516:AM518" si="424">+COUNTIF(F516:AG516,"－")</f>
        <v>0</v>
      </c>
      <c r="AN516" s="504">
        <f>+COUNTIF(F516:AG516,"外")</f>
        <v>0</v>
      </c>
    </row>
    <row r="517" spans="1:40">
      <c r="B517" s="3007"/>
      <c r="C517" s="3010"/>
      <c r="D517" s="517">
        <f>E$20</f>
        <v>0</v>
      </c>
      <c r="E517" s="518"/>
      <c r="F517" s="519"/>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c r="AE517" s="520"/>
      <c r="AF517" s="520"/>
      <c r="AG517" s="521"/>
      <c r="AH517" s="514">
        <f t="shared" ref="AH517:AH518" si="425">COUNTA(F$156:AG$156)-AI517</f>
        <v>28</v>
      </c>
      <c r="AI517" s="467">
        <f t="shared" si="422"/>
        <v>0</v>
      </c>
      <c r="AJ517" s="522">
        <f t="shared" si="423"/>
        <v>0</v>
      </c>
      <c r="AM517" s="504">
        <f t="shared" si="424"/>
        <v>0</v>
      </c>
      <c r="AN517" s="504">
        <f>+COUNTIF(F517:AG517,"外")</f>
        <v>0</v>
      </c>
    </row>
    <row r="518" spans="1:40">
      <c r="B518" s="3008"/>
      <c r="C518" s="3011"/>
      <c r="D518" s="534">
        <f>E$21</f>
        <v>0</v>
      </c>
      <c r="E518" s="544"/>
      <c r="F518" s="536"/>
      <c r="G518" s="537"/>
      <c r="H518" s="537"/>
      <c r="I518" s="537"/>
      <c r="J518" s="537"/>
      <c r="K518" s="537"/>
      <c r="L518" s="537"/>
      <c r="M518" s="537"/>
      <c r="N518" s="537"/>
      <c r="O518" s="537"/>
      <c r="P518" s="537"/>
      <c r="Q518" s="537"/>
      <c r="R518" s="537"/>
      <c r="S518" s="537"/>
      <c r="T518" s="537"/>
      <c r="U518" s="537"/>
      <c r="V518" s="537"/>
      <c r="W518" s="537"/>
      <c r="X518" s="537"/>
      <c r="Y518" s="537"/>
      <c r="Z518" s="537"/>
      <c r="AA518" s="537"/>
      <c r="AB518" s="537"/>
      <c r="AC518" s="537"/>
      <c r="AD518" s="537"/>
      <c r="AE518" s="537"/>
      <c r="AF518" s="537"/>
      <c r="AG518" s="538"/>
      <c r="AH518" s="539">
        <f t="shared" si="425"/>
        <v>28</v>
      </c>
      <c r="AI518" s="535">
        <f t="shared" si="422"/>
        <v>0</v>
      </c>
      <c r="AJ518" s="540">
        <f t="shared" si="423"/>
        <v>0</v>
      </c>
      <c r="AM518" s="504">
        <f t="shared" si="424"/>
        <v>0</v>
      </c>
      <c r="AN518" s="504">
        <f>+COUNTIF(F518:AG518,"外")</f>
        <v>0</v>
      </c>
    </row>
    <row r="520" spans="1:40" ht="6" customHeight="1">
      <c r="B520" s="459"/>
      <c r="C520" s="459"/>
      <c r="D520" s="459"/>
      <c r="E520" s="455"/>
      <c r="F520" s="455"/>
      <c r="G520" s="553"/>
      <c r="H520" s="553"/>
      <c r="I520" s="553"/>
      <c r="J520" s="553"/>
      <c r="K520" s="553"/>
      <c r="L520" s="553"/>
      <c r="M520" s="553"/>
      <c r="N520" s="553"/>
      <c r="O520" s="553"/>
      <c r="P520" s="553"/>
      <c r="Q520" s="553"/>
      <c r="R520" s="553"/>
      <c r="S520" s="553"/>
      <c r="T520" s="553"/>
      <c r="U520" s="553"/>
      <c r="V520" s="553"/>
      <c r="W520" s="553"/>
      <c r="X520" s="553"/>
      <c r="Y520" s="553"/>
      <c r="Z520" s="553"/>
      <c r="AA520" s="553"/>
      <c r="AB520" s="553"/>
      <c r="AC520" s="553"/>
      <c r="AD520" s="553"/>
      <c r="AE520" s="553"/>
      <c r="AF520" s="553"/>
      <c r="AG520" s="553"/>
      <c r="AH520" s="459"/>
      <c r="AI520" s="459"/>
      <c r="AJ520" s="459"/>
    </row>
    <row r="521" spans="1:40" ht="18.75">
      <c r="A521" s="450" t="s">
        <v>871</v>
      </c>
      <c r="B521" s="450"/>
      <c r="C521" s="450"/>
      <c r="D521" s="450"/>
      <c r="E521" s="450"/>
      <c r="P521" s="452"/>
      <c r="AJ521" s="454" t="s">
        <v>872</v>
      </c>
    </row>
    <row r="522" spans="1:40" ht="13.5" customHeight="1">
      <c r="AD522" s="3030" t="s">
        <v>873</v>
      </c>
      <c r="AE522" s="3030"/>
      <c r="AF522" s="3030"/>
      <c r="AG522" s="3031">
        <f>AG$2</f>
        <v>37778</v>
      </c>
      <c r="AH522" s="3031"/>
      <c r="AI522" s="3031"/>
      <c r="AJ522" s="3031"/>
    </row>
    <row r="523" spans="1:40" s="561" customFormat="1" ht="18" customHeight="1">
      <c r="B523" s="3025" t="s">
        <v>848</v>
      </c>
      <c r="C523" s="3025"/>
      <c r="D523" s="562" t="s">
        <v>849</v>
      </c>
      <c r="E523" s="563" t="str">
        <f>E$3</f>
        <v>県道博多天神線排水性舗装工事（第２工区）</v>
      </c>
      <c r="F523" s="563"/>
      <c r="G523" s="563"/>
      <c r="H523" s="563"/>
      <c r="I523" s="563"/>
      <c r="J523" s="563"/>
      <c r="K523" s="563"/>
      <c r="L523" s="563"/>
      <c r="M523" s="563"/>
      <c r="N523" s="563"/>
      <c r="O523" s="562"/>
      <c r="P523" s="562"/>
      <c r="Q523" s="562"/>
      <c r="R523" s="564" t="s">
        <v>852</v>
      </c>
      <c r="S523" s="564"/>
      <c r="T523" s="564"/>
      <c r="U523" s="565"/>
      <c r="V523" s="565"/>
      <c r="W523" s="562" t="s">
        <v>944</v>
      </c>
      <c r="X523" s="3026">
        <f>X$3</f>
        <v>45109</v>
      </c>
      <c r="Y523" s="3026"/>
      <c r="Z523" s="3026"/>
      <c r="AA523" s="3026"/>
      <c r="AB523" s="3026"/>
      <c r="AC523" s="562"/>
      <c r="AD523" s="562"/>
      <c r="AE523" s="562"/>
      <c r="AF523" s="562"/>
      <c r="AG523" s="562"/>
    </row>
    <row r="524" spans="1:40" s="561" customFormat="1" ht="18" customHeight="1">
      <c r="B524" s="3027" t="s">
        <v>856</v>
      </c>
      <c r="C524" s="3027"/>
      <c r="D524" s="562" t="s">
        <v>944</v>
      </c>
      <c r="E524" s="3028">
        <f>+X524-X523+1</f>
        <v>149</v>
      </c>
      <c r="F524" s="3028"/>
      <c r="G524" s="3028"/>
      <c r="H524" s="562"/>
      <c r="I524" s="562"/>
      <c r="J524" s="562"/>
      <c r="K524" s="562"/>
      <c r="L524" s="562"/>
      <c r="M524" s="562"/>
      <c r="N524" s="562"/>
      <c r="O524" s="562"/>
      <c r="P524" s="562"/>
      <c r="Q524" s="562"/>
      <c r="R524" s="564" t="s">
        <v>855</v>
      </c>
      <c r="S524" s="566"/>
      <c r="T524" s="566"/>
      <c r="U524" s="567"/>
      <c r="V524" s="567"/>
      <c r="W524" s="562" t="s">
        <v>944</v>
      </c>
      <c r="X524" s="3029">
        <f>X$4</f>
        <v>45257</v>
      </c>
      <c r="Y524" s="3029"/>
      <c r="Z524" s="3029"/>
      <c r="AA524" s="3029"/>
      <c r="AB524" s="3029"/>
      <c r="AC524" s="562"/>
      <c r="AD524" s="562"/>
      <c r="AE524" s="562"/>
      <c r="AF524" s="562"/>
      <c r="AG524" s="562"/>
    </row>
    <row r="525" spans="1:4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row>
    <row r="526" spans="1:40" ht="13.5" customHeight="1">
      <c r="B526" s="491"/>
      <c r="C526" s="492"/>
      <c r="D526" s="493"/>
      <c r="E526" s="461" t="s">
        <v>858</v>
      </c>
      <c r="F526" s="462">
        <f>+AG500+1</f>
        <v>45753</v>
      </c>
      <c r="G526" s="463">
        <f>+F526+1</f>
        <v>45754</v>
      </c>
      <c r="H526" s="463">
        <f t="shared" ref="H526:Y526" si="426">+G526+1</f>
        <v>45755</v>
      </c>
      <c r="I526" s="463">
        <f t="shared" si="426"/>
        <v>45756</v>
      </c>
      <c r="J526" s="463">
        <f t="shared" si="426"/>
        <v>45757</v>
      </c>
      <c r="K526" s="463">
        <f t="shared" si="426"/>
        <v>45758</v>
      </c>
      <c r="L526" s="463">
        <f t="shared" si="426"/>
        <v>45759</v>
      </c>
      <c r="M526" s="463">
        <f t="shared" si="426"/>
        <v>45760</v>
      </c>
      <c r="N526" s="463">
        <f t="shared" si="426"/>
        <v>45761</v>
      </c>
      <c r="O526" s="463">
        <f t="shared" si="426"/>
        <v>45762</v>
      </c>
      <c r="P526" s="463">
        <f t="shared" si="426"/>
        <v>45763</v>
      </c>
      <c r="Q526" s="463">
        <f t="shared" si="426"/>
        <v>45764</v>
      </c>
      <c r="R526" s="463">
        <f t="shared" si="426"/>
        <v>45765</v>
      </c>
      <c r="S526" s="463">
        <f t="shared" si="426"/>
        <v>45766</v>
      </c>
      <c r="T526" s="463">
        <f t="shared" si="426"/>
        <v>45767</v>
      </c>
      <c r="U526" s="463">
        <f t="shared" si="426"/>
        <v>45768</v>
      </c>
      <c r="V526" s="463">
        <f t="shared" si="426"/>
        <v>45769</v>
      </c>
      <c r="W526" s="463">
        <f t="shared" si="426"/>
        <v>45770</v>
      </c>
      <c r="X526" s="463">
        <f t="shared" si="426"/>
        <v>45771</v>
      </c>
      <c r="Y526" s="463">
        <f t="shared" si="426"/>
        <v>45772</v>
      </c>
      <c r="Z526" s="463">
        <f>+Y526+1</f>
        <v>45773</v>
      </c>
      <c r="AA526" s="463">
        <f t="shared" ref="AA526:AC526" si="427">+Z526+1</f>
        <v>45774</v>
      </c>
      <c r="AB526" s="463">
        <f t="shared" si="427"/>
        <v>45775</v>
      </c>
      <c r="AC526" s="463">
        <f t="shared" si="427"/>
        <v>45776</v>
      </c>
      <c r="AD526" s="463">
        <f>+AC526+1</f>
        <v>45777</v>
      </c>
      <c r="AE526" s="463">
        <f t="shared" ref="AE526" si="428">+AD526+1</f>
        <v>45778</v>
      </c>
      <c r="AF526" s="463">
        <f>+AE526+1</f>
        <v>45779</v>
      </c>
      <c r="AG526" s="541">
        <f t="shared" ref="AG526" si="429">+AF526+1</f>
        <v>45780</v>
      </c>
      <c r="AH526" s="3013" t="s">
        <v>902</v>
      </c>
      <c r="AI526" s="3016" t="s">
        <v>903</v>
      </c>
      <c r="AJ526" s="3019" t="s">
        <v>878</v>
      </c>
      <c r="AK526" s="3022"/>
      <c r="AM526" s="3023" t="s">
        <v>904</v>
      </c>
      <c r="AN526" s="3023" t="s">
        <v>905</v>
      </c>
    </row>
    <row r="527" spans="1:40">
      <c r="B527" s="495"/>
      <c r="C527" s="496"/>
      <c r="D527" s="497"/>
      <c r="E527" s="464" t="s">
        <v>859</v>
      </c>
      <c r="F527" s="465" t="str">
        <f>TEXT(WEEKDAY(+F526),"aaa")</f>
        <v>日</v>
      </c>
      <c r="G527" s="466" t="str">
        <f t="shared" ref="G527:AG527" si="430">TEXT(WEEKDAY(+G526),"aaa")</f>
        <v>月</v>
      </c>
      <c r="H527" s="466" t="str">
        <f t="shared" si="430"/>
        <v>火</v>
      </c>
      <c r="I527" s="466" t="str">
        <f t="shared" si="430"/>
        <v>水</v>
      </c>
      <c r="J527" s="466" t="str">
        <f t="shared" si="430"/>
        <v>木</v>
      </c>
      <c r="K527" s="466" t="str">
        <f t="shared" si="430"/>
        <v>金</v>
      </c>
      <c r="L527" s="466" t="str">
        <f t="shared" si="430"/>
        <v>土</v>
      </c>
      <c r="M527" s="466" t="str">
        <f t="shared" si="430"/>
        <v>日</v>
      </c>
      <c r="N527" s="466" t="str">
        <f t="shared" si="430"/>
        <v>月</v>
      </c>
      <c r="O527" s="466" t="str">
        <f t="shared" si="430"/>
        <v>火</v>
      </c>
      <c r="P527" s="466" t="str">
        <f t="shared" si="430"/>
        <v>水</v>
      </c>
      <c r="Q527" s="466" t="str">
        <f t="shared" si="430"/>
        <v>木</v>
      </c>
      <c r="R527" s="466" t="str">
        <f t="shared" si="430"/>
        <v>金</v>
      </c>
      <c r="S527" s="466" t="str">
        <f t="shared" si="430"/>
        <v>土</v>
      </c>
      <c r="T527" s="466" t="str">
        <f t="shared" si="430"/>
        <v>日</v>
      </c>
      <c r="U527" s="466" t="str">
        <f t="shared" si="430"/>
        <v>月</v>
      </c>
      <c r="V527" s="466" t="str">
        <f t="shared" si="430"/>
        <v>火</v>
      </c>
      <c r="W527" s="466" t="str">
        <f t="shared" si="430"/>
        <v>水</v>
      </c>
      <c r="X527" s="466" t="str">
        <f t="shared" si="430"/>
        <v>木</v>
      </c>
      <c r="Y527" s="466" t="str">
        <f t="shared" si="430"/>
        <v>金</v>
      </c>
      <c r="Z527" s="466" t="str">
        <f t="shared" si="430"/>
        <v>土</v>
      </c>
      <c r="AA527" s="466" t="str">
        <f t="shared" si="430"/>
        <v>日</v>
      </c>
      <c r="AB527" s="466" t="str">
        <f t="shared" si="430"/>
        <v>月</v>
      </c>
      <c r="AC527" s="466" t="str">
        <f t="shared" si="430"/>
        <v>火</v>
      </c>
      <c r="AD527" s="466" t="str">
        <f t="shared" si="430"/>
        <v>水</v>
      </c>
      <c r="AE527" s="466" t="str">
        <f t="shared" si="430"/>
        <v>木</v>
      </c>
      <c r="AF527" s="466" t="str">
        <f t="shared" si="430"/>
        <v>金</v>
      </c>
      <c r="AG527" s="543" t="str">
        <f t="shared" si="430"/>
        <v>土</v>
      </c>
      <c r="AH527" s="3014"/>
      <c r="AI527" s="3017"/>
      <c r="AJ527" s="3020"/>
      <c r="AK527" s="3022"/>
      <c r="AM527" s="3023"/>
      <c r="AN527" s="3023"/>
    </row>
    <row r="528" spans="1:40" ht="24.75" customHeight="1">
      <c r="B528" s="502" t="s">
        <v>876</v>
      </c>
      <c r="C528" s="503" t="s">
        <v>877</v>
      </c>
      <c r="D528" s="504" t="s">
        <v>488</v>
      </c>
      <c r="E528" s="526" t="s">
        <v>906</v>
      </c>
      <c r="F528" s="506"/>
      <c r="G528" s="507"/>
      <c r="H528" s="507"/>
      <c r="I528" s="507"/>
      <c r="J528" s="507"/>
      <c r="K528" s="507"/>
      <c r="L528" s="507"/>
      <c r="M528" s="507"/>
      <c r="N528" s="507"/>
      <c r="O528" s="507"/>
      <c r="P528" s="507"/>
      <c r="Q528" s="507"/>
      <c r="R528" s="507"/>
      <c r="S528" s="507"/>
      <c r="T528" s="507"/>
      <c r="U528" s="507"/>
      <c r="V528" s="507"/>
      <c r="W528" s="507"/>
      <c r="X528" s="507"/>
      <c r="Y528" s="507"/>
      <c r="Z528" s="507"/>
      <c r="AA528" s="507"/>
      <c r="AB528" s="507"/>
      <c r="AC528" s="507"/>
      <c r="AD528" s="507"/>
      <c r="AE528" s="507"/>
      <c r="AF528" s="507"/>
      <c r="AG528" s="508"/>
      <c r="AH528" s="3015"/>
      <c r="AI528" s="3018"/>
      <c r="AJ528" s="3021"/>
      <c r="AK528" s="3022"/>
    </row>
    <row r="529" spans="2:40" ht="13.5" customHeight="1">
      <c r="B529" s="3006" t="s">
        <v>885</v>
      </c>
      <c r="C529" s="3009" t="s">
        <v>886</v>
      </c>
      <c r="D529" s="509" t="str">
        <f>E$8</f>
        <v>〇〇</v>
      </c>
      <c r="E529" s="510"/>
      <c r="F529" s="511"/>
      <c r="G529" s="512"/>
      <c r="H529" s="512"/>
      <c r="I529" s="512"/>
      <c r="J529" s="512"/>
      <c r="K529" s="512"/>
      <c r="L529" s="512"/>
      <c r="M529" s="512"/>
      <c r="N529" s="512"/>
      <c r="O529" s="512"/>
      <c r="P529" s="512"/>
      <c r="Q529" s="512"/>
      <c r="R529" s="512"/>
      <c r="S529" s="512"/>
      <c r="T529" s="512"/>
      <c r="U529" s="512"/>
      <c r="V529" s="512"/>
      <c r="W529" s="512"/>
      <c r="X529" s="512"/>
      <c r="Y529" s="512"/>
      <c r="Z529" s="512"/>
      <c r="AA529" s="512"/>
      <c r="AB529" s="512"/>
      <c r="AC529" s="512"/>
      <c r="AD529" s="512"/>
      <c r="AE529" s="512"/>
      <c r="AF529" s="512"/>
      <c r="AG529" s="513"/>
      <c r="AH529" s="514">
        <f>COUNTA(F$96:AG$96)-AI529</f>
        <v>28</v>
      </c>
      <c r="AI529" s="515">
        <f>AM529+AN529</f>
        <v>0</v>
      </c>
      <c r="AJ529" s="516">
        <f>+COUNTIF(F529:AG529,"休")</f>
        <v>0</v>
      </c>
      <c r="AM529" s="504">
        <f>+COUNTIF(F529:AG529,"－")</f>
        <v>0</v>
      </c>
      <c r="AN529" s="504">
        <f t="shared" ref="AN529:AN534" si="431">+COUNTIF(F529:AG529,"外")</f>
        <v>0</v>
      </c>
    </row>
    <row r="530" spans="2:40" ht="13.5" customHeight="1">
      <c r="B530" s="3007"/>
      <c r="C530" s="3010"/>
      <c r="D530" s="517" t="str">
        <f>E$9</f>
        <v>●●</v>
      </c>
      <c r="E530" s="518"/>
      <c r="F530" s="519"/>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c r="AE530" s="520"/>
      <c r="AF530" s="520"/>
      <c r="AG530" s="521"/>
      <c r="AH530" s="514">
        <f t="shared" ref="AH530:AH534" si="432">COUNTA(F$96:AG$96)-AI530</f>
        <v>28</v>
      </c>
      <c r="AI530" s="467">
        <f t="shared" ref="AI530" si="433">AM530+AN530</f>
        <v>0</v>
      </c>
      <c r="AJ530" s="522">
        <f t="shared" ref="AJ530:AJ533" si="434">+COUNTIF(F530:AG530,"休")</f>
        <v>0</v>
      </c>
      <c r="AM530" s="504">
        <f t="shared" ref="AM530:AM533" si="435">+COUNTIF(F530:AG530,"－")</f>
        <v>0</v>
      </c>
      <c r="AN530" s="504">
        <f t="shared" si="431"/>
        <v>0</v>
      </c>
    </row>
    <row r="531" spans="2:40">
      <c r="B531" s="3007"/>
      <c r="C531" s="3010"/>
      <c r="D531" s="517" t="str">
        <f>E$10</f>
        <v>△△</v>
      </c>
      <c r="E531" s="518"/>
      <c r="F531" s="519"/>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c r="AE531" s="520"/>
      <c r="AF531" s="520"/>
      <c r="AG531" s="521"/>
      <c r="AH531" s="514">
        <f t="shared" si="432"/>
        <v>28</v>
      </c>
      <c r="AI531" s="467">
        <f>AM531+AN531</f>
        <v>0</v>
      </c>
      <c r="AJ531" s="522">
        <f t="shared" si="434"/>
        <v>0</v>
      </c>
      <c r="AM531" s="504">
        <f t="shared" si="435"/>
        <v>0</v>
      </c>
      <c r="AN531" s="504">
        <f t="shared" si="431"/>
        <v>0</v>
      </c>
    </row>
    <row r="532" spans="2:40">
      <c r="B532" s="3007"/>
      <c r="C532" s="3010"/>
      <c r="D532" s="517" t="str">
        <f>E$11</f>
        <v>■■</v>
      </c>
      <c r="E532" s="518"/>
      <c r="F532" s="519"/>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c r="AE532" s="520"/>
      <c r="AF532" s="520"/>
      <c r="AG532" s="521"/>
      <c r="AH532" s="514">
        <f t="shared" si="432"/>
        <v>28</v>
      </c>
      <c r="AI532" s="467">
        <f t="shared" ref="AI532:AI534" si="436">AM532+AN532</f>
        <v>0</v>
      </c>
      <c r="AJ532" s="522">
        <f t="shared" si="434"/>
        <v>0</v>
      </c>
      <c r="AM532" s="504">
        <f t="shared" si="435"/>
        <v>0</v>
      </c>
      <c r="AN532" s="504">
        <f t="shared" si="431"/>
        <v>0</v>
      </c>
    </row>
    <row r="533" spans="2:40">
      <c r="B533" s="3007"/>
      <c r="C533" s="3010"/>
      <c r="D533" s="517" t="str">
        <f>E$12</f>
        <v>★★</v>
      </c>
      <c r="E533" s="518"/>
      <c r="F533" s="519"/>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c r="AE533" s="520"/>
      <c r="AF533" s="520"/>
      <c r="AG533" s="521"/>
      <c r="AH533" s="514">
        <f t="shared" si="432"/>
        <v>28</v>
      </c>
      <c r="AI533" s="467">
        <f t="shared" si="436"/>
        <v>0</v>
      </c>
      <c r="AJ533" s="522">
        <f t="shared" si="434"/>
        <v>0</v>
      </c>
      <c r="AM533" s="504">
        <f t="shared" si="435"/>
        <v>0</v>
      </c>
      <c r="AN533" s="504">
        <f t="shared" si="431"/>
        <v>0</v>
      </c>
    </row>
    <row r="534" spans="2:40">
      <c r="B534" s="3008"/>
      <c r="C534" s="3011"/>
      <c r="D534" s="529"/>
      <c r="E534" s="455"/>
      <c r="F534" s="523"/>
      <c r="G534" s="524"/>
      <c r="H534" s="524"/>
      <c r="I534" s="524"/>
      <c r="J534" s="524"/>
      <c r="K534" s="524"/>
      <c r="L534" s="524"/>
      <c r="M534" s="524"/>
      <c r="N534" s="524"/>
      <c r="O534" s="524"/>
      <c r="P534" s="524"/>
      <c r="Q534" s="524"/>
      <c r="R534" s="524"/>
      <c r="S534" s="524"/>
      <c r="T534" s="524"/>
      <c r="U534" s="524"/>
      <c r="V534" s="524"/>
      <c r="W534" s="524"/>
      <c r="X534" s="524"/>
      <c r="Y534" s="524"/>
      <c r="Z534" s="524"/>
      <c r="AA534" s="524"/>
      <c r="AB534" s="524"/>
      <c r="AC534" s="524"/>
      <c r="AD534" s="524"/>
      <c r="AE534" s="524"/>
      <c r="AF534" s="524"/>
      <c r="AG534" s="525"/>
      <c r="AH534" s="514">
        <f t="shared" si="432"/>
        <v>28</v>
      </c>
      <c r="AI534" s="515">
        <f t="shared" si="436"/>
        <v>0</v>
      </c>
      <c r="AJ534" s="516">
        <f>+COUNTIF(F534:AG534,"休")</f>
        <v>0</v>
      </c>
      <c r="AM534" s="504">
        <f>+COUNTIF(F534:AG534,"－")</f>
        <v>0</v>
      </c>
      <c r="AN534" s="504">
        <f t="shared" si="431"/>
        <v>0</v>
      </c>
    </row>
    <row r="535" spans="2:40" ht="24.75" customHeight="1">
      <c r="B535" s="3006" t="s">
        <v>896</v>
      </c>
      <c r="C535" s="3009" t="s">
        <v>897</v>
      </c>
      <c r="D535" s="504" t="s">
        <v>488</v>
      </c>
      <c r="E535" s="526" t="s">
        <v>906</v>
      </c>
      <c r="F535" s="506"/>
      <c r="G535" s="507"/>
      <c r="H535" s="507"/>
      <c r="I535" s="507"/>
      <c r="J535" s="507"/>
      <c r="K535" s="507"/>
      <c r="L535" s="507"/>
      <c r="M535" s="507"/>
      <c r="N535" s="507"/>
      <c r="O535" s="507"/>
      <c r="P535" s="507"/>
      <c r="Q535" s="507"/>
      <c r="R535" s="507"/>
      <c r="S535" s="507"/>
      <c r="T535" s="507"/>
      <c r="U535" s="507"/>
      <c r="V535" s="507"/>
      <c r="W535" s="507"/>
      <c r="X535" s="507"/>
      <c r="Y535" s="507"/>
      <c r="Z535" s="507"/>
      <c r="AA535" s="507"/>
      <c r="AB535" s="507"/>
      <c r="AC535" s="507"/>
      <c r="AD535" s="507"/>
      <c r="AE535" s="507"/>
      <c r="AF535" s="507"/>
      <c r="AG535" s="508"/>
      <c r="AH535" s="527"/>
      <c r="AI535" s="504"/>
      <c r="AJ535" s="528"/>
    </row>
    <row r="536" spans="2:40" ht="13.5" customHeight="1">
      <c r="B536" s="3007"/>
      <c r="C536" s="3010"/>
      <c r="D536" s="529" t="str">
        <f>E$14</f>
        <v>〇〇</v>
      </c>
      <c r="E536" s="455"/>
      <c r="F536" s="511"/>
      <c r="G536" s="512"/>
      <c r="H536" s="512"/>
      <c r="I536" s="512"/>
      <c r="J536" s="512"/>
      <c r="K536" s="512"/>
      <c r="L536" s="512"/>
      <c r="M536" s="512"/>
      <c r="N536" s="512"/>
      <c r="O536" s="512"/>
      <c r="P536" s="512"/>
      <c r="Q536" s="512"/>
      <c r="R536" s="512"/>
      <c r="S536" s="512"/>
      <c r="T536" s="512"/>
      <c r="U536" s="512"/>
      <c r="V536" s="512"/>
      <c r="W536" s="512"/>
      <c r="X536" s="512"/>
      <c r="Y536" s="512"/>
      <c r="Z536" s="512"/>
      <c r="AA536" s="512"/>
      <c r="AB536" s="512"/>
      <c r="AC536" s="512"/>
      <c r="AD536" s="512"/>
      <c r="AE536" s="512"/>
      <c r="AF536" s="512"/>
      <c r="AG536" s="513"/>
      <c r="AH536" s="514">
        <f t="shared" ref="AH536:AH539" si="437">COUNTA(F$96:AG$96)-AI536</f>
        <v>28</v>
      </c>
      <c r="AI536" s="515">
        <f t="shared" ref="AI536:AI539" si="438">AM536+AN536</f>
        <v>0</v>
      </c>
      <c r="AJ536" s="516">
        <f>+COUNTIF(F536:AG536,"休")</f>
        <v>0</v>
      </c>
      <c r="AM536" s="504">
        <f>+COUNTIF(F536:AG536,"－")</f>
        <v>0</v>
      </c>
      <c r="AN536" s="504">
        <f>+COUNTIF(F536:AG536,"外")</f>
        <v>0</v>
      </c>
    </row>
    <row r="537" spans="2:40">
      <c r="B537" s="3007"/>
      <c r="C537" s="3010"/>
      <c r="D537" s="517" t="str">
        <f>E$15</f>
        <v>●●</v>
      </c>
      <c r="E537" s="518"/>
      <c r="F537" s="519"/>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c r="AE537" s="520"/>
      <c r="AF537" s="520"/>
      <c r="AG537" s="521"/>
      <c r="AH537" s="514">
        <f t="shared" si="437"/>
        <v>28</v>
      </c>
      <c r="AI537" s="467">
        <f t="shared" si="438"/>
        <v>0</v>
      </c>
      <c r="AJ537" s="522">
        <f t="shared" ref="AJ537:AJ539" si="439">+COUNTIF(F537:AG537,"休")</f>
        <v>0</v>
      </c>
      <c r="AM537" s="504">
        <f t="shared" ref="AM537:AM539" si="440">+COUNTIF(F537:AG537,"－")</f>
        <v>0</v>
      </c>
      <c r="AN537" s="504">
        <f>+COUNTIF(F537:AG537,"外")</f>
        <v>0</v>
      </c>
    </row>
    <row r="538" spans="2:40">
      <c r="B538" s="3007"/>
      <c r="C538" s="3010"/>
      <c r="D538" s="517">
        <f>E$16</f>
        <v>0</v>
      </c>
      <c r="E538" s="518"/>
      <c r="F538" s="519"/>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c r="AE538" s="520"/>
      <c r="AF538" s="520"/>
      <c r="AG538" s="521"/>
      <c r="AH538" s="514">
        <f t="shared" si="437"/>
        <v>28</v>
      </c>
      <c r="AI538" s="467">
        <f t="shared" si="438"/>
        <v>0</v>
      </c>
      <c r="AJ538" s="522">
        <f t="shared" si="439"/>
        <v>0</v>
      </c>
      <c r="AM538" s="504">
        <f t="shared" si="440"/>
        <v>0</v>
      </c>
      <c r="AN538" s="504">
        <f>+COUNTIF(F538:AG538,"外")</f>
        <v>0</v>
      </c>
    </row>
    <row r="539" spans="2:40">
      <c r="B539" s="3007"/>
      <c r="C539" s="3011"/>
      <c r="D539" s="529">
        <f>E$17</f>
        <v>0</v>
      </c>
      <c r="E539" s="455"/>
      <c r="F539" s="519"/>
      <c r="G539" s="530"/>
      <c r="H539" s="530"/>
      <c r="I539" s="530"/>
      <c r="J539" s="530"/>
      <c r="K539" s="530"/>
      <c r="L539" s="530"/>
      <c r="M539" s="530"/>
      <c r="N539" s="530"/>
      <c r="O539" s="530"/>
      <c r="P539" s="530"/>
      <c r="Q539" s="530"/>
      <c r="R539" s="530"/>
      <c r="S539" s="530"/>
      <c r="T539" s="530"/>
      <c r="U539" s="530"/>
      <c r="V539" s="530"/>
      <c r="W539" s="530"/>
      <c r="X539" s="530"/>
      <c r="Y539" s="530"/>
      <c r="Z539" s="530"/>
      <c r="AA539" s="530"/>
      <c r="AB539" s="530"/>
      <c r="AC539" s="530"/>
      <c r="AD539" s="530"/>
      <c r="AE539" s="530"/>
      <c r="AF539" s="530"/>
      <c r="AG539" s="513"/>
      <c r="AH539" s="514">
        <f t="shared" si="437"/>
        <v>28</v>
      </c>
      <c r="AI539" s="498">
        <f t="shared" si="438"/>
        <v>0</v>
      </c>
      <c r="AJ539" s="516">
        <f t="shared" si="439"/>
        <v>0</v>
      </c>
      <c r="AM539" s="504">
        <f t="shared" si="440"/>
        <v>0</v>
      </c>
      <c r="AN539" s="504">
        <f>+COUNTIF(F539:AG539,"外")</f>
        <v>0</v>
      </c>
    </row>
    <row r="540" spans="2:40" ht="24.75" customHeight="1">
      <c r="B540" s="3007"/>
      <c r="C540" s="3009" t="s">
        <v>900</v>
      </c>
      <c r="D540" s="504" t="s">
        <v>488</v>
      </c>
      <c r="E540" s="526" t="s">
        <v>906</v>
      </c>
      <c r="F540" s="506"/>
      <c r="G540" s="507"/>
      <c r="H540" s="507"/>
      <c r="I540" s="507"/>
      <c r="J540" s="507"/>
      <c r="K540" s="507"/>
      <c r="L540" s="507"/>
      <c r="M540" s="507"/>
      <c r="N540" s="507"/>
      <c r="O540" s="507"/>
      <c r="P540" s="507"/>
      <c r="Q540" s="507"/>
      <c r="R540" s="507"/>
      <c r="S540" s="507"/>
      <c r="T540" s="507"/>
      <c r="U540" s="507"/>
      <c r="V540" s="507"/>
      <c r="W540" s="507"/>
      <c r="X540" s="507"/>
      <c r="Y540" s="507"/>
      <c r="Z540" s="507"/>
      <c r="AA540" s="507"/>
      <c r="AB540" s="507"/>
      <c r="AC540" s="507"/>
      <c r="AD540" s="507"/>
      <c r="AE540" s="507"/>
      <c r="AF540" s="507"/>
      <c r="AG540" s="508"/>
      <c r="AH540" s="527"/>
      <c r="AI540" s="504"/>
      <c r="AJ540" s="528"/>
    </row>
    <row r="541" spans="2:40">
      <c r="B541" s="3007"/>
      <c r="C541" s="3010"/>
      <c r="D541" s="509" t="str">
        <f>E$18</f>
        <v>●●</v>
      </c>
      <c r="E541" s="510"/>
      <c r="F541" s="511"/>
      <c r="G541" s="512"/>
      <c r="H541" s="512"/>
      <c r="I541" s="512"/>
      <c r="J541" s="512"/>
      <c r="K541" s="512"/>
      <c r="L541" s="512"/>
      <c r="M541" s="512"/>
      <c r="N541" s="512"/>
      <c r="O541" s="512"/>
      <c r="P541" s="512"/>
      <c r="Q541" s="512"/>
      <c r="R541" s="512"/>
      <c r="S541" s="512"/>
      <c r="T541" s="512"/>
      <c r="U541" s="512"/>
      <c r="V541" s="512"/>
      <c r="W541" s="512"/>
      <c r="X541" s="512"/>
      <c r="Y541" s="512"/>
      <c r="Z541" s="512"/>
      <c r="AA541" s="512"/>
      <c r="AB541" s="512"/>
      <c r="AC541" s="512"/>
      <c r="AD541" s="512"/>
      <c r="AE541" s="512"/>
      <c r="AF541" s="512"/>
      <c r="AG541" s="531"/>
      <c r="AH541" s="514">
        <f t="shared" ref="AH541:AH544" si="441">COUNTA(F$96:AG$96)-AI541</f>
        <v>28</v>
      </c>
      <c r="AI541" s="532">
        <f t="shared" ref="AI541:AI544" si="442">AM541+AN541</f>
        <v>0</v>
      </c>
      <c r="AJ541" s="533">
        <f>+COUNTIF(F541:AG541,"休")</f>
        <v>0</v>
      </c>
      <c r="AM541" s="504">
        <f>+COUNTIF(F541:AG541,"－")</f>
        <v>0</v>
      </c>
      <c r="AN541" s="504">
        <f>+COUNTIF(F541:AG541,"外")</f>
        <v>0</v>
      </c>
    </row>
    <row r="542" spans="2:40">
      <c r="B542" s="3007"/>
      <c r="C542" s="3010"/>
      <c r="D542" s="517">
        <f>E$19</f>
        <v>0</v>
      </c>
      <c r="E542" s="518"/>
      <c r="F542" s="519"/>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c r="AE542" s="520"/>
      <c r="AF542" s="520"/>
      <c r="AG542" s="521"/>
      <c r="AH542" s="514">
        <f t="shared" si="441"/>
        <v>28</v>
      </c>
      <c r="AI542" s="467">
        <f t="shared" si="442"/>
        <v>0</v>
      </c>
      <c r="AJ542" s="522">
        <f t="shared" ref="AJ542:AJ544" si="443">+COUNTIF(F542:AG542,"休")</f>
        <v>0</v>
      </c>
      <c r="AM542" s="504">
        <f t="shared" ref="AM542:AM544" si="444">+COUNTIF(F542:AG542,"－")</f>
        <v>0</v>
      </c>
      <c r="AN542" s="504">
        <f>+COUNTIF(F542:AG542,"外")</f>
        <v>0</v>
      </c>
    </row>
    <row r="543" spans="2:40">
      <c r="B543" s="3007"/>
      <c r="C543" s="3010"/>
      <c r="D543" s="517">
        <f>E$20</f>
        <v>0</v>
      </c>
      <c r="E543" s="518"/>
      <c r="F543" s="519"/>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1"/>
      <c r="AH543" s="514">
        <f t="shared" si="441"/>
        <v>28</v>
      </c>
      <c r="AI543" s="467">
        <f t="shared" si="442"/>
        <v>0</v>
      </c>
      <c r="AJ543" s="522">
        <f t="shared" si="443"/>
        <v>0</v>
      </c>
      <c r="AM543" s="504">
        <f t="shared" si="444"/>
        <v>0</v>
      </c>
      <c r="AN543" s="504">
        <f>+COUNTIF(F543:AG543,"外")</f>
        <v>0</v>
      </c>
    </row>
    <row r="544" spans="2:40">
      <c r="B544" s="3008"/>
      <c r="C544" s="3011"/>
      <c r="D544" s="534">
        <f>E$21</f>
        <v>0</v>
      </c>
      <c r="E544" s="544"/>
      <c r="F544" s="536"/>
      <c r="G544" s="537"/>
      <c r="H544" s="537"/>
      <c r="I544" s="537"/>
      <c r="J544" s="537"/>
      <c r="K544" s="537"/>
      <c r="L544" s="537"/>
      <c r="M544" s="537"/>
      <c r="N544" s="537"/>
      <c r="O544" s="537"/>
      <c r="P544" s="537"/>
      <c r="Q544" s="537"/>
      <c r="R544" s="537"/>
      <c r="S544" s="537"/>
      <c r="T544" s="537"/>
      <c r="U544" s="537"/>
      <c r="V544" s="537"/>
      <c r="W544" s="537"/>
      <c r="X544" s="537"/>
      <c r="Y544" s="537"/>
      <c r="Z544" s="537"/>
      <c r="AA544" s="537"/>
      <c r="AB544" s="537"/>
      <c r="AC544" s="537"/>
      <c r="AD544" s="537"/>
      <c r="AE544" s="537"/>
      <c r="AF544" s="537"/>
      <c r="AG544" s="538"/>
      <c r="AH544" s="539">
        <f t="shared" si="441"/>
        <v>28</v>
      </c>
      <c r="AI544" s="535">
        <f t="shared" si="442"/>
        <v>0</v>
      </c>
      <c r="AJ544" s="540">
        <f t="shared" si="443"/>
        <v>0</v>
      </c>
      <c r="AM544" s="504">
        <f t="shared" si="444"/>
        <v>0</v>
      </c>
      <c r="AN544" s="504">
        <f>+COUNTIF(F544:AG544,"外")</f>
        <v>0</v>
      </c>
    </row>
    <row r="545" spans="2:4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row>
    <row r="546" spans="2:40" ht="13.5" customHeight="1">
      <c r="B546" s="491"/>
      <c r="C546" s="492"/>
      <c r="D546" s="493"/>
      <c r="E546" s="456" t="s">
        <v>858</v>
      </c>
      <c r="F546" s="457">
        <f>+AG526+1</f>
        <v>45781</v>
      </c>
      <c r="G546" s="458">
        <f>+F546+1</f>
        <v>45782</v>
      </c>
      <c r="H546" s="458">
        <f t="shared" ref="H546:Y546" si="445">+G546+1</f>
        <v>45783</v>
      </c>
      <c r="I546" s="458">
        <f t="shared" si="445"/>
        <v>45784</v>
      </c>
      <c r="J546" s="458">
        <f t="shared" si="445"/>
        <v>45785</v>
      </c>
      <c r="K546" s="458">
        <f t="shared" si="445"/>
        <v>45786</v>
      </c>
      <c r="L546" s="458">
        <f t="shared" si="445"/>
        <v>45787</v>
      </c>
      <c r="M546" s="458">
        <f t="shared" si="445"/>
        <v>45788</v>
      </c>
      <c r="N546" s="458">
        <f t="shared" si="445"/>
        <v>45789</v>
      </c>
      <c r="O546" s="458">
        <f t="shared" si="445"/>
        <v>45790</v>
      </c>
      <c r="P546" s="458">
        <f t="shared" si="445"/>
        <v>45791</v>
      </c>
      <c r="Q546" s="458">
        <f t="shared" si="445"/>
        <v>45792</v>
      </c>
      <c r="R546" s="458">
        <f t="shared" si="445"/>
        <v>45793</v>
      </c>
      <c r="S546" s="458">
        <f t="shared" si="445"/>
        <v>45794</v>
      </c>
      <c r="T546" s="458">
        <f t="shared" si="445"/>
        <v>45795</v>
      </c>
      <c r="U546" s="458">
        <f t="shared" si="445"/>
        <v>45796</v>
      </c>
      <c r="V546" s="458">
        <f t="shared" si="445"/>
        <v>45797</v>
      </c>
      <c r="W546" s="458">
        <f t="shared" si="445"/>
        <v>45798</v>
      </c>
      <c r="X546" s="458">
        <f t="shared" si="445"/>
        <v>45799</v>
      </c>
      <c r="Y546" s="458">
        <f t="shared" si="445"/>
        <v>45800</v>
      </c>
      <c r="Z546" s="458">
        <f>+Y546+1</f>
        <v>45801</v>
      </c>
      <c r="AA546" s="458">
        <f t="shared" ref="AA546:AC546" si="446">+Z546+1</f>
        <v>45802</v>
      </c>
      <c r="AB546" s="458">
        <f t="shared" si="446"/>
        <v>45803</v>
      </c>
      <c r="AC546" s="458">
        <f t="shared" si="446"/>
        <v>45804</v>
      </c>
      <c r="AD546" s="458">
        <f>+AC546+1</f>
        <v>45805</v>
      </c>
      <c r="AE546" s="458">
        <f t="shared" ref="AE546" si="447">+AD546+1</f>
        <v>45806</v>
      </c>
      <c r="AF546" s="458">
        <f>+AE546+1</f>
        <v>45807</v>
      </c>
      <c r="AG546" s="494">
        <f t="shared" ref="AG546" si="448">+AF546+1</f>
        <v>45808</v>
      </c>
      <c r="AH546" s="3013" t="s">
        <v>902</v>
      </c>
      <c r="AI546" s="3016" t="s">
        <v>903</v>
      </c>
      <c r="AJ546" s="3019" t="s">
        <v>878</v>
      </c>
      <c r="AK546" s="3022"/>
      <c r="AM546" s="3023" t="s">
        <v>904</v>
      </c>
      <c r="AN546" s="3023" t="s">
        <v>905</v>
      </c>
    </row>
    <row r="547" spans="2:40">
      <c r="B547" s="495"/>
      <c r="C547" s="496"/>
      <c r="D547" s="497"/>
      <c r="E547" s="467" t="s">
        <v>859</v>
      </c>
      <c r="F547" s="468" t="str">
        <f>TEXT(WEEKDAY(+F546),"aaa")</f>
        <v>日</v>
      </c>
      <c r="G547" s="469" t="str">
        <f t="shared" ref="G547:AG547" si="449">TEXT(WEEKDAY(+G546),"aaa")</f>
        <v>月</v>
      </c>
      <c r="H547" s="469" t="str">
        <f t="shared" si="449"/>
        <v>火</v>
      </c>
      <c r="I547" s="469" t="str">
        <f t="shared" si="449"/>
        <v>水</v>
      </c>
      <c r="J547" s="469" t="str">
        <f t="shared" si="449"/>
        <v>木</v>
      </c>
      <c r="K547" s="469" t="str">
        <f t="shared" si="449"/>
        <v>金</v>
      </c>
      <c r="L547" s="469" t="str">
        <f t="shared" si="449"/>
        <v>土</v>
      </c>
      <c r="M547" s="469" t="str">
        <f t="shared" si="449"/>
        <v>日</v>
      </c>
      <c r="N547" s="469" t="str">
        <f t="shared" si="449"/>
        <v>月</v>
      </c>
      <c r="O547" s="469" t="str">
        <f t="shared" si="449"/>
        <v>火</v>
      </c>
      <c r="P547" s="469" t="str">
        <f t="shared" si="449"/>
        <v>水</v>
      </c>
      <c r="Q547" s="469" t="str">
        <f t="shared" si="449"/>
        <v>木</v>
      </c>
      <c r="R547" s="469" t="str">
        <f t="shared" si="449"/>
        <v>金</v>
      </c>
      <c r="S547" s="469" t="str">
        <f t="shared" si="449"/>
        <v>土</v>
      </c>
      <c r="T547" s="469" t="str">
        <f t="shared" si="449"/>
        <v>日</v>
      </c>
      <c r="U547" s="469" t="str">
        <f t="shared" si="449"/>
        <v>月</v>
      </c>
      <c r="V547" s="469" t="str">
        <f t="shared" si="449"/>
        <v>火</v>
      </c>
      <c r="W547" s="469" t="str">
        <f t="shared" si="449"/>
        <v>水</v>
      </c>
      <c r="X547" s="469" t="str">
        <f t="shared" si="449"/>
        <v>木</v>
      </c>
      <c r="Y547" s="469" t="str">
        <f t="shared" si="449"/>
        <v>金</v>
      </c>
      <c r="Z547" s="469" t="str">
        <f t="shared" si="449"/>
        <v>土</v>
      </c>
      <c r="AA547" s="469" t="str">
        <f t="shared" si="449"/>
        <v>日</v>
      </c>
      <c r="AB547" s="469" t="str">
        <f t="shared" si="449"/>
        <v>月</v>
      </c>
      <c r="AC547" s="469" t="str">
        <f t="shared" si="449"/>
        <v>火</v>
      </c>
      <c r="AD547" s="469" t="str">
        <f t="shared" si="449"/>
        <v>水</v>
      </c>
      <c r="AE547" s="469" t="str">
        <f t="shared" si="449"/>
        <v>木</v>
      </c>
      <c r="AF547" s="469" t="str">
        <f t="shared" si="449"/>
        <v>金</v>
      </c>
      <c r="AG547" s="550" t="str">
        <f t="shared" si="449"/>
        <v>土</v>
      </c>
      <c r="AH547" s="3014"/>
      <c r="AI547" s="3017"/>
      <c r="AJ547" s="3020"/>
      <c r="AK547" s="3022"/>
      <c r="AM547" s="3023"/>
      <c r="AN547" s="3023"/>
    </row>
    <row r="548" spans="2:40" ht="24.75" customHeight="1">
      <c r="B548" s="502" t="s">
        <v>876</v>
      </c>
      <c r="C548" s="503" t="s">
        <v>877</v>
      </c>
      <c r="D548" s="504" t="s">
        <v>488</v>
      </c>
      <c r="E548" s="526" t="s">
        <v>906</v>
      </c>
      <c r="F548" s="506"/>
      <c r="G548" s="507"/>
      <c r="H548" s="507"/>
      <c r="I548" s="507"/>
      <c r="J548" s="507"/>
      <c r="K548" s="507"/>
      <c r="L548" s="507"/>
      <c r="M548" s="507"/>
      <c r="N548" s="507"/>
      <c r="O548" s="507"/>
      <c r="P548" s="507"/>
      <c r="Q548" s="507"/>
      <c r="R548" s="507"/>
      <c r="S548" s="507"/>
      <c r="T548" s="507"/>
      <c r="U548" s="507"/>
      <c r="V548" s="507"/>
      <c r="W548" s="507"/>
      <c r="X548" s="507"/>
      <c r="Y548" s="507"/>
      <c r="Z548" s="507"/>
      <c r="AA548" s="507"/>
      <c r="AB548" s="507"/>
      <c r="AC548" s="507"/>
      <c r="AD548" s="507"/>
      <c r="AE548" s="507"/>
      <c r="AF548" s="507"/>
      <c r="AG548" s="508"/>
      <c r="AH548" s="3015"/>
      <c r="AI548" s="3018"/>
      <c r="AJ548" s="3021"/>
      <c r="AK548" s="3022"/>
    </row>
    <row r="549" spans="2:40" ht="13.5" customHeight="1">
      <c r="B549" s="3006" t="s">
        <v>885</v>
      </c>
      <c r="C549" s="3009" t="s">
        <v>886</v>
      </c>
      <c r="D549" s="509" t="str">
        <f>E$8</f>
        <v>〇〇</v>
      </c>
      <c r="E549" s="510"/>
      <c r="F549" s="511"/>
      <c r="G549" s="512"/>
      <c r="H549" s="512"/>
      <c r="I549" s="512"/>
      <c r="J549" s="512"/>
      <c r="K549" s="512"/>
      <c r="L549" s="512"/>
      <c r="M549" s="512"/>
      <c r="N549" s="512"/>
      <c r="O549" s="512"/>
      <c r="P549" s="512"/>
      <c r="Q549" s="512"/>
      <c r="R549" s="512"/>
      <c r="S549" s="512"/>
      <c r="T549" s="512"/>
      <c r="U549" s="512"/>
      <c r="V549" s="512"/>
      <c r="W549" s="512"/>
      <c r="X549" s="512"/>
      <c r="Y549" s="512"/>
      <c r="Z549" s="512"/>
      <c r="AA549" s="512"/>
      <c r="AB549" s="512"/>
      <c r="AC549" s="512"/>
      <c r="AD549" s="512"/>
      <c r="AE549" s="512"/>
      <c r="AF549" s="512"/>
      <c r="AG549" s="513"/>
      <c r="AH549" s="514">
        <f>COUNTA(F$116:AG$116)-AI549</f>
        <v>28</v>
      </c>
      <c r="AI549" s="515">
        <f>AM549+AN549</f>
        <v>0</v>
      </c>
      <c r="AJ549" s="516">
        <f>+COUNTIF(F549:AG549,"休")</f>
        <v>0</v>
      </c>
      <c r="AM549" s="504">
        <f>+COUNTIF(F549:AG549,"－")</f>
        <v>0</v>
      </c>
      <c r="AN549" s="504">
        <f t="shared" ref="AN549:AN554" si="450">+COUNTIF(F549:AG549,"外")</f>
        <v>0</v>
      </c>
    </row>
    <row r="550" spans="2:40" ht="13.5" customHeight="1">
      <c r="B550" s="3007"/>
      <c r="C550" s="3010"/>
      <c r="D550" s="517" t="str">
        <f>E$9</f>
        <v>●●</v>
      </c>
      <c r="E550" s="518"/>
      <c r="F550" s="519"/>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c r="AE550" s="520"/>
      <c r="AF550" s="520"/>
      <c r="AG550" s="521"/>
      <c r="AH550" s="514">
        <f t="shared" ref="AH550:AH554" si="451">COUNTA(F$116:AG$116)-AI550</f>
        <v>28</v>
      </c>
      <c r="AI550" s="467">
        <f t="shared" ref="AI550" si="452">AM550+AN550</f>
        <v>0</v>
      </c>
      <c r="AJ550" s="522">
        <f t="shared" ref="AJ550:AJ553" si="453">+COUNTIF(F550:AG550,"休")</f>
        <v>0</v>
      </c>
      <c r="AM550" s="504">
        <f t="shared" ref="AM550:AM553" si="454">+COUNTIF(F550:AG550,"－")</f>
        <v>0</v>
      </c>
      <c r="AN550" s="504">
        <f t="shared" si="450"/>
        <v>0</v>
      </c>
    </row>
    <row r="551" spans="2:40">
      <c r="B551" s="3007"/>
      <c r="C551" s="3010"/>
      <c r="D551" s="517" t="str">
        <f>E$10</f>
        <v>△△</v>
      </c>
      <c r="E551" s="518"/>
      <c r="F551" s="519"/>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520"/>
      <c r="AF551" s="520"/>
      <c r="AG551" s="521"/>
      <c r="AH551" s="514">
        <f t="shared" si="451"/>
        <v>28</v>
      </c>
      <c r="AI551" s="467">
        <f>AM551+AN551</f>
        <v>0</v>
      </c>
      <c r="AJ551" s="522">
        <f t="shared" si="453"/>
        <v>0</v>
      </c>
      <c r="AM551" s="504">
        <f t="shared" si="454"/>
        <v>0</v>
      </c>
      <c r="AN551" s="504">
        <f t="shared" si="450"/>
        <v>0</v>
      </c>
    </row>
    <row r="552" spans="2:40">
      <c r="B552" s="3007"/>
      <c r="C552" s="3010"/>
      <c r="D552" s="517" t="str">
        <f>E$11</f>
        <v>■■</v>
      </c>
      <c r="E552" s="518"/>
      <c r="F552" s="519"/>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1"/>
      <c r="AH552" s="514">
        <f t="shared" si="451"/>
        <v>28</v>
      </c>
      <c r="AI552" s="467">
        <f t="shared" ref="AI552:AI554" si="455">AM552+AN552</f>
        <v>0</v>
      </c>
      <c r="AJ552" s="522">
        <f t="shared" si="453"/>
        <v>0</v>
      </c>
      <c r="AM552" s="504">
        <f t="shared" si="454"/>
        <v>0</v>
      </c>
      <c r="AN552" s="504">
        <f t="shared" si="450"/>
        <v>0</v>
      </c>
    </row>
    <row r="553" spans="2:40">
      <c r="B553" s="3007"/>
      <c r="C553" s="3010"/>
      <c r="D553" s="517" t="str">
        <f>E$12</f>
        <v>★★</v>
      </c>
      <c r="E553" s="518"/>
      <c r="F553" s="519"/>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c r="AE553" s="520"/>
      <c r="AF553" s="520"/>
      <c r="AG553" s="521"/>
      <c r="AH553" s="514">
        <f t="shared" si="451"/>
        <v>28</v>
      </c>
      <c r="AI553" s="467">
        <f t="shared" si="455"/>
        <v>0</v>
      </c>
      <c r="AJ553" s="522">
        <f t="shared" si="453"/>
        <v>0</v>
      </c>
      <c r="AM553" s="504">
        <f t="shared" si="454"/>
        <v>0</v>
      </c>
      <c r="AN553" s="504">
        <f t="shared" si="450"/>
        <v>0</v>
      </c>
    </row>
    <row r="554" spans="2:40">
      <c r="B554" s="3008"/>
      <c r="C554" s="3011"/>
      <c r="D554" s="529"/>
      <c r="E554" s="455"/>
      <c r="F554" s="523"/>
      <c r="G554" s="524"/>
      <c r="H554" s="524"/>
      <c r="I554" s="524"/>
      <c r="J554" s="524"/>
      <c r="K554" s="524"/>
      <c r="L554" s="524"/>
      <c r="M554" s="524"/>
      <c r="N554" s="524"/>
      <c r="O554" s="524"/>
      <c r="P554" s="524"/>
      <c r="Q554" s="524"/>
      <c r="R554" s="524"/>
      <c r="S554" s="524"/>
      <c r="T554" s="524"/>
      <c r="U554" s="524"/>
      <c r="V554" s="524"/>
      <c r="W554" s="524"/>
      <c r="X554" s="524"/>
      <c r="Y554" s="524"/>
      <c r="Z554" s="524"/>
      <c r="AA554" s="524"/>
      <c r="AB554" s="524"/>
      <c r="AC554" s="524"/>
      <c r="AD554" s="524"/>
      <c r="AE554" s="524"/>
      <c r="AF554" s="524"/>
      <c r="AG554" s="525"/>
      <c r="AH554" s="514">
        <f t="shared" si="451"/>
        <v>28</v>
      </c>
      <c r="AI554" s="515">
        <f t="shared" si="455"/>
        <v>0</v>
      </c>
      <c r="AJ554" s="516">
        <f>+COUNTIF(F554:AG554,"休")</f>
        <v>0</v>
      </c>
      <c r="AM554" s="504">
        <f>+COUNTIF(F554:AG554,"－")</f>
        <v>0</v>
      </c>
      <c r="AN554" s="504">
        <f t="shared" si="450"/>
        <v>0</v>
      </c>
    </row>
    <row r="555" spans="2:40" ht="24.75" customHeight="1">
      <c r="B555" s="3006" t="s">
        <v>896</v>
      </c>
      <c r="C555" s="3009" t="s">
        <v>897</v>
      </c>
      <c r="D555" s="504" t="s">
        <v>488</v>
      </c>
      <c r="E555" s="526" t="s">
        <v>906</v>
      </c>
      <c r="F555" s="506"/>
      <c r="G555" s="507"/>
      <c r="H555" s="507"/>
      <c r="I555" s="507"/>
      <c r="J555" s="507"/>
      <c r="K555" s="507"/>
      <c r="L555" s="507"/>
      <c r="M555" s="507"/>
      <c r="N555" s="507"/>
      <c r="O555" s="507"/>
      <c r="P555" s="507"/>
      <c r="Q555" s="507"/>
      <c r="R555" s="507"/>
      <c r="S555" s="507"/>
      <c r="T555" s="507"/>
      <c r="U555" s="507"/>
      <c r="V555" s="507"/>
      <c r="W555" s="507"/>
      <c r="X555" s="507"/>
      <c r="Y555" s="507"/>
      <c r="Z555" s="507"/>
      <c r="AA555" s="507"/>
      <c r="AB555" s="507"/>
      <c r="AC555" s="507"/>
      <c r="AD555" s="507"/>
      <c r="AE555" s="507"/>
      <c r="AF555" s="507"/>
      <c r="AG555" s="508"/>
      <c r="AH555" s="527"/>
      <c r="AI555" s="504"/>
      <c r="AJ555" s="528"/>
    </row>
    <row r="556" spans="2:40" ht="13.5" customHeight="1">
      <c r="B556" s="3007"/>
      <c r="C556" s="3010"/>
      <c r="D556" s="529" t="str">
        <f>E$14</f>
        <v>〇〇</v>
      </c>
      <c r="E556" s="455"/>
      <c r="F556" s="511"/>
      <c r="G556" s="512"/>
      <c r="H556" s="512"/>
      <c r="I556" s="512"/>
      <c r="J556" s="512"/>
      <c r="K556" s="512"/>
      <c r="L556" s="512"/>
      <c r="M556" s="512"/>
      <c r="N556" s="512"/>
      <c r="O556" s="512"/>
      <c r="P556" s="512"/>
      <c r="Q556" s="512"/>
      <c r="R556" s="512"/>
      <c r="S556" s="512"/>
      <c r="T556" s="512"/>
      <c r="U556" s="512"/>
      <c r="V556" s="512"/>
      <c r="W556" s="512"/>
      <c r="X556" s="512"/>
      <c r="Y556" s="512"/>
      <c r="Z556" s="512"/>
      <c r="AA556" s="512"/>
      <c r="AB556" s="512"/>
      <c r="AC556" s="512"/>
      <c r="AD556" s="512"/>
      <c r="AE556" s="512"/>
      <c r="AF556" s="512"/>
      <c r="AG556" s="513"/>
      <c r="AH556" s="514">
        <f t="shared" ref="AH556:AH559" si="456">COUNTA(F$116:AG$116)-AI556</f>
        <v>28</v>
      </c>
      <c r="AI556" s="515">
        <f t="shared" ref="AI556:AI559" si="457">AM556+AN556</f>
        <v>0</v>
      </c>
      <c r="AJ556" s="516">
        <f>+COUNTIF(F556:AG556,"休")</f>
        <v>0</v>
      </c>
      <c r="AM556" s="504">
        <f>+COUNTIF(F556:AG556,"－")</f>
        <v>0</v>
      </c>
      <c r="AN556" s="504">
        <f>+COUNTIF(F556:AG556,"外")</f>
        <v>0</v>
      </c>
    </row>
    <row r="557" spans="2:40">
      <c r="B557" s="3007"/>
      <c r="C557" s="3010"/>
      <c r="D557" s="517" t="str">
        <f>E$15</f>
        <v>●●</v>
      </c>
      <c r="E557" s="518"/>
      <c r="F557" s="519"/>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c r="AE557" s="520"/>
      <c r="AF557" s="520"/>
      <c r="AG557" s="521"/>
      <c r="AH557" s="514">
        <f t="shared" si="456"/>
        <v>28</v>
      </c>
      <c r="AI557" s="467">
        <f t="shared" si="457"/>
        <v>0</v>
      </c>
      <c r="AJ557" s="522">
        <f t="shared" ref="AJ557:AJ559" si="458">+COUNTIF(F557:AG557,"休")</f>
        <v>0</v>
      </c>
      <c r="AM557" s="504">
        <f t="shared" ref="AM557:AM559" si="459">+COUNTIF(F557:AG557,"－")</f>
        <v>0</v>
      </c>
      <c r="AN557" s="504">
        <f>+COUNTIF(F557:AG557,"外")</f>
        <v>0</v>
      </c>
    </row>
    <row r="558" spans="2:40">
      <c r="B558" s="3007"/>
      <c r="C558" s="3010"/>
      <c r="D558" s="517">
        <f>E$16</f>
        <v>0</v>
      </c>
      <c r="E558" s="518"/>
      <c r="F558" s="519"/>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c r="AE558" s="520"/>
      <c r="AF558" s="520"/>
      <c r="AG558" s="521"/>
      <c r="AH558" s="514">
        <f t="shared" si="456"/>
        <v>28</v>
      </c>
      <c r="AI558" s="467">
        <f t="shared" si="457"/>
        <v>0</v>
      </c>
      <c r="AJ558" s="522">
        <f t="shared" si="458"/>
        <v>0</v>
      </c>
      <c r="AM558" s="504">
        <f t="shared" si="459"/>
        <v>0</v>
      </c>
      <c r="AN558" s="504">
        <f>+COUNTIF(F558:AG558,"外")</f>
        <v>0</v>
      </c>
    </row>
    <row r="559" spans="2:40">
      <c r="B559" s="3007"/>
      <c r="C559" s="3011"/>
      <c r="D559" s="529">
        <f>E$17</f>
        <v>0</v>
      </c>
      <c r="E559" s="455"/>
      <c r="F559" s="519"/>
      <c r="G559" s="530"/>
      <c r="H559" s="530"/>
      <c r="I559" s="530"/>
      <c r="J559" s="530"/>
      <c r="K559" s="530"/>
      <c r="L559" s="530"/>
      <c r="M559" s="530"/>
      <c r="N559" s="530"/>
      <c r="O559" s="530"/>
      <c r="P559" s="530"/>
      <c r="Q559" s="530"/>
      <c r="R559" s="530"/>
      <c r="S559" s="530"/>
      <c r="T559" s="530"/>
      <c r="U559" s="530"/>
      <c r="V559" s="530"/>
      <c r="W559" s="530"/>
      <c r="X559" s="530"/>
      <c r="Y559" s="530"/>
      <c r="Z559" s="530"/>
      <c r="AA559" s="530"/>
      <c r="AB559" s="530"/>
      <c r="AC559" s="530"/>
      <c r="AD559" s="530"/>
      <c r="AE559" s="530"/>
      <c r="AF559" s="530"/>
      <c r="AG559" s="513"/>
      <c r="AH559" s="514">
        <f t="shared" si="456"/>
        <v>28</v>
      </c>
      <c r="AI559" s="498">
        <f t="shared" si="457"/>
        <v>0</v>
      </c>
      <c r="AJ559" s="516">
        <f t="shared" si="458"/>
        <v>0</v>
      </c>
      <c r="AM559" s="504">
        <f t="shared" si="459"/>
        <v>0</v>
      </c>
      <c r="AN559" s="504">
        <f>+COUNTIF(F559:AG559,"外")</f>
        <v>0</v>
      </c>
    </row>
    <row r="560" spans="2:40" ht="24.75" customHeight="1">
      <c r="B560" s="3007"/>
      <c r="C560" s="3009" t="s">
        <v>900</v>
      </c>
      <c r="D560" s="504" t="s">
        <v>488</v>
      </c>
      <c r="E560" s="526" t="s">
        <v>906</v>
      </c>
      <c r="F560" s="506"/>
      <c r="G560" s="507"/>
      <c r="H560" s="507"/>
      <c r="I560" s="507"/>
      <c r="J560" s="507"/>
      <c r="K560" s="507"/>
      <c r="L560" s="507"/>
      <c r="M560" s="507"/>
      <c r="N560" s="507"/>
      <c r="O560" s="507"/>
      <c r="P560" s="507"/>
      <c r="Q560" s="507"/>
      <c r="R560" s="507"/>
      <c r="S560" s="507"/>
      <c r="T560" s="507"/>
      <c r="U560" s="507"/>
      <c r="V560" s="507"/>
      <c r="W560" s="507"/>
      <c r="X560" s="507"/>
      <c r="Y560" s="507"/>
      <c r="Z560" s="507"/>
      <c r="AA560" s="507"/>
      <c r="AB560" s="507"/>
      <c r="AC560" s="507"/>
      <c r="AD560" s="507"/>
      <c r="AE560" s="507"/>
      <c r="AF560" s="507"/>
      <c r="AG560" s="508"/>
      <c r="AH560" s="527"/>
      <c r="AI560" s="504"/>
      <c r="AJ560" s="528"/>
    </row>
    <row r="561" spans="2:40">
      <c r="B561" s="3007"/>
      <c r="C561" s="3010"/>
      <c r="D561" s="509" t="str">
        <f>E$18</f>
        <v>●●</v>
      </c>
      <c r="E561" s="510"/>
      <c r="F561" s="511"/>
      <c r="G561" s="512"/>
      <c r="H561" s="512"/>
      <c r="I561" s="512"/>
      <c r="J561" s="512"/>
      <c r="K561" s="512"/>
      <c r="L561" s="512"/>
      <c r="M561" s="512"/>
      <c r="N561" s="512"/>
      <c r="O561" s="512"/>
      <c r="P561" s="512"/>
      <c r="Q561" s="512"/>
      <c r="R561" s="512"/>
      <c r="S561" s="512"/>
      <c r="T561" s="512"/>
      <c r="U561" s="512"/>
      <c r="V561" s="512"/>
      <c r="W561" s="512"/>
      <c r="X561" s="512"/>
      <c r="Y561" s="512"/>
      <c r="Z561" s="512"/>
      <c r="AA561" s="512"/>
      <c r="AB561" s="512"/>
      <c r="AC561" s="512"/>
      <c r="AD561" s="512"/>
      <c r="AE561" s="512"/>
      <c r="AF561" s="512"/>
      <c r="AG561" s="531"/>
      <c r="AH561" s="514">
        <f t="shared" ref="AH561:AH564" si="460">COUNTA(F$116:AG$116)-AI561</f>
        <v>28</v>
      </c>
      <c r="AI561" s="532">
        <f t="shared" ref="AI561:AI564" si="461">AM561+AN561</f>
        <v>0</v>
      </c>
      <c r="AJ561" s="533">
        <f>+COUNTIF(F561:AG561,"休")</f>
        <v>0</v>
      </c>
      <c r="AM561" s="504">
        <f>+COUNTIF(F561:AG561,"－")</f>
        <v>0</v>
      </c>
      <c r="AN561" s="504">
        <f>+COUNTIF(F561:AG561,"外")</f>
        <v>0</v>
      </c>
    </row>
    <row r="562" spans="2:40">
      <c r="B562" s="3007"/>
      <c r="C562" s="3010"/>
      <c r="D562" s="517">
        <f>E$19</f>
        <v>0</v>
      </c>
      <c r="E562" s="518"/>
      <c r="F562" s="519"/>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c r="AE562" s="520"/>
      <c r="AF562" s="520"/>
      <c r="AG562" s="521"/>
      <c r="AH562" s="514">
        <f t="shared" si="460"/>
        <v>28</v>
      </c>
      <c r="AI562" s="467">
        <f t="shared" si="461"/>
        <v>0</v>
      </c>
      <c r="AJ562" s="522">
        <f t="shared" ref="AJ562:AJ564" si="462">+COUNTIF(F562:AG562,"休")</f>
        <v>0</v>
      </c>
      <c r="AM562" s="504">
        <f t="shared" ref="AM562:AM564" si="463">+COUNTIF(F562:AG562,"－")</f>
        <v>0</v>
      </c>
      <c r="AN562" s="504">
        <f>+COUNTIF(F562:AG562,"外")</f>
        <v>0</v>
      </c>
    </row>
    <row r="563" spans="2:40">
      <c r="B563" s="3007"/>
      <c r="C563" s="3010"/>
      <c r="D563" s="517">
        <f>E$20</f>
        <v>0</v>
      </c>
      <c r="E563" s="518"/>
      <c r="F563" s="519"/>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1"/>
      <c r="AH563" s="514">
        <f t="shared" si="460"/>
        <v>28</v>
      </c>
      <c r="AI563" s="467">
        <f t="shared" si="461"/>
        <v>0</v>
      </c>
      <c r="AJ563" s="522">
        <f t="shared" si="462"/>
        <v>0</v>
      </c>
      <c r="AM563" s="504">
        <f t="shared" si="463"/>
        <v>0</v>
      </c>
      <c r="AN563" s="504">
        <f>+COUNTIF(F563:AG563,"外")</f>
        <v>0</v>
      </c>
    </row>
    <row r="564" spans="2:40">
      <c r="B564" s="3008"/>
      <c r="C564" s="3011"/>
      <c r="D564" s="534">
        <f>E$21</f>
        <v>0</v>
      </c>
      <c r="E564" s="544"/>
      <c r="F564" s="536"/>
      <c r="G564" s="537"/>
      <c r="H564" s="537"/>
      <c r="I564" s="537"/>
      <c r="J564" s="537"/>
      <c r="K564" s="537"/>
      <c r="L564" s="537"/>
      <c r="M564" s="537"/>
      <c r="N564" s="537"/>
      <c r="O564" s="537"/>
      <c r="P564" s="537"/>
      <c r="Q564" s="537"/>
      <c r="R564" s="537"/>
      <c r="S564" s="537"/>
      <c r="T564" s="537"/>
      <c r="U564" s="537"/>
      <c r="V564" s="537"/>
      <c r="W564" s="537"/>
      <c r="X564" s="537"/>
      <c r="Y564" s="537"/>
      <c r="Z564" s="537"/>
      <c r="AA564" s="537"/>
      <c r="AB564" s="537"/>
      <c r="AC564" s="537"/>
      <c r="AD564" s="537"/>
      <c r="AE564" s="537"/>
      <c r="AF564" s="537"/>
      <c r="AG564" s="538"/>
      <c r="AH564" s="539">
        <f t="shared" si="460"/>
        <v>28</v>
      </c>
      <c r="AI564" s="535">
        <f t="shared" si="461"/>
        <v>0</v>
      </c>
      <c r="AJ564" s="540">
        <f t="shared" si="462"/>
        <v>0</v>
      </c>
      <c r="AM564" s="504">
        <f t="shared" si="463"/>
        <v>0</v>
      </c>
      <c r="AN564" s="504">
        <f>+COUNTIF(F564:AG564,"外")</f>
        <v>0</v>
      </c>
    </row>
    <row r="565" spans="2:4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row>
    <row r="566" spans="2:40" ht="13.5" customHeight="1">
      <c r="B566" s="491"/>
      <c r="C566" s="492"/>
      <c r="D566" s="493"/>
      <c r="E566" s="461" t="s">
        <v>858</v>
      </c>
      <c r="F566" s="462">
        <f>+AG546+1</f>
        <v>45809</v>
      </c>
      <c r="G566" s="463">
        <f>+F566+1</f>
        <v>45810</v>
      </c>
      <c r="H566" s="463">
        <f t="shared" ref="H566:Y566" si="464">+G566+1</f>
        <v>45811</v>
      </c>
      <c r="I566" s="463">
        <f t="shared" si="464"/>
        <v>45812</v>
      </c>
      <c r="J566" s="463">
        <f t="shared" si="464"/>
        <v>45813</v>
      </c>
      <c r="K566" s="463">
        <f t="shared" si="464"/>
        <v>45814</v>
      </c>
      <c r="L566" s="463">
        <f t="shared" si="464"/>
        <v>45815</v>
      </c>
      <c r="M566" s="463">
        <f t="shared" si="464"/>
        <v>45816</v>
      </c>
      <c r="N566" s="463">
        <f t="shared" si="464"/>
        <v>45817</v>
      </c>
      <c r="O566" s="463">
        <f t="shared" si="464"/>
        <v>45818</v>
      </c>
      <c r="P566" s="463">
        <f t="shared" si="464"/>
        <v>45819</v>
      </c>
      <c r="Q566" s="463">
        <f t="shared" si="464"/>
        <v>45820</v>
      </c>
      <c r="R566" s="463">
        <f t="shared" si="464"/>
        <v>45821</v>
      </c>
      <c r="S566" s="463">
        <f t="shared" si="464"/>
        <v>45822</v>
      </c>
      <c r="T566" s="463">
        <f t="shared" si="464"/>
        <v>45823</v>
      </c>
      <c r="U566" s="463">
        <f t="shared" si="464"/>
        <v>45824</v>
      </c>
      <c r="V566" s="463">
        <f t="shared" si="464"/>
        <v>45825</v>
      </c>
      <c r="W566" s="463">
        <f t="shared" si="464"/>
        <v>45826</v>
      </c>
      <c r="X566" s="463">
        <f t="shared" si="464"/>
        <v>45827</v>
      </c>
      <c r="Y566" s="463">
        <f t="shared" si="464"/>
        <v>45828</v>
      </c>
      <c r="Z566" s="463">
        <f>+Y566+1</f>
        <v>45829</v>
      </c>
      <c r="AA566" s="463">
        <f t="shared" ref="AA566:AC566" si="465">+Z566+1</f>
        <v>45830</v>
      </c>
      <c r="AB566" s="463">
        <f t="shared" si="465"/>
        <v>45831</v>
      </c>
      <c r="AC566" s="463">
        <f t="shared" si="465"/>
        <v>45832</v>
      </c>
      <c r="AD566" s="463">
        <f>+AC566+1</f>
        <v>45833</v>
      </c>
      <c r="AE566" s="463">
        <f t="shared" ref="AE566" si="466">+AD566+1</f>
        <v>45834</v>
      </c>
      <c r="AF566" s="463">
        <f>+AE566+1</f>
        <v>45835</v>
      </c>
      <c r="AG566" s="541">
        <f t="shared" ref="AG566" si="467">+AF566+1</f>
        <v>45836</v>
      </c>
      <c r="AH566" s="3013" t="s">
        <v>902</v>
      </c>
      <c r="AI566" s="3016" t="s">
        <v>903</v>
      </c>
      <c r="AJ566" s="3019" t="s">
        <v>878</v>
      </c>
      <c r="AK566" s="3022"/>
      <c r="AM566" s="3023" t="s">
        <v>953</v>
      </c>
      <c r="AN566" s="3023" t="s">
        <v>905</v>
      </c>
    </row>
    <row r="567" spans="2:40">
      <c r="B567" s="495"/>
      <c r="C567" s="496"/>
      <c r="D567" s="497"/>
      <c r="E567" s="464" t="s">
        <v>859</v>
      </c>
      <c r="F567" s="465" t="str">
        <f>TEXT(WEEKDAY(+F566),"aaa")</f>
        <v>日</v>
      </c>
      <c r="G567" s="466" t="str">
        <f t="shared" ref="G567:AG567" si="468">TEXT(WEEKDAY(+G566),"aaa")</f>
        <v>月</v>
      </c>
      <c r="H567" s="466" t="str">
        <f t="shared" si="468"/>
        <v>火</v>
      </c>
      <c r="I567" s="466" t="str">
        <f t="shared" si="468"/>
        <v>水</v>
      </c>
      <c r="J567" s="466" t="str">
        <f t="shared" si="468"/>
        <v>木</v>
      </c>
      <c r="K567" s="466" t="str">
        <f t="shared" si="468"/>
        <v>金</v>
      </c>
      <c r="L567" s="466" t="str">
        <f t="shared" si="468"/>
        <v>土</v>
      </c>
      <c r="M567" s="466" t="str">
        <f t="shared" si="468"/>
        <v>日</v>
      </c>
      <c r="N567" s="466" t="str">
        <f t="shared" si="468"/>
        <v>月</v>
      </c>
      <c r="O567" s="466" t="str">
        <f t="shared" si="468"/>
        <v>火</v>
      </c>
      <c r="P567" s="466" t="str">
        <f t="shared" si="468"/>
        <v>水</v>
      </c>
      <c r="Q567" s="466" t="str">
        <f t="shared" si="468"/>
        <v>木</v>
      </c>
      <c r="R567" s="466" t="str">
        <f t="shared" si="468"/>
        <v>金</v>
      </c>
      <c r="S567" s="466" t="str">
        <f t="shared" si="468"/>
        <v>土</v>
      </c>
      <c r="T567" s="466" t="str">
        <f t="shared" si="468"/>
        <v>日</v>
      </c>
      <c r="U567" s="466" t="str">
        <f t="shared" si="468"/>
        <v>月</v>
      </c>
      <c r="V567" s="466" t="str">
        <f t="shared" si="468"/>
        <v>火</v>
      </c>
      <c r="W567" s="466" t="str">
        <f t="shared" si="468"/>
        <v>水</v>
      </c>
      <c r="X567" s="466" t="str">
        <f t="shared" si="468"/>
        <v>木</v>
      </c>
      <c r="Y567" s="466" t="str">
        <f t="shared" si="468"/>
        <v>金</v>
      </c>
      <c r="Z567" s="466" t="str">
        <f t="shared" si="468"/>
        <v>土</v>
      </c>
      <c r="AA567" s="466" t="str">
        <f t="shared" si="468"/>
        <v>日</v>
      </c>
      <c r="AB567" s="466" t="str">
        <f t="shared" si="468"/>
        <v>月</v>
      </c>
      <c r="AC567" s="466" t="str">
        <f t="shared" si="468"/>
        <v>火</v>
      </c>
      <c r="AD567" s="466" t="str">
        <f t="shared" si="468"/>
        <v>水</v>
      </c>
      <c r="AE567" s="466" t="str">
        <f t="shared" si="468"/>
        <v>木</v>
      </c>
      <c r="AF567" s="466" t="str">
        <f t="shared" si="468"/>
        <v>金</v>
      </c>
      <c r="AG567" s="543" t="str">
        <f t="shared" si="468"/>
        <v>土</v>
      </c>
      <c r="AH567" s="3014"/>
      <c r="AI567" s="3017"/>
      <c r="AJ567" s="3020"/>
      <c r="AK567" s="3022"/>
      <c r="AM567" s="3023"/>
      <c r="AN567" s="3023"/>
    </row>
    <row r="568" spans="2:40" ht="24.75" customHeight="1">
      <c r="B568" s="502" t="s">
        <v>876</v>
      </c>
      <c r="C568" s="503" t="s">
        <v>877</v>
      </c>
      <c r="D568" s="504" t="s">
        <v>488</v>
      </c>
      <c r="E568" s="526" t="s">
        <v>906</v>
      </c>
      <c r="F568" s="506"/>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507"/>
      <c r="AD568" s="507"/>
      <c r="AE568" s="507"/>
      <c r="AF568" s="507"/>
      <c r="AG568" s="508"/>
      <c r="AH568" s="3015"/>
      <c r="AI568" s="3018"/>
      <c r="AJ568" s="3021"/>
      <c r="AK568" s="3022"/>
    </row>
    <row r="569" spans="2:40" ht="13.5" customHeight="1">
      <c r="B569" s="3006" t="s">
        <v>885</v>
      </c>
      <c r="C569" s="3009" t="s">
        <v>886</v>
      </c>
      <c r="D569" s="509" t="str">
        <f>E$8</f>
        <v>〇〇</v>
      </c>
      <c r="E569" s="510"/>
      <c r="F569" s="511"/>
      <c r="G569" s="512"/>
      <c r="H569" s="512"/>
      <c r="I569" s="512"/>
      <c r="J569" s="512"/>
      <c r="K569" s="512"/>
      <c r="L569" s="512"/>
      <c r="M569" s="512"/>
      <c r="N569" s="512"/>
      <c r="O569" s="512"/>
      <c r="P569" s="512"/>
      <c r="Q569" s="512"/>
      <c r="R569" s="512"/>
      <c r="S569" s="512"/>
      <c r="T569" s="512"/>
      <c r="U569" s="512"/>
      <c r="V569" s="512"/>
      <c r="W569" s="512"/>
      <c r="X569" s="512"/>
      <c r="Y569" s="512"/>
      <c r="Z569" s="512"/>
      <c r="AA569" s="512"/>
      <c r="AB569" s="512"/>
      <c r="AC569" s="512"/>
      <c r="AD569" s="512"/>
      <c r="AE569" s="512"/>
      <c r="AF569" s="512"/>
      <c r="AG569" s="513"/>
      <c r="AH569" s="514">
        <f>COUNTA(F$136:AG$136)-AI569</f>
        <v>28</v>
      </c>
      <c r="AI569" s="515">
        <f>AM569+AN569</f>
        <v>0</v>
      </c>
      <c r="AJ569" s="516">
        <f>+COUNTIF(F569:AG569,"休")</f>
        <v>0</v>
      </c>
      <c r="AM569" s="504">
        <f>+COUNTIF(F569:AG569,"－")</f>
        <v>0</v>
      </c>
      <c r="AN569" s="504">
        <f t="shared" ref="AN569:AN574" si="469">+COUNTIF(F569:AG569,"外")</f>
        <v>0</v>
      </c>
    </row>
    <row r="570" spans="2:40" ht="13.5" customHeight="1">
      <c r="B570" s="3007"/>
      <c r="C570" s="3010"/>
      <c r="D570" s="517" t="str">
        <f>E$9</f>
        <v>●●</v>
      </c>
      <c r="E570" s="518"/>
      <c r="F570" s="519"/>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c r="AE570" s="520"/>
      <c r="AF570" s="520"/>
      <c r="AG570" s="521"/>
      <c r="AH570" s="514">
        <f t="shared" ref="AH570:AH574" si="470">COUNTA(F$136:AG$136)-AI570</f>
        <v>28</v>
      </c>
      <c r="AI570" s="467">
        <f t="shared" ref="AI570" si="471">AM570+AN570</f>
        <v>0</v>
      </c>
      <c r="AJ570" s="522">
        <f t="shared" ref="AJ570:AJ573" si="472">+COUNTIF(F570:AG570,"休")</f>
        <v>0</v>
      </c>
      <c r="AM570" s="504">
        <f t="shared" ref="AM570:AM573" si="473">+COUNTIF(F570:AG570,"－")</f>
        <v>0</v>
      </c>
      <c r="AN570" s="504">
        <f t="shared" si="469"/>
        <v>0</v>
      </c>
    </row>
    <row r="571" spans="2:40">
      <c r="B571" s="3007"/>
      <c r="C571" s="3010"/>
      <c r="D571" s="517" t="str">
        <f>E$10</f>
        <v>△△</v>
      </c>
      <c r="E571" s="518"/>
      <c r="F571" s="519"/>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c r="AE571" s="520"/>
      <c r="AF571" s="520"/>
      <c r="AG571" s="521"/>
      <c r="AH571" s="514">
        <f t="shared" si="470"/>
        <v>28</v>
      </c>
      <c r="AI571" s="467">
        <f>AM571+AN571</f>
        <v>0</v>
      </c>
      <c r="AJ571" s="522">
        <f t="shared" si="472"/>
        <v>0</v>
      </c>
      <c r="AM571" s="504">
        <f t="shared" si="473"/>
        <v>0</v>
      </c>
      <c r="AN571" s="504">
        <f t="shared" si="469"/>
        <v>0</v>
      </c>
    </row>
    <row r="572" spans="2:40">
      <c r="B572" s="3007"/>
      <c r="C572" s="3010"/>
      <c r="D572" s="517" t="str">
        <f>E$11</f>
        <v>■■</v>
      </c>
      <c r="E572" s="518"/>
      <c r="F572" s="519"/>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c r="AE572" s="520"/>
      <c r="AF572" s="520"/>
      <c r="AG572" s="521"/>
      <c r="AH572" s="514">
        <f t="shared" si="470"/>
        <v>28</v>
      </c>
      <c r="AI572" s="467">
        <f t="shared" ref="AI572:AI574" si="474">AM572+AN572</f>
        <v>0</v>
      </c>
      <c r="AJ572" s="522">
        <f t="shared" si="472"/>
        <v>0</v>
      </c>
      <c r="AM572" s="504">
        <f t="shared" si="473"/>
        <v>0</v>
      </c>
      <c r="AN572" s="504">
        <f t="shared" si="469"/>
        <v>0</v>
      </c>
    </row>
    <row r="573" spans="2:40">
      <c r="B573" s="3007"/>
      <c r="C573" s="3010"/>
      <c r="D573" s="517" t="str">
        <f>E$12</f>
        <v>★★</v>
      </c>
      <c r="E573" s="518"/>
      <c r="F573" s="519"/>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520"/>
      <c r="AF573" s="520"/>
      <c r="AG573" s="521"/>
      <c r="AH573" s="514">
        <f t="shared" si="470"/>
        <v>28</v>
      </c>
      <c r="AI573" s="467">
        <f t="shared" si="474"/>
        <v>0</v>
      </c>
      <c r="AJ573" s="522">
        <f t="shared" si="472"/>
        <v>0</v>
      </c>
      <c r="AM573" s="504">
        <f t="shared" si="473"/>
        <v>0</v>
      </c>
      <c r="AN573" s="504">
        <f t="shared" si="469"/>
        <v>0</v>
      </c>
    </row>
    <row r="574" spans="2:40">
      <c r="B574" s="3008"/>
      <c r="C574" s="3011"/>
      <c r="D574" s="529"/>
      <c r="E574" s="455"/>
      <c r="F574" s="523"/>
      <c r="G574" s="524"/>
      <c r="H574" s="524"/>
      <c r="I574" s="524"/>
      <c r="J574" s="524"/>
      <c r="K574" s="524"/>
      <c r="L574" s="524"/>
      <c r="M574" s="524"/>
      <c r="N574" s="524"/>
      <c r="O574" s="524"/>
      <c r="P574" s="524"/>
      <c r="Q574" s="524"/>
      <c r="R574" s="524"/>
      <c r="S574" s="524"/>
      <c r="T574" s="524"/>
      <c r="U574" s="524"/>
      <c r="V574" s="524"/>
      <c r="W574" s="524"/>
      <c r="X574" s="524"/>
      <c r="Y574" s="524"/>
      <c r="Z574" s="524"/>
      <c r="AA574" s="524"/>
      <c r="AB574" s="524"/>
      <c r="AC574" s="524"/>
      <c r="AD574" s="524"/>
      <c r="AE574" s="524"/>
      <c r="AF574" s="524"/>
      <c r="AG574" s="525"/>
      <c r="AH574" s="514">
        <f t="shared" si="470"/>
        <v>28</v>
      </c>
      <c r="AI574" s="515">
        <f t="shared" si="474"/>
        <v>0</v>
      </c>
      <c r="AJ574" s="516">
        <f>+COUNTIF(F574:AG574,"休")</f>
        <v>0</v>
      </c>
      <c r="AM574" s="504">
        <f>+COUNTIF(F574:AG574,"－")</f>
        <v>0</v>
      </c>
      <c r="AN574" s="504">
        <f t="shared" si="469"/>
        <v>0</v>
      </c>
    </row>
    <row r="575" spans="2:40" ht="24.75" customHeight="1">
      <c r="B575" s="3006" t="s">
        <v>896</v>
      </c>
      <c r="C575" s="3009" t="s">
        <v>897</v>
      </c>
      <c r="D575" s="504" t="s">
        <v>488</v>
      </c>
      <c r="E575" s="526" t="s">
        <v>906</v>
      </c>
      <c r="F575" s="506"/>
      <c r="G575" s="507"/>
      <c r="H575" s="507"/>
      <c r="I575" s="507"/>
      <c r="J575" s="507"/>
      <c r="K575" s="507"/>
      <c r="L575" s="507"/>
      <c r="M575" s="507"/>
      <c r="N575" s="507"/>
      <c r="O575" s="507"/>
      <c r="P575" s="507"/>
      <c r="Q575" s="507"/>
      <c r="R575" s="507"/>
      <c r="S575" s="507"/>
      <c r="T575" s="507"/>
      <c r="U575" s="507"/>
      <c r="V575" s="507"/>
      <c r="W575" s="507"/>
      <c r="X575" s="507"/>
      <c r="Y575" s="507"/>
      <c r="Z575" s="507"/>
      <c r="AA575" s="507"/>
      <c r="AB575" s="507"/>
      <c r="AC575" s="507"/>
      <c r="AD575" s="507"/>
      <c r="AE575" s="507"/>
      <c r="AF575" s="507"/>
      <c r="AG575" s="508"/>
      <c r="AH575" s="527"/>
      <c r="AI575" s="504"/>
      <c r="AJ575" s="528"/>
    </row>
    <row r="576" spans="2:40" ht="13.5" customHeight="1">
      <c r="B576" s="3007"/>
      <c r="C576" s="3010"/>
      <c r="D576" s="529" t="str">
        <f>E$14</f>
        <v>〇〇</v>
      </c>
      <c r="E576" s="455"/>
      <c r="F576" s="511"/>
      <c r="G576" s="512"/>
      <c r="H576" s="512"/>
      <c r="I576" s="512"/>
      <c r="J576" s="512"/>
      <c r="K576" s="512"/>
      <c r="L576" s="512"/>
      <c r="M576" s="512"/>
      <c r="N576" s="512"/>
      <c r="O576" s="512"/>
      <c r="P576" s="512"/>
      <c r="Q576" s="512"/>
      <c r="R576" s="512"/>
      <c r="S576" s="512"/>
      <c r="T576" s="512"/>
      <c r="U576" s="512"/>
      <c r="V576" s="512"/>
      <c r="W576" s="512"/>
      <c r="X576" s="512"/>
      <c r="Y576" s="512"/>
      <c r="Z576" s="512"/>
      <c r="AA576" s="512"/>
      <c r="AB576" s="512"/>
      <c r="AC576" s="512"/>
      <c r="AD576" s="512"/>
      <c r="AE576" s="512"/>
      <c r="AF576" s="512"/>
      <c r="AG576" s="513"/>
      <c r="AH576" s="514">
        <f t="shared" ref="AH576" si="475">COUNTA(F$136:AG$136)-AI576</f>
        <v>28</v>
      </c>
      <c r="AI576" s="515">
        <f t="shared" ref="AI576:AI579" si="476">AM576+AN576</f>
        <v>0</v>
      </c>
      <c r="AJ576" s="516">
        <f>+COUNTIF(F576:AG576,"休")</f>
        <v>0</v>
      </c>
      <c r="AM576" s="504">
        <f>+COUNTIF(F576:AG576,"－")</f>
        <v>0</v>
      </c>
      <c r="AN576" s="504">
        <f>+COUNTIF(F576:AG576,"外")</f>
        <v>0</v>
      </c>
    </row>
    <row r="577" spans="2:40">
      <c r="B577" s="3007"/>
      <c r="C577" s="3010"/>
      <c r="D577" s="517" t="str">
        <f>E$15</f>
        <v>●●</v>
      </c>
      <c r="E577" s="518"/>
      <c r="F577" s="519"/>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1"/>
      <c r="AH577" s="514">
        <f>COUNTA(F$136:AG$136)-AI577</f>
        <v>28</v>
      </c>
      <c r="AI577" s="467">
        <f t="shared" si="476"/>
        <v>0</v>
      </c>
      <c r="AJ577" s="522">
        <f t="shared" ref="AJ577:AJ579" si="477">+COUNTIF(F577:AG577,"休")</f>
        <v>0</v>
      </c>
      <c r="AM577" s="504">
        <f t="shared" ref="AM577:AM579" si="478">+COUNTIF(F577:AG577,"－")</f>
        <v>0</v>
      </c>
      <c r="AN577" s="504">
        <f>+COUNTIF(F577:AG577,"外")</f>
        <v>0</v>
      </c>
    </row>
    <row r="578" spans="2:40">
      <c r="B578" s="3007"/>
      <c r="C578" s="3010"/>
      <c r="D578" s="517">
        <f>E$16</f>
        <v>0</v>
      </c>
      <c r="E578" s="518"/>
      <c r="F578" s="519"/>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1"/>
      <c r="AH578" s="514">
        <f t="shared" ref="AH578:AH579" si="479">COUNTA(F$136:AG$136)-AI578</f>
        <v>28</v>
      </c>
      <c r="AI578" s="467">
        <f t="shared" si="476"/>
        <v>0</v>
      </c>
      <c r="AJ578" s="522">
        <f t="shared" si="477"/>
        <v>0</v>
      </c>
      <c r="AM578" s="504">
        <f t="shared" si="478"/>
        <v>0</v>
      </c>
      <c r="AN578" s="504">
        <f>+COUNTIF(F578:AG578,"外")</f>
        <v>0</v>
      </c>
    </row>
    <row r="579" spans="2:40">
      <c r="B579" s="3007"/>
      <c r="C579" s="3011"/>
      <c r="D579" s="529">
        <f>E$17</f>
        <v>0</v>
      </c>
      <c r="E579" s="455"/>
      <c r="F579" s="519"/>
      <c r="G579" s="530"/>
      <c r="H579" s="530"/>
      <c r="I579" s="530"/>
      <c r="J579" s="530"/>
      <c r="K579" s="530"/>
      <c r="L579" s="530"/>
      <c r="M579" s="530"/>
      <c r="N579" s="530"/>
      <c r="O579" s="530"/>
      <c r="P579" s="530"/>
      <c r="Q579" s="530"/>
      <c r="R579" s="530"/>
      <c r="S579" s="530"/>
      <c r="T579" s="530"/>
      <c r="U579" s="530"/>
      <c r="V579" s="530"/>
      <c r="W579" s="530"/>
      <c r="X579" s="530"/>
      <c r="Y579" s="530"/>
      <c r="Z579" s="530"/>
      <c r="AA579" s="530"/>
      <c r="AB579" s="530"/>
      <c r="AC579" s="530"/>
      <c r="AD579" s="530"/>
      <c r="AE579" s="530"/>
      <c r="AF579" s="530"/>
      <c r="AG579" s="513"/>
      <c r="AH579" s="514">
        <f t="shared" si="479"/>
        <v>28</v>
      </c>
      <c r="AI579" s="498">
        <f t="shared" si="476"/>
        <v>0</v>
      </c>
      <c r="AJ579" s="516">
        <f t="shared" si="477"/>
        <v>0</v>
      </c>
      <c r="AM579" s="504">
        <f t="shared" si="478"/>
        <v>0</v>
      </c>
      <c r="AN579" s="504">
        <f>+COUNTIF(F579:AG579,"外")</f>
        <v>0</v>
      </c>
    </row>
    <row r="580" spans="2:40" ht="24.75" customHeight="1">
      <c r="B580" s="3007"/>
      <c r="C580" s="3009" t="s">
        <v>900</v>
      </c>
      <c r="D580" s="504" t="s">
        <v>488</v>
      </c>
      <c r="E580" s="526" t="s">
        <v>906</v>
      </c>
      <c r="F580" s="506"/>
      <c r="G580" s="507"/>
      <c r="H580" s="507"/>
      <c r="I580" s="507"/>
      <c r="J580" s="507"/>
      <c r="K580" s="507"/>
      <c r="L580" s="507"/>
      <c r="M580" s="507"/>
      <c r="N580" s="507"/>
      <c r="O580" s="507"/>
      <c r="P580" s="507"/>
      <c r="Q580" s="507"/>
      <c r="R580" s="507"/>
      <c r="S580" s="507"/>
      <c r="T580" s="507"/>
      <c r="U580" s="507"/>
      <c r="V580" s="507"/>
      <c r="W580" s="507"/>
      <c r="X580" s="507"/>
      <c r="Y580" s="507"/>
      <c r="Z580" s="507"/>
      <c r="AA580" s="507"/>
      <c r="AB580" s="507"/>
      <c r="AC580" s="507"/>
      <c r="AD580" s="507"/>
      <c r="AE580" s="507"/>
      <c r="AF580" s="507"/>
      <c r="AG580" s="508"/>
      <c r="AH580" s="527"/>
      <c r="AI580" s="504"/>
      <c r="AJ580" s="528"/>
    </row>
    <row r="581" spans="2:40">
      <c r="B581" s="3007"/>
      <c r="C581" s="3010"/>
      <c r="D581" s="509" t="str">
        <f>E$18</f>
        <v>●●</v>
      </c>
      <c r="E581" s="510"/>
      <c r="F581" s="511"/>
      <c r="G581" s="512"/>
      <c r="H581" s="512"/>
      <c r="I581" s="512"/>
      <c r="J581" s="512"/>
      <c r="K581" s="512"/>
      <c r="L581" s="512"/>
      <c r="M581" s="512"/>
      <c r="N581" s="512"/>
      <c r="O581" s="512"/>
      <c r="P581" s="512"/>
      <c r="Q581" s="512"/>
      <c r="R581" s="512"/>
      <c r="S581" s="512"/>
      <c r="T581" s="512"/>
      <c r="U581" s="512"/>
      <c r="V581" s="512"/>
      <c r="W581" s="512"/>
      <c r="X581" s="512"/>
      <c r="Y581" s="512"/>
      <c r="Z581" s="512"/>
      <c r="AA581" s="512"/>
      <c r="AB581" s="512"/>
      <c r="AC581" s="512"/>
      <c r="AD581" s="512"/>
      <c r="AE581" s="512"/>
      <c r="AF581" s="512"/>
      <c r="AG581" s="531"/>
      <c r="AH581" s="514">
        <f t="shared" ref="AH581:AH584" si="480">COUNTA(F$136:AG$136)-AI581</f>
        <v>28</v>
      </c>
      <c r="AI581" s="532">
        <f t="shared" ref="AI581:AI584" si="481">AM581+AN581</f>
        <v>0</v>
      </c>
      <c r="AJ581" s="533">
        <f>+COUNTIF(F581:AG581,"休")</f>
        <v>0</v>
      </c>
      <c r="AM581" s="504">
        <f>+COUNTIF(F581:AG581,"－")</f>
        <v>0</v>
      </c>
      <c r="AN581" s="504">
        <f>+COUNTIF(F581:AG581,"外")</f>
        <v>0</v>
      </c>
    </row>
    <row r="582" spans="2:40">
      <c r="B582" s="3007"/>
      <c r="C582" s="3010"/>
      <c r="D582" s="517">
        <f>E$19</f>
        <v>0</v>
      </c>
      <c r="E582" s="518"/>
      <c r="F582" s="519"/>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1"/>
      <c r="AH582" s="514">
        <f t="shared" si="480"/>
        <v>28</v>
      </c>
      <c r="AI582" s="467">
        <f t="shared" si="481"/>
        <v>0</v>
      </c>
      <c r="AJ582" s="522">
        <f t="shared" ref="AJ582:AJ584" si="482">+COUNTIF(F582:AG582,"休")</f>
        <v>0</v>
      </c>
      <c r="AM582" s="504">
        <f t="shared" ref="AM582:AM584" si="483">+COUNTIF(F582:AG582,"－")</f>
        <v>0</v>
      </c>
      <c r="AN582" s="504">
        <f>+COUNTIF(F582:AG582,"外")</f>
        <v>0</v>
      </c>
    </row>
    <row r="583" spans="2:40">
      <c r="B583" s="3007"/>
      <c r="C583" s="3010"/>
      <c r="D583" s="517">
        <f>E$20</f>
        <v>0</v>
      </c>
      <c r="E583" s="518"/>
      <c r="F583" s="519"/>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1"/>
      <c r="AH583" s="514">
        <f t="shared" si="480"/>
        <v>28</v>
      </c>
      <c r="AI583" s="467">
        <f t="shared" si="481"/>
        <v>0</v>
      </c>
      <c r="AJ583" s="522">
        <f t="shared" si="482"/>
        <v>0</v>
      </c>
      <c r="AM583" s="504">
        <f t="shared" si="483"/>
        <v>0</v>
      </c>
      <c r="AN583" s="504">
        <f>+COUNTIF(F583:AG583,"外")</f>
        <v>0</v>
      </c>
    </row>
    <row r="584" spans="2:40">
      <c r="B584" s="3008"/>
      <c r="C584" s="3011"/>
      <c r="D584" s="534">
        <f>E$21</f>
        <v>0</v>
      </c>
      <c r="E584" s="544"/>
      <c r="F584" s="536"/>
      <c r="G584" s="537"/>
      <c r="H584" s="537"/>
      <c r="I584" s="537"/>
      <c r="J584" s="537"/>
      <c r="K584" s="537"/>
      <c r="L584" s="537"/>
      <c r="M584" s="537"/>
      <c r="N584" s="537"/>
      <c r="O584" s="537"/>
      <c r="P584" s="537"/>
      <c r="Q584" s="537"/>
      <c r="R584" s="537"/>
      <c r="S584" s="537"/>
      <c r="T584" s="537"/>
      <c r="U584" s="537"/>
      <c r="V584" s="537"/>
      <c r="W584" s="537"/>
      <c r="X584" s="537"/>
      <c r="Y584" s="537"/>
      <c r="Z584" s="537"/>
      <c r="AA584" s="537"/>
      <c r="AB584" s="537"/>
      <c r="AC584" s="537"/>
      <c r="AD584" s="537"/>
      <c r="AE584" s="537"/>
      <c r="AF584" s="537"/>
      <c r="AG584" s="538"/>
      <c r="AH584" s="539">
        <f t="shared" si="480"/>
        <v>28</v>
      </c>
      <c r="AI584" s="535">
        <f t="shared" si="481"/>
        <v>0</v>
      </c>
      <c r="AJ584" s="540">
        <f t="shared" si="482"/>
        <v>0</v>
      </c>
      <c r="AM584" s="504">
        <f t="shared" si="483"/>
        <v>0</v>
      </c>
      <c r="AN584" s="504">
        <f>+COUNTIF(F584:AG584,"外")</f>
        <v>0</v>
      </c>
    </row>
    <row r="585" spans="2:4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row>
    <row r="586" spans="2:40" ht="13.5" customHeight="1">
      <c r="B586" s="491"/>
      <c r="C586" s="492"/>
      <c r="D586" s="493"/>
      <c r="E586" s="456" t="s">
        <v>858</v>
      </c>
      <c r="F586" s="457">
        <f>+AG566+1</f>
        <v>45837</v>
      </c>
      <c r="G586" s="458">
        <f>+F586+1</f>
        <v>45838</v>
      </c>
      <c r="H586" s="458">
        <f t="shared" ref="H586:Y586" si="484">+G586+1</f>
        <v>45839</v>
      </c>
      <c r="I586" s="458">
        <f t="shared" si="484"/>
        <v>45840</v>
      </c>
      <c r="J586" s="458">
        <f t="shared" si="484"/>
        <v>45841</v>
      </c>
      <c r="K586" s="458">
        <f t="shared" si="484"/>
        <v>45842</v>
      </c>
      <c r="L586" s="458">
        <f t="shared" si="484"/>
        <v>45843</v>
      </c>
      <c r="M586" s="458">
        <f t="shared" si="484"/>
        <v>45844</v>
      </c>
      <c r="N586" s="458">
        <f t="shared" si="484"/>
        <v>45845</v>
      </c>
      <c r="O586" s="458">
        <f t="shared" si="484"/>
        <v>45846</v>
      </c>
      <c r="P586" s="458">
        <f t="shared" si="484"/>
        <v>45847</v>
      </c>
      <c r="Q586" s="458">
        <f t="shared" si="484"/>
        <v>45848</v>
      </c>
      <c r="R586" s="458">
        <f t="shared" si="484"/>
        <v>45849</v>
      </c>
      <c r="S586" s="458">
        <f t="shared" si="484"/>
        <v>45850</v>
      </c>
      <c r="T586" s="458">
        <f t="shared" si="484"/>
        <v>45851</v>
      </c>
      <c r="U586" s="458">
        <f t="shared" si="484"/>
        <v>45852</v>
      </c>
      <c r="V586" s="458">
        <f t="shared" si="484"/>
        <v>45853</v>
      </c>
      <c r="W586" s="458">
        <f t="shared" si="484"/>
        <v>45854</v>
      </c>
      <c r="X586" s="458">
        <f t="shared" si="484"/>
        <v>45855</v>
      </c>
      <c r="Y586" s="458">
        <f t="shared" si="484"/>
        <v>45856</v>
      </c>
      <c r="Z586" s="458">
        <f>+Y586+1</f>
        <v>45857</v>
      </c>
      <c r="AA586" s="458">
        <f t="shared" ref="AA586:AC586" si="485">+Z586+1</f>
        <v>45858</v>
      </c>
      <c r="AB586" s="458">
        <f t="shared" si="485"/>
        <v>45859</v>
      </c>
      <c r="AC586" s="458">
        <f t="shared" si="485"/>
        <v>45860</v>
      </c>
      <c r="AD586" s="458">
        <f>+AC586+1</f>
        <v>45861</v>
      </c>
      <c r="AE586" s="458">
        <f t="shared" ref="AE586:AG586" si="486">+AD586+1</f>
        <v>45862</v>
      </c>
      <c r="AF586" s="458">
        <f t="shared" si="486"/>
        <v>45863</v>
      </c>
      <c r="AG586" s="541">
        <f t="shared" si="486"/>
        <v>45864</v>
      </c>
      <c r="AH586" s="3013" t="s">
        <v>902</v>
      </c>
      <c r="AI586" s="3016" t="s">
        <v>903</v>
      </c>
      <c r="AJ586" s="3019" t="s">
        <v>878</v>
      </c>
      <c r="AK586" s="3022"/>
      <c r="AM586" s="3023" t="s">
        <v>954</v>
      </c>
      <c r="AN586" s="3023" t="s">
        <v>905</v>
      </c>
    </row>
    <row r="587" spans="2:40">
      <c r="B587" s="495"/>
      <c r="C587" s="496"/>
      <c r="D587" s="497"/>
      <c r="E587" s="467" t="s">
        <v>859</v>
      </c>
      <c r="F587" s="468" t="str">
        <f>TEXT(WEEKDAY(+F586),"aaa")</f>
        <v>日</v>
      </c>
      <c r="G587" s="469" t="str">
        <f t="shared" ref="G587:AG587" si="487">TEXT(WEEKDAY(+G586),"aaa")</f>
        <v>月</v>
      </c>
      <c r="H587" s="469" t="str">
        <f t="shared" si="487"/>
        <v>火</v>
      </c>
      <c r="I587" s="469" t="str">
        <f t="shared" si="487"/>
        <v>水</v>
      </c>
      <c r="J587" s="469" t="str">
        <f t="shared" si="487"/>
        <v>木</v>
      </c>
      <c r="K587" s="469" t="str">
        <f t="shared" si="487"/>
        <v>金</v>
      </c>
      <c r="L587" s="469" t="str">
        <f t="shared" si="487"/>
        <v>土</v>
      </c>
      <c r="M587" s="469" t="str">
        <f t="shared" si="487"/>
        <v>日</v>
      </c>
      <c r="N587" s="469" t="str">
        <f t="shared" si="487"/>
        <v>月</v>
      </c>
      <c r="O587" s="469" t="str">
        <f t="shared" si="487"/>
        <v>火</v>
      </c>
      <c r="P587" s="469" t="str">
        <f t="shared" si="487"/>
        <v>水</v>
      </c>
      <c r="Q587" s="469" t="str">
        <f t="shared" si="487"/>
        <v>木</v>
      </c>
      <c r="R587" s="469" t="str">
        <f t="shared" si="487"/>
        <v>金</v>
      </c>
      <c r="S587" s="469" t="str">
        <f t="shared" si="487"/>
        <v>土</v>
      </c>
      <c r="T587" s="469" t="str">
        <f t="shared" si="487"/>
        <v>日</v>
      </c>
      <c r="U587" s="469" t="str">
        <f t="shared" si="487"/>
        <v>月</v>
      </c>
      <c r="V587" s="469" t="str">
        <f t="shared" si="487"/>
        <v>火</v>
      </c>
      <c r="W587" s="469" t="str">
        <f t="shared" si="487"/>
        <v>水</v>
      </c>
      <c r="X587" s="469" t="str">
        <f t="shared" si="487"/>
        <v>木</v>
      </c>
      <c r="Y587" s="469" t="str">
        <f t="shared" si="487"/>
        <v>金</v>
      </c>
      <c r="Z587" s="469" t="str">
        <f t="shared" si="487"/>
        <v>土</v>
      </c>
      <c r="AA587" s="469" t="str">
        <f t="shared" si="487"/>
        <v>日</v>
      </c>
      <c r="AB587" s="469" t="str">
        <f t="shared" si="487"/>
        <v>月</v>
      </c>
      <c r="AC587" s="469" t="str">
        <f t="shared" si="487"/>
        <v>火</v>
      </c>
      <c r="AD587" s="469" t="str">
        <f t="shared" si="487"/>
        <v>水</v>
      </c>
      <c r="AE587" s="469" t="str">
        <f t="shared" si="487"/>
        <v>木</v>
      </c>
      <c r="AF587" s="469" t="str">
        <f t="shared" si="487"/>
        <v>金</v>
      </c>
      <c r="AG587" s="469" t="str">
        <f t="shared" si="487"/>
        <v>土</v>
      </c>
      <c r="AH587" s="3014"/>
      <c r="AI587" s="3017"/>
      <c r="AJ587" s="3020"/>
      <c r="AK587" s="3022"/>
      <c r="AM587" s="3023"/>
      <c r="AN587" s="3023"/>
    </row>
    <row r="588" spans="2:40" ht="24.75" customHeight="1">
      <c r="B588" s="502" t="s">
        <v>876</v>
      </c>
      <c r="C588" s="503" t="s">
        <v>877</v>
      </c>
      <c r="D588" s="504" t="s">
        <v>488</v>
      </c>
      <c r="E588" s="526" t="s">
        <v>906</v>
      </c>
      <c r="F588" s="506"/>
      <c r="G588" s="507"/>
      <c r="H588" s="507"/>
      <c r="I588" s="507"/>
      <c r="J588" s="507"/>
      <c r="K588" s="507"/>
      <c r="L588" s="507"/>
      <c r="M588" s="507"/>
      <c r="N588" s="507"/>
      <c r="O588" s="507"/>
      <c r="P588" s="507"/>
      <c r="Q588" s="507"/>
      <c r="R588" s="507"/>
      <c r="S588" s="507"/>
      <c r="T588" s="507"/>
      <c r="U588" s="507"/>
      <c r="V588" s="507"/>
      <c r="W588" s="507"/>
      <c r="X588" s="507"/>
      <c r="Y588" s="507"/>
      <c r="Z588" s="507"/>
      <c r="AA588" s="507"/>
      <c r="AB588" s="507"/>
      <c r="AC588" s="507"/>
      <c r="AD588" s="507"/>
      <c r="AE588" s="507"/>
      <c r="AF588" s="507"/>
      <c r="AG588" s="508"/>
      <c r="AH588" s="3015"/>
      <c r="AI588" s="3018"/>
      <c r="AJ588" s="3021"/>
      <c r="AK588" s="3022"/>
    </row>
    <row r="589" spans="2:40" ht="13.5" customHeight="1">
      <c r="B589" s="3006" t="s">
        <v>885</v>
      </c>
      <c r="C589" s="3009" t="s">
        <v>886</v>
      </c>
      <c r="D589" s="509" t="str">
        <f>E$8</f>
        <v>〇〇</v>
      </c>
      <c r="E589" s="510"/>
      <c r="F589" s="511"/>
      <c r="G589" s="512"/>
      <c r="H589" s="512"/>
      <c r="I589" s="512"/>
      <c r="J589" s="512"/>
      <c r="K589" s="512"/>
      <c r="L589" s="512"/>
      <c r="M589" s="512"/>
      <c r="N589" s="512"/>
      <c r="O589" s="512"/>
      <c r="P589" s="512"/>
      <c r="Q589" s="512"/>
      <c r="R589" s="512"/>
      <c r="S589" s="512"/>
      <c r="T589" s="512"/>
      <c r="U589" s="512"/>
      <c r="V589" s="512"/>
      <c r="W589" s="512"/>
      <c r="X589" s="512"/>
      <c r="Y589" s="512"/>
      <c r="Z589" s="512"/>
      <c r="AA589" s="512"/>
      <c r="AB589" s="512"/>
      <c r="AC589" s="512"/>
      <c r="AD589" s="512"/>
      <c r="AE589" s="512"/>
      <c r="AF589" s="512"/>
      <c r="AG589" s="513"/>
      <c r="AH589" s="514">
        <f>COUNTA(F$156:AG$156)-AI589</f>
        <v>28</v>
      </c>
      <c r="AI589" s="515">
        <f>AM589+AN589</f>
        <v>0</v>
      </c>
      <c r="AJ589" s="516">
        <f>+COUNTIF(F589:AG589,"休")</f>
        <v>0</v>
      </c>
      <c r="AM589" s="504">
        <f>+COUNTIF(F589:AG589,"－")</f>
        <v>0</v>
      </c>
      <c r="AN589" s="504">
        <f t="shared" ref="AN589:AN594" si="488">+COUNTIF(F589:AG589,"外")</f>
        <v>0</v>
      </c>
    </row>
    <row r="590" spans="2:40" ht="13.5" customHeight="1">
      <c r="B590" s="3007"/>
      <c r="C590" s="3010"/>
      <c r="D590" s="517" t="str">
        <f>E$9</f>
        <v>●●</v>
      </c>
      <c r="E590" s="518"/>
      <c r="F590" s="519"/>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c r="AE590" s="520"/>
      <c r="AF590" s="520"/>
      <c r="AG590" s="521"/>
      <c r="AH590" s="514">
        <f>COUNTA(F$156:AG$156)-AI590</f>
        <v>28</v>
      </c>
      <c r="AI590" s="467">
        <f t="shared" ref="AI590" si="489">AM590+AN590</f>
        <v>0</v>
      </c>
      <c r="AJ590" s="522">
        <f t="shared" ref="AJ590:AJ593" si="490">+COUNTIF(F590:AG590,"休")</f>
        <v>0</v>
      </c>
      <c r="AM590" s="504">
        <f t="shared" ref="AM590:AM593" si="491">+COUNTIF(F590:AG590,"－")</f>
        <v>0</v>
      </c>
      <c r="AN590" s="504">
        <f t="shared" si="488"/>
        <v>0</v>
      </c>
    </row>
    <row r="591" spans="2:40">
      <c r="B591" s="3007"/>
      <c r="C591" s="3010"/>
      <c r="D591" s="517" t="str">
        <f>E$10</f>
        <v>△△</v>
      </c>
      <c r="E591" s="518"/>
      <c r="F591" s="519"/>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c r="AE591" s="520"/>
      <c r="AF591" s="520"/>
      <c r="AG591" s="521"/>
      <c r="AH591" s="514">
        <f t="shared" ref="AH591:AH592" si="492">COUNTA(F$156:AG$156)-AI591</f>
        <v>28</v>
      </c>
      <c r="AI591" s="467">
        <f>AM591+AN591</f>
        <v>0</v>
      </c>
      <c r="AJ591" s="522">
        <f t="shared" si="490"/>
        <v>0</v>
      </c>
      <c r="AM591" s="504">
        <f t="shared" si="491"/>
        <v>0</v>
      </c>
      <c r="AN591" s="504">
        <f t="shared" si="488"/>
        <v>0</v>
      </c>
    </row>
    <row r="592" spans="2:40">
      <c r="B592" s="3007"/>
      <c r="C592" s="3010"/>
      <c r="D592" s="517" t="str">
        <f>E$11</f>
        <v>■■</v>
      </c>
      <c r="E592" s="518"/>
      <c r="F592" s="519"/>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c r="AE592" s="520"/>
      <c r="AF592" s="520"/>
      <c r="AG592" s="521"/>
      <c r="AH592" s="514">
        <f t="shared" si="492"/>
        <v>28</v>
      </c>
      <c r="AI592" s="467">
        <f t="shared" ref="AI592:AI594" si="493">AM592+AN592</f>
        <v>0</v>
      </c>
      <c r="AJ592" s="522">
        <f t="shared" si="490"/>
        <v>0</v>
      </c>
      <c r="AM592" s="504">
        <f t="shared" si="491"/>
        <v>0</v>
      </c>
      <c r="AN592" s="504">
        <f t="shared" si="488"/>
        <v>0</v>
      </c>
    </row>
    <row r="593" spans="1:40">
      <c r="B593" s="3007"/>
      <c r="C593" s="3010"/>
      <c r="D593" s="517" t="str">
        <f>E$12</f>
        <v>★★</v>
      </c>
      <c r="E593" s="518"/>
      <c r="F593" s="519"/>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c r="AE593" s="520"/>
      <c r="AF593" s="520"/>
      <c r="AG593" s="521"/>
      <c r="AH593" s="514">
        <f>COUNTA(F$156:AG$156)-AI593</f>
        <v>28</v>
      </c>
      <c r="AI593" s="467">
        <f t="shared" si="493"/>
        <v>0</v>
      </c>
      <c r="AJ593" s="522">
        <f t="shared" si="490"/>
        <v>0</v>
      </c>
      <c r="AM593" s="504">
        <f t="shared" si="491"/>
        <v>0</v>
      </c>
      <c r="AN593" s="504">
        <f t="shared" si="488"/>
        <v>0</v>
      </c>
    </row>
    <row r="594" spans="1:40">
      <c r="B594" s="3008"/>
      <c r="C594" s="3011"/>
      <c r="D594" s="529"/>
      <c r="E594" s="455"/>
      <c r="F594" s="523"/>
      <c r="G594" s="524"/>
      <c r="H594" s="524"/>
      <c r="I594" s="524"/>
      <c r="J594" s="524"/>
      <c r="K594" s="524"/>
      <c r="L594" s="524"/>
      <c r="M594" s="524"/>
      <c r="N594" s="524"/>
      <c r="O594" s="524"/>
      <c r="P594" s="524"/>
      <c r="Q594" s="524"/>
      <c r="R594" s="524"/>
      <c r="S594" s="524"/>
      <c r="T594" s="524"/>
      <c r="U594" s="524"/>
      <c r="V594" s="524"/>
      <c r="W594" s="524"/>
      <c r="X594" s="524"/>
      <c r="Y594" s="524"/>
      <c r="Z594" s="524"/>
      <c r="AA594" s="524"/>
      <c r="AB594" s="524"/>
      <c r="AC594" s="524"/>
      <c r="AD594" s="524"/>
      <c r="AE594" s="524"/>
      <c r="AF594" s="524"/>
      <c r="AG594" s="525"/>
      <c r="AH594" s="514">
        <f>COUNTA(F$156:AG$156)-AI594</f>
        <v>28</v>
      </c>
      <c r="AI594" s="515">
        <f t="shared" si="493"/>
        <v>0</v>
      </c>
      <c r="AJ594" s="516">
        <f>+COUNTIF(F594:AG594,"休")</f>
        <v>0</v>
      </c>
      <c r="AM594" s="504">
        <f>+COUNTIF(F594:AG594,"－")</f>
        <v>0</v>
      </c>
      <c r="AN594" s="504">
        <f t="shared" si="488"/>
        <v>0</v>
      </c>
    </row>
    <row r="595" spans="1:40" ht="24.75" customHeight="1">
      <c r="B595" s="3006" t="s">
        <v>896</v>
      </c>
      <c r="C595" s="3009" t="s">
        <v>897</v>
      </c>
      <c r="D595" s="504" t="s">
        <v>488</v>
      </c>
      <c r="E595" s="526" t="s">
        <v>906</v>
      </c>
      <c r="F595" s="506"/>
      <c r="G595" s="507"/>
      <c r="H595" s="507"/>
      <c r="I595" s="507"/>
      <c r="J595" s="507"/>
      <c r="K595" s="507"/>
      <c r="L595" s="507"/>
      <c r="M595" s="507"/>
      <c r="N595" s="507"/>
      <c r="O595" s="507"/>
      <c r="P595" s="507"/>
      <c r="Q595" s="507"/>
      <c r="R595" s="507"/>
      <c r="S595" s="507"/>
      <c r="T595" s="507"/>
      <c r="U595" s="507"/>
      <c r="V595" s="507"/>
      <c r="W595" s="507"/>
      <c r="X595" s="507"/>
      <c r="Y595" s="507"/>
      <c r="Z595" s="507"/>
      <c r="AA595" s="507"/>
      <c r="AB595" s="507"/>
      <c r="AC595" s="507"/>
      <c r="AD595" s="507"/>
      <c r="AE595" s="507"/>
      <c r="AF595" s="507"/>
      <c r="AG595" s="508"/>
      <c r="AH595" s="527"/>
      <c r="AI595" s="504"/>
      <c r="AJ595" s="528"/>
    </row>
    <row r="596" spans="1:40" ht="13.5" customHeight="1">
      <c r="B596" s="3007"/>
      <c r="C596" s="3010"/>
      <c r="D596" s="529" t="str">
        <f>E$14</f>
        <v>〇〇</v>
      </c>
      <c r="E596" s="455"/>
      <c r="F596" s="511"/>
      <c r="G596" s="512"/>
      <c r="H596" s="512"/>
      <c r="I596" s="512"/>
      <c r="J596" s="512"/>
      <c r="K596" s="512"/>
      <c r="L596" s="512"/>
      <c r="M596" s="512"/>
      <c r="N596" s="512"/>
      <c r="O596" s="512"/>
      <c r="P596" s="512"/>
      <c r="Q596" s="512"/>
      <c r="R596" s="512"/>
      <c r="S596" s="512"/>
      <c r="T596" s="512"/>
      <c r="U596" s="512"/>
      <c r="V596" s="512"/>
      <c r="W596" s="512"/>
      <c r="X596" s="512"/>
      <c r="Y596" s="512"/>
      <c r="Z596" s="512"/>
      <c r="AA596" s="512"/>
      <c r="AB596" s="512"/>
      <c r="AC596" s="512"/>
      <c r="AD596" s="512"/>
      <c r="AE596" s="512"/>
      <c r="AF596" s="512"/>
      <c r="AG596" s="513"/>
      <c r="AH596" s="514">
        <f>COUNTA(F$156:AG$156)-AI596</f>
        <v>28</v>
      </c>
      <c r="AI596" s="515">
        <f t="shared" ref="AI596:AI599" si="494">AM596+AN596</f>
        <v>0</v>
      </c>
      <c r="AJ596" s="516">
        <f>+COUNTIF(F596:AG596,"休")</f>
        <v>0</v>
      </c>
      <c r="AM596" s="504">
        <f>+COUNTIF(F596:AG596,"－")</f>
        <v>0</v>
      </c>
      <c r="AN596" s="504">
        <f>+COUNTIF(F596:AG596,"外")</f>
        <v>0</v>
      </c>
    </row>
    <row r="597" spans="1:40">
      <c r="B597" s="3007"/>
      <c r="C597" s="3010"/>
      <c r="D597" s="517" t="str">
        <f>E$15</f>
        <v>●●</v>
      </c>
      <c r="E597" s="518"/>
      <c r="F597" s="519"/>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1"/>
      <c r="AH597" s="514">
        <f>COUNTA(F$156:AG$156)-AI597</f>
        <v>28</v>
      </c>
      <c r="AI597" s="467">
        <f t="shared" si="494"/>
        <v>0</v>
      </c>
      <c r="AJ597" s="522">
        <f t="shared" ref="AJ597:AJ599" si="495">+COUNTIF(F597:AG597,"休")</f>
        <v>0</v>
      </c>
      <c r="AM597" s="504">
        <f t="shared" ref="AM597:AM599" si="496">+COUNTIF(F597:AG597,"－")</f>
        <v>0</v>
      </c>
      <c r="AN597" s="504">
        <f>+COUNTIF(F597:AG597,"外")</f>
        <v>0</v>
      </c>
    </row>
    <row r="598" spans="1:40">
      <c r="B598" s="3007"/>
      <c r="C598" s="3010"/>
      <c r="D598" s="517">
        <f>E$16</f>
        <v>0</v>
      </c>
      <c r="E598" s="518"/>
      <c r="F598" s="519"/>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c r="AE598" s="520"/>
      <c r="AF598" s="520"/>
      <c r="AG598" s="521"/>
      <c r="AH598" s="514">
        <f t="shared" ref="AH598:AH599" si="497">COUNTA(F$156:AG$156)-AI598</f>
        <v>28</v>
      </c>
      <c r="AI598" s="467">
        <f t="shared" si="494"/>
        <v>0</v>
      </c>
      <c r="AJ598" s="522">
        <f t="shared" si="495"/>
        <v>0</v>
      </c>
      <c r="AM598" s="504">
        <f t="shared" si="496"/>
        <v>0</v>
      </c>
      <c r="AN598" s="504">
        <f>+COUNTIF(F598:AG598,"外")</f>
        <v>0</v>
      </c>
    </row>
    <row r="599" spans="1:40">
      <c r="B599" s="3007"/>
      <c r="C599" s="3011"/>
      <c r="D599" s="529">
        <f>E$17</f>
        <v>0</v>
      </c>
      <c r="E599" s="455"/>
      <c r="F599" s="519"/>
      <c r="G599" s="530"/>
      <c r="H599" s="530"/>
      <c r="I599" s="530"/>
      <c r="J599" s="530"/>
      <c r="K599" s="530"/>
      <c r="L599" s="530"/>
      <c r="M599" s="530"/>
      <c r="N599" s="530"/>
      <c r="O599" s="530"/>
      <c r="P599" s="530"/>
      <c r="Q599" s="530"/>
      <c r="R599" s="530"/>
      <c r="S599" s="530"/>
      <c r="T599" s="530"/>
      <c r="U599" s="530"/>
      <c r="V599" s="530"/>
      <c r="W599" s="530"/>
      <c r="X599" s="530"/>
      <c r="Y599" s="530"/>
      <c r="Z599" s="530"/>
      <c r="AA599" s="530"/>
      <c r="AB599" s="530"/>
      <c r="AC599" s="530"/>
      <c r="AD599" s="530"/>
      <c r="AE599" s="530"/>
      <c r="AF599" s="530"/>
      <c r="AG599" s="513"/>
      <c r="AH599" s="514">
        <f t="shared" si="497"/>
        <v>28</v>
      </c>
      <c r="AI599" s="498">
        <f t="shared" si="494"/>
        <v>0</v>
      </c>
      <c r="AJ599" s="516">
        <f t="shared" si="495"/>
        <v>0</v>
      </c>
      <c r="AM599" s="504">
        <f t="shared" si="496"/>
        <v>0</v>
      </c>
      <c r="AN599" s="504">
        <f>+COUNTIF(F599:AG599,"外")</f>
        <v>0</v>
      </c>
    </row>
    <row r="600" spans="1:40" ht="24.75" customHeight="1">
      <c r="B600" s="3007"/>
      <c r="C600" s="3009" t="s">
        <v>900</v>
      </c>
      <c r="D600" s="504" t="s">
        <v>488</v>
      </c>
      <c r="E600" s="526" t="s">
        <v>906</v>
      </c>
      <c r="F600" s="506"/>
      <c r="G600" s="507"/>
      <c r="H600" s="507"/>
      <c r="I600" s="507"/>
      <c r="J600" s="507"/>
      <c r="K600" s="507"/>
      <c r="L600" s="507"/>
      <c r="M600" s="507"/>
      <c r="N600" s="507"/>
      <c r="O600" s="507"/>
      <c r="P600" s="507"/>
      <c r="Q600" s="507"/>
      <c r="R600" s="507"/>
      <c r="S600" s="507"/>
      <c r="T600" s="507"/>
      <c r="U600" s="507"/>
      <c r="V600" s="507"/>
      <c r="W600" s="507"/>
      <c r="X600" s="507"/>
      <c r="Y600" s="507"/>
      <c r="Z600" s="507"/>
      <c r="AA600" s="507"/>
      <c r="AB600" s="507"/>
      <c r="AC600" s="507"/>
      <c r="AD600" s="507"/>
      <c r="AE600" s="507"/>
      <c r="AF600" s="507"/>
      <c r="AG600" s="508"/>
      <c r="AH600" s="527"/>
      <c r="AI600" s="504"/>
      <c r="AJ600" s="528"/>
    </row>
    <row r="601" spans="1:40">
      <c r="B601" s="3007"/>
      <c r="C601" s="3010"/>
      <c r="D601" s="509" t="str">
        <f>E$18</f>
        <v>●●</v>
      </c>
      <c r="E601" s="510"/>
      <c r="F601" s="511"/>
      <c r="G601" s="512"/>
      <c r="H601" s="512"/>
      <c r="I601" s="512"/>
      <c r="J601" s="512"/>
      <c r="K601" s="512"/>
      <c r="L601" s="512"/>
      <c r="M601" s="512"/>
      <c r="N601" s="512"/>
      <c r="O601" s="512"/>
      <c r="P601" s="512"/>
      <c r="Q601" s="512"/>
      <c r="R601" s="512"/>
      <c r="S601" s="512"/>
      <c r="T601" s="512"/>
      <c r="U601" s="512"/>
      <c r="V601" s="512"/>
      <c r="W601" s="512"/>
      <c r="X601" s="512"/>
      <c r="Y601" s="512"/>
      <c r="Z601" s="512"/>
      <c r="AA601" s="512"/>
      <c r="AB601" s="512"/>
      <c r="AC601" s="512"/>
      <c r="AD601" s="512"/>
      <c r="AE601" s="512"/>
      <c r="AF601" s="512"/>
      <c r="AG601" s="531"/>
      <c r="AH601" s="514">
        <f>COUNTA(F$156:AG$156)-AI601</f>
        <v>28</v>
      </c>
      <c r="AI601" s="532">
        <f t="shared" ref="AI601:AI604" si="498">AM601+AN601</f>
        <v>0</v>
      </c>
      <c r="AJ601" s="533">
        <f>+COUNTIF(F601:AG601,"休")</f>
        <v>0</v>
      </c>
      <c r="AM601" s="504">
        <f>+COUNTIF(F601:AG601,"－")</f>
        <v>0</v>
      </c>
      <c r="AN601" s="504">
        <f>+COUNTIF(F601:AG601,"外")</f>
        <v>0</v>
      </c>
    </row>
    <row r="602" spans="1:40">
      <c r="B602" s="3007"/>
      <c r="C602" s="3010"/>
      <c r="D602" s="517">
        <f>E$19</f>
        <v>0</v>
      </c>
      <c r="E602" s="518"/>
      <c r="F602" s="519"/>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c r="AE602" s="520"/>
      <c r="AF602" s="520"/>
      <c r="AG602" s="521"/>
      <c r="AH602" s="514">
        <f>COUNTA(F$156:AG$156)-AI602</f>
        <v>28</v>
      </c>
      <c r="AI602" s="467">
        <f t="shared" si="498"/>
        <v>0</v>
      </c>
      <c r="AJ602" s="522">
        <f t="shared" ref="AJ602:AJ604" si="499">+COUNTIF(F602:AG602,"休")</f>
        <v>0</v>
      </c>
      <c r="AM602" s="504">
        <f t="shared" ref="AM602:AM604" si="500">+COUNTIF(F602:AG602,"－")</f>
        <v>0</v>
      </c>
      <c r="AN602" s="504">
        <f>+COUNTIF(F602:AG602,"外")</f>
        <v>0</v>
      </c>
    </row>
    <row r="603" spans="1:40">
      <c r="B603" s="3007"/>
      <c r="C603" s="3010"/>
      <c r="D603" s="517">
        <f>E$20</f>
        <v>0</v>
      </c>
      <c r="E603" s="518"/>
      <c r="F603" s="519"/>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c r="AE603" s="520"/>
      <c r="AF603" s="520"/>
      <c r="AG603" s="521"/>
      <c r="AH603" s="514">
        <f t="shared" ref="AH603:AH604" si="501">COUNTA(F$156:AG$156)-AI603</f>
        <v>28</v>
      </c>
      <c r="AI603" s="467">
        <f t="shared" si="498"/>
        <v>0</v>
      </c>
      <c r="AJ603" s="522">
        <f t="shared" si="499"/>
        <v>0</v>
      </c>
      <c r="AM603" s="504">
        <f t="shared" si="500"/>
        <v>0</v>
      </c>
      <c r="AN603" s="504">
        <f>+COUNTIF(F603:AG603,"外")</f>
        <v>0</v>
      </c>
    </row>
    <row r="604" spans="1:40">
      <c r="B604" s="3008"/>
      <c r="C604" s="3011"/>
      <c r="D604" s="534">
        <f>E$21</f>
        <v>0</v>
      </c>
      <c r="E604" s="544"/>
      <c r="F604" s="536"/>
      <c r="G604" s="537"/>
      <c r="H604" s="537"/>
      <c r="I604" s="537"/>
      <c r="J604" s="537"/>
      <c r="K604" s="537"/>
      <c r="L604" s="537"/>
      <c r="M604" s="537"/>
      <c r="N604" s="537"/>
      <c r="O604" s="537"/>
      <c r="P604" s="537"/>
      <c r="Q604" s="537"/>
      <c r="R604" s="537"/>
      <c r="S604" s="537"/>
      <c r="T604" s="537"/>
      <c r="U604" s="537"/>
      <c r="V604" s="537"/>
      <c r="W604" s="537"/>
      <c r="X604" s="537"/>
      <c r="Y604" s="537"/>
      <c r="Z604" s="537"/>
      <c r="AA604" s="537"/>
      <c r="AB604" s="537"/>
      <c r="AC604" s="537"/>
      <c r="AD604" s="537"/>
      <c r="AE604" s="537"/>
      <c r="AF604" s="537"/>
      <c r="AG604" s="538"/>
      <c r="AH604" s="539">
        <f t="shared" si="501"/>
        <v>28</v>
      </c>
      <c r="AI604" s="535">
        <f t="shared" si="498"/>
        <v>0</v>
      </c>
      <c r="AJ604" s="540">
        <f t="shared" si="499"/>
        <v>0</v>
      </c>
      <c r="AM604" s="504">
        <f t="shared" si="500"/>
        <v>0</v>
      </c>
      <c r="AN604" s="504">
        <f>+COUNTIF(F604:AG604,"外")</f>
        <v>0</v>
      </c>
    </row>
    <row r="606" spans="1:40" ht="6" customHeight="1">
      <c r="B606" s="459"/>
      <c r="C606" s="459"/>
      <c r="D606" s="459"/>
      <c r="E606" s="455"/>
      <c r="F606" s="455"/>
      <c r="G606" s="553"/>
      <c r="H606" s="553"/>
      <c r="I606" s="553"/>
      <c r="J606" s="553"/>
      <c r="K606" s="553"/>
      <c r="L606" s="553"/>
      <c r="M606" s="553"/>
      <c r="N606" s="553"/>
      <c r="O606" s="553"/>
      <c r="P606" s="553"/>
      <c r="Q606" s="553"/>
      <c r="R606" s="553"/>
      <c r="S606" s="553"/>
      <c r="T606" s="553"/>
      <c r="U606" s="553"/>
      <c r="V606" s="553"/>
      <c r="W606" s="553"/>
      <c r="X606" s="553"/>
      <c r="Y606" s="553"/>
      <c r="Z606" s="553"/>
      <c r="AA606" s="553"/>
      <c r="AB606" s="553"/>
      <c r="AC606" s="553"/>
      <c r="AD606" s="553"/>
      <c r="AE606" s="553"/>
      <c r="AF606" s="553"/>
      <c r="AG606" s="553"/>
      <c r="AH606" s="459"/>
      <c r="AI606" s="459"/>
      <c r="AJ606" s="459"/>
    </row>
    <row r="607" spans="1:40" ht="18.75">
      <c r="A607" s="450" t="s">
        <v>871</v>
      </c>
      <c r="B607" s="450"/>
      <c r="C607" s="450"/>
      <c r="D607" s="450"/>
      <c r="E607" s="450"/>
      <c r="P607" s="452"/>
      <c r="AJ607" s="454" t="s">
        <v>872</v>
      </c>
    </row>
    <row r="608" spans="1:40" ht="13.5" customHeight="1">
      <c r="AD608" s="3030" t="s">
        <v>873</v>
      </c>
      <c r="AE608" s="3030"/>
      <c r="AF608" s="3030"/>
      <c r="AG608" s="3024">
        <f>AG$2</f>
        <v>37778</v>
      </c>
      <c r="AH608" s="3024"/>
      <c r="AI608" s="3024"/>
      <c r="AJ608" s="3024"/>
    </row>
    <row r="609" spans="2:40" s="561" customFormat="1" ht="18" customHeight="1">
      <c r="B609" s="3025" t="s">
        <v>848</v>
      </c>
      <c r="C609" s="3025"/>
      <c r="D609" s="562" t="s">
        <v>944</v>
      </c>
      <c r="E609" s="563" t="str">
        <f>E$3</f>
        <v>県道博多天神線排水性舗装工事（第２工区）</v>
      </c>
      <c r="F609" s="563"/>
      <c r="G609" s="563"/>
      <c r="H609" s="563"/>
      <c r="I609" s="563"/>
      <c r="J609" s="563"/>
      <c r="K609" s="563"/>
      <c r="L609" s="563"/>
      <c r="M609" s="563"/>
      <c r="N609" s="563"/>
      <c r="O609" s="562"/>
      <c r="P609" s="562"/>
      <c r="Q609" s="562"/>
      <c r="R609" s="564" t="s">
        <v>852</v>
      </c>
      <c r="S609" s="564"/>
      <c r="T609" s="564"/>
      <c r="U609" s="565"/>
      <c r="V609" s="565"/>
      <c r="W609" s="562" t="s">
        <v>955</v>
      </c>
      <c r="X609" s="3026">
        <f>X$3</f>
        <v>45109</v>
      </c>
      <c r="Y609" s="3026"/>
      <c r="Z609" s="3026"/>
      <c r="AA609" s="3026"/>
      <c r="AB609" s="3026"/>
      <c r="AC609" s="562"/>
      <c r="AD609" s="562"/>
      <c r="AE609" s="562"/>
      <c r="AF609" s="562"/>
      <c r="AG609" s="562"/>
    </row>
    <row r="610" spans="2:40" s="561" customFormat="1" ht="18" customHeight="1">
      <c r="B610" s="3027" t="s">
        <v>856</v>
      </c>
      <c r="C610" s="3027"/>
      <c r="D610" s="562" t="s">
        <v>944</v>
      </c>
      <c r="E610" s="3028">
        <f>+X610-X609+1</f>
        <v>149</v>
      </c>
      <c r="F610" s="3028"/>
      <c r="G610" s="3028"/>
      <c r="H610" s="562"/>
      <c r="I610" s="562"/>
      <c r="J610" s="562"/>
      <c r="K610" s="562"/>
      <c r="L610" s="562"/>
      <c r="M610" s="562"/>
      <c r="N610" s="562"/>
      <c r="O610" s="562"/>
      <c r="P610" s="562"/>
      <c r="Q610" s="562"/>
      <c r="R610" s="564" t="s">
        <v>855</v>
      </c>
      <c r="S610" s="566"/>
      <c r="T610" s="566"/>
      <c r="U610" s="567"/>
      <c r="V610" s="567"/>
      <c r="W610" s="562" t="s">
        <v>956</v>
      </c>
      <c r="X610" s="3029">
        <f>X$4</f>
        <v>45257</v>
      </c>
      <c r="Y610" s="3029"/>
      <c r="Z610" s="3029"/>
      <c r="AA610" s="3029"/>
      <c r="AB610" s="3029"/>
      <c r="AC610" s="562"/>
      <c r="AD610" s="562"/>
      <c r="AE610" s="562"/>
      <c r="AF610" s="562"/>
      <c r="AG610" s="562"/>
    </row>
    <row r="611" spans="2:4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row>
    <row r="612" spans="2:40" ht="13.5" customHeight="1">
      <c r="B612" s="491"/>
      <c r="C612" s="492"/>
      <c r="D612" s="493"/>
      <c r="E612" s="461" t="s">
        <v>858</v>
      </c>
      <c r="F612" s="462">
        <f>+AG586+1</f>
        <v>45865</v>
      </c>
      <c r="G612" s="463">
        <f>+F612+1</f>
        <v>45866</v>
      </c>
      <c r="H612" s="463">
        <f t="shared" ref="H612:Y612" si="502">+G612+1</f>
        <v>45867</v>
      </c>
      <c r="I612" s="463">
        <f t="shared" si="502"/>
        <v>45868</v>
      </c>
      <c r="J612" s="463">
        <f t="shared" si="502"/>
        <v>45869</v>
      </c>
      <c r="K612" s="463">
        <f t="shared" si="502"/>
        <v>45870</v>
      </c>
      <c r="L612" s="463">
        <f t="shared" si="502"/>
        <v>45871</v>
      </c>
      <c r="M612" s="463">
        <f t="shared" si="502"/>
        <v>45872</v>
      </c>
      <c r="N612" s="463">
        <f t="shared" si="502"/>
        <v>45873</v>
      </c>
      <c r="O612" s="463">
        <f t="shared" si="502"/>
        <v>45874</v>
      </c>
      <c r="P612" s="463">
        <f t="shared" si="502"/>
        <v>45875</v>
      </c>
      <c r="Q612" s="463">
        <f t="shared" si="502"/>
        <v>45876</v>
      </c>
      <c r="R612" s="463">
        <f t="shared" si="502"/>
        <v>45877</v>
      </c>
      <c r="S612" s="463">
        <f t="shared" si="502"/>
        <v>45878</v>
      </c>
      <c r="T612" s="463">
        <f t="shared" si="502"/>
        <v>45879</v>
      </c>
      <c r="U612" s="463">
        <f t="shared" si="502"/>
        <v>45880</v>
      </c>
      <c r="V612" s="463">
        <f t="shared" si="502"/>
        <v>45881</v>
      </c>
      <c r="W612" s="463">
        <f t="shared" si="502"/>
        <v>45882</v>
      </c>
      <c r="X612" s="463">
        <f t="shared" si="502"/>
        <v>45883</v>
      </c>
      <c r="Y612" s="463">
        <f t="shared" si="502"/>
        <v>45884</v>
      </c>
      <c r="Z612" s="463">
        <f>+Y612+1</f>
        <v>45885</v>
      </c>
      <c r="AA612" s="463">
        <f t="shared" ref="AA612:AC612" si="503">+Z612+1</f>
        <v>45886</v>
      </c>
      <c r="AB612" s="463">
        <f t="shared" si="503"/>
        <v>45887</v>
      </c>
      <c r="AC612" s="463">
        <f t="shared" si="503"/>
        <v>45888</v>
      </c>
      <c r="AD612" s="463">
        <f>+AC612+1</f>
        <v>45889</v>
      </c>
      <c r="AE612" s="463">
        <f t="shared" ref="AE612" si="504">+AD612+1</f>
        <v>45890</v>
      </c>
      <c r="AF612" s="463">
        <f>+AE612+1</f>
        <v>45891</v>
      </c>
      <c r="AG612" s="541">
        <f t="shared" ref="AG612" si="505">+AF612+1</f>
        <v>45892</v>
      </c>
      <c r="AH612" s="3013" t="s">
        <v>902</v>
      </c>
      <c r="AI612" s="3016" t="s">
        <v>903</v>
      </c>
      <c r="AJ612" s="3019" t="s">
        <v>878</v>
      </c>
      <c r="AK612" s="3022"/>
      <c r="AM612" s="3023" t="s">
        <v>954</v>
      </c>
      <c r="AN612" s="3023" t="s">
        <v>905</v>
      </c>
    </row>
    <row r="613" spans="2:40">
      <c r="B613" s="495"/>
      <c r="C613" s="496"/>
      <c r="D613" s="497"/>
      <c r="E613" s="464" t="s">
        <v>859</v>
      </c>
      <c r="F613" s="465" t="str">
        <f>TEXT(WEEKDAY(+F612),"aaa")</f>
        <v>日</v>
      </c>
      <c r="G613" s="466" t="str">
        <f t="shared" ref="G613:AG613" si="506">TEXT(WEEKDAY(+G612),"aaa")</f>
        <v>月</v>
      </c>
      <c r="H613" s="466" t="str">
        <f t="shared" si="506"/>
        <v>火</v>
      </c>
      <c r="I613" s="466" t="str">
        <f t="shared" si="506"/>
        <v>水</v>
      </c>
      <c r="J613" s="466" t="str">
        <f t="shared" si="506"/>
        <v>木</v>
      </c>
      <c r="K613" s="466" t="str">
        <f t="shared" si="506"/>
        <v>金</v>
      </c>
      <c r="L613" s="466" t="str">
        <f t="shared" si="506"/>
        <v>土</v>
      </c>
      <c r="M613" s="466" t="str">
        <f t="shared" si="506"/>
        <v>日</v>
      </c>
      <c r="N613" s="466" t="str">
        <f t="shared" si="506"/>
        <v>月</v>
      </c>
      <c r="O613" s="466" t="str">
        <f t="shared" si="506"/>
        <v>火</v>
      </c>
      <c r="P613" s="466" t="str">
        <f t="shared" si="506"/>
        <v>水</v>
      </c>
      <c r="Q613" s="466" t="str">
        <f t="shared" si="506"/>
        <v>木</v>
      </c>
      <c r="R613" s="466" t="str">
        <f t="shared" si="506"/>
        <v>金</v>
      </c>
      <c r="S613" s="466" t="str">
        <f t="shared" si="506"/>
        <v>土</v>
      </c>
      <c r="T613" s="466" t="str">
        <f t="shared" si="506"/>
        <v>日</v>
      </c>
      <c r="U613" s="466" t="str">
        <f t="shared" si="506"/>
        <v>月</v>
      </c>
      <c r="V613" s="466" t="str">
        <f t="shared" si="506"/>
        <v>火</v>
      </c>
      <c r="W613" s="466" t="str">
        <f t="shared" si="506"/>
        <v>水</v>
      </c>
      <c r="X613" s="466" t="str">
        <f t="shared" si="506"/>
        <v>木</v>
      </c>
      <c r="Y613" s="466" t="str">
        <f t="shared" si="506"/>
        <v>金</v>
      </c>
      <c r="Z613" s="466" t="str">
        <f t="shared" si="506"/>
        <v>土</v>
      </c>
      <c r="AA613" s="466" t="str">
        <f t="shared" si="506"/>
        <v>日</v>
      </c>
      <c r="AB613" s="466" t="str">
        <f t="shared" si="506"/>
        <v>月</v>
      </c>
      <c r="AC613" s="466" t="str">
        <f t="shared" si="506"/>
        <v>火</v>
      </c>
      <c r="AD613" s="466" t="str">
        <f t="shared" si="506"/>
        <v>水</v>
      </c>
      <c r="AE613" s="466" t="str">
        <f t="shared" si="506"/>
        <v>木</v>
      </c>
      <c r="AF613" s="466" t="str">
        <f t="shared" si="506"/>
        <v>金</v>
      </c>
      <c r="AG613" s="543" t="str">
        <f t="shared" si="506"/>
        <v>土</v>
      </c>
      <c r="AH613" s="3014"/>
      <c r="AI613" s="3017"/>
      <c r="AJ613" s="3020"/>
      <c r="AK613" s="3022"/>
      <c r="AM613" s="3023"/>
      <c r="AN613" s="3023"/>
    </row>
    <row r="614" spans="2:40" ht="24.75" customHeight="1">
      <c r="B614" s="502" t="s">
        <v>876</v>
      </c>
      <c r="C614" s="503" t="s">
        <v>877</v>
      </c>
      <c r="D614" s="504" t="s">
        <v>488</v>
      </c>
      <c r="E614" s="526" t="s">
        <v>906</v>
      </c>
      <c r="F614" s="506"/>
      <c r="G614" s="507"/>
      <c r="H614" s="507"/>
      <c r="I614" s="507"/>
      <c r="J614" s="507"/>
      <c r="K614" s="507"/>
      <c r="L614" s="507"/>
      <c r="M614" s="507"/>
      <c r="N614" s="507"/>
      <c r="O614" s="507"/>
      <c r="P614" s="507"/>
      <c r="Q614" s="507"/>
      <c r="R614" s="507"/>
      <c r="S614" s="507"/>
      <c r="T614" s="507"/>
      <c r="U614" s="507"/>
      <c r="V614" s="507"/>
      <c r="W614" s="507"/>
      <c r="X614" s="507"/>
      <c r="Y614" s="507"/>
      <c r="Z614" s="507"/>
      <c r="AA614" s="507"/>
      <c r="AB614" s="507"/>
      <c r="AC614" s="507"/>
      <c r="AD614" s="507"/>
      <c r="AE614" s="507"/>
      <c r="AF614" s="507"/>
      <c r="AG614" s="508"/>
      <c r="AH614" s="3015"/>
      <c r="AI614" s="3018"/>
      <c r="AJ614" s="3021"/>
      <c r="AK614" s="3022"/>
    </row>
    <row r="615" spans="2:40" ht="13.5" customHeight="1">
      <c r="B615" s="3006" t="s">
        <v>885</v>
      </c>
      <c r="C615" s="3009" t="s">
        <v>886</v>
      </c>
      <c r="D615" s="509" t="str">
        <f>E$8</f>
        <v>〇〇</v>
      </c>
      <c r="E615" s="510"/>
      <c r="F615" s="511"/>
      <c r="G615" s="512"/>
      <c r="H615" s="512"/>
      <c r="I615" s="512"/>
      <c r="J615" s="512"/>
      <c r="K615" s="512"/>
      <c r="L615" s="512"/>
      <c r="M615" s="512"/>
      <c r="N615" s="512"/>
      <c r="O615" s="512"/>
      <c r="P615" s="512"/>
      <c r="Q615" s="512"/>
      <c r="R615" s="512"/>
      <c r="S615" s="512"/>
      <c r="T615" s="512"/>
      <c r="U615" s="512"/>
      <c r="V615" s="512"/>
      <c r="W615" s="512"/>
      <c r="X615" s="512"/>
      <c r="Y615" s="512"/>
      <c r="Z615" s="512"/>
      <c r="AA615" s="512"/>
      <c r="AB615" s="512"/>
      <c r="AC615" s="512"/>
      <c r="AD615" s="512"/>
      <c r="AE615" s="512"/>
      <c r="AF615" s="512"/>
      <c r="AG615" s="513"/>
      <c r="AH615" s="514">
        <f>COUNTA(F$96:AG$96)-AI615</f>
        <v>28</v>
      </c>
      <c r="AI615" s="515">
        <f>AM615+AN615</f>
        <v>0</v>
      </c>
      <c r="AJ615" s="516">
        <f>+COUNTIF(F615:AG615,"休")</f>
        <v>0</v>
      </c>
      <c r="AM615" s="504">
        <f>+COUNTIF(F615:AG615,"－")</f>
        <v>0</v>
      </c>
      <c r="AN615" s="504">
        <f t="shared" ref="AN615:AN620" si="507">+COUNTIF(F615:AG615,"外")</f>
        <v>0</v>
      </c>
    </row>
    <row r="616" spans="2:40" ht="13.5" customHeight="1">
      <c r="B616" s="3007"/>
      <c r="C616" s="3010"/>
      <c r="D616" s="517" t="str">
        <f>E$9</f>
        <v>●●</v>
      </c>
      <c r="E616" s="518"/>
      <c r="F616" s="519"/>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c r="AE616" s="520"/>
      <c r="AF616" s="520"/>
      <c r="AG616" s="521"/>
      <c r="AH616" s="514">
        <f t="shared" ref="AH616:AH620" si="508">COUNTA(F$96:AG$96)-AI616</f>
        <v>28</v>
      </c>
      <c r="AI616" s="467">
        <f t="shared" ref="AI616" si="509">AM616+AN616</f>
        <v>0</v>
      </c>
      <c r="AJ616" s="522">
        <f t="shared" ref="AJ616:AJ619" si="510">+COUNTIF(F616:AG616,"休")</f>
        <v>0</v>
      </c>
      <c r="AM616" s="504">
        <f t="shared" ref="AM616:AM619" si="511">+COUNTIF(F616:AG616,"－")</f>
        <v>0</v>
      </c>
      <c r="AN616" s="504">
        <f t="shared" si="507"/>
        <v>0</v>
      </c>
    </row>
    <row r="617" spans="2:40">
      <c r="B617" s="3007"/>
      <c r="C617" s="3010"/>
      <c r="D617" s="517" t="str">
        <f>E$10</f>
        <v>△△</v>
      </c>
      <c r="E617" s="518"/>
      <c r="F617" s="519"/>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c r="AE617" s="520"/>
      <c r="AF617" s="520"/>
      <c r="AG617" s="521"/>
      <c r="AH617" s="514">
        <f t="shared" si="508"/>
        <v>28</v>
      </c>
      <c r="AI617" s="467">
        <f>AM617+AN617</f>
        <v>0</v>
      </c>
      <c r="AJ617" s="522">
        <f t="shared" si="510"/>
        <v>0</v>
      </c>
      <c r="AM617" s="504">
        <f t="shared" si="511"/>
        <v>0</v>
      </c>
      <c r="AN617" s="504">
        <f t="shared" si="507"/>
        <v>0</v>
      </c>
    </row>
    <row r="618" spans="2:40">
      <c r="B618" s="3007"/>
      <c r="C618" s="3010"/>
      <c r="D618" s="517" t="str">
        <f>E$11</f>
        <v>■■</v>
      </c>
      <c r="E618" s="518"/>
      <c r="F618" s="519"/>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c r="AE618" s="520"/>
      <c r="AF618" s="520"/>
      <c r="AG618" s="521"/>
      <c r="AH618" s="514">
        <f t="shared" si="508"/>
        <v>28</v>
      </c>
      <c r="AI618" s="467">
        <f t="shared" ref="AI618:AI620" si="512">AM618+AN618</f>
        <v>0</v>
      </c>
      <c r="AJ618" s="522">
        <f t="shared" si="510"/>
        <v>0</v>
      </c>
      <c r="AM618" s="504">
        <f t="shared" si="511"/>
        <v>0</v>
      </c>
      <c r="AN618" s="504">
        <f t="shared" si="507"/>
        <v>0</v>
      </c>
    </row>
    <row r="619" spans="2:40">
      <c r="B619" s="3007"/>
      <c r="C619" s="3010"/>
      <c r="D619" s="517" t="str">
        <f>E$12</f>
        <v>★★</v>
      </c>
      <c r="E619" s="518"/>
      <c r="F619" s="519"/>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c r="AE619" s="520"/>
      <c r="AF619" s="520"/>
      <c r="AG619" s="521"/>
      <c r="AH619" s="514">
        <f t="shared" si="508"/>
        <v>28</v>
      </c>
      <c r="AI619" s="467">
        <f t="shared" si="512"/>
        <v>0</v>
      </c>
      <c r="AJ619" s="522">
        <f t="shared" si="510"/>
        <v>0</v>
      </c>
      <c r="AM619" s="504">
        <f t="shared" si="511"/>
        <v>0</v>
      </c>
      <c r="AN619" s="504">
        <f t="shared" si="507"/>
        <v>0</v>
      </c>
    </row>
    <row r="620" spans="2:40">
      <c r="B620" s="3008"/>
      <c r="C620" s="3011"/>
      <c r="D620" s="529"/>
      <c r="E620" s="455"/>
      <c r="F620" s="523"/>
      <c r="G620" s="524"/>
      <c r="H620" s="524"/>
      <c r="I620" s="524"/>
      <c r="J620" s="524"/>
      <c r="K620" s="524"/>
      <c r="L620" s="524"/>
      <c r="M620" s="524"/>
      <c r="N620" s="524"/>
      <c r="O620" s="524"/>
      <c r="P620" s="524"/>
      <c r="Q620" s="524"/>
      <c r="R620" s="524"/>
      <c r="S620" s="524"/>
      <c r="T620" s="524"/>
      <c r="U620" s="524"/>
      <c r="V620" s="524"/>
      <c r="W620" s="524"/>
      <c r="X620" s="524"/>
      <c r="Y620" s="524"/>
      <c r="Z620" s="524"/>
      <c r="AA620" s="524"/>
      <c r="AB620" s="524"/>
      <c r="AC620" s="524"/>
      <c r="AD620" s="524"/>
      <c r="AE620" s="524"/>
      <c r="AF620" s="524"/>
      <c r="AG620" s="525"/>
      <c r="AH620" s="514">
        <f t="shared" si="508"/>
        <v>28</v>
      </c>
      <c r="AI620" s="515">
        <f t="shared" si="512"/>
        <v>0</v>
      </c>
      <c r="AJ620" s="516">
        <f>+COUNTIF(F620:AG620,"休")</f>
        <v>0</v>
      </c>
      <c r="AM620" s="504">
        <f>+COUNTIF(F620:AG620,"－")</f>
        <v>0</v>
      </c>
      <c r="AN620" s="504">
        <f t="shared" si="507"/>
        <v>0</v>
      </c>
    </row>
    <row r="621" spans="2:40" ht="24.75" customHeight="1">
      <c r="B621" s="3006" t="s">
        <v>896</v>
      </c>
      <c r="C621" s="3009" t="s">
        <v>897</v>
      </c>
      <c r="D621" s="504" t="s">
        <v>488</v>
      </c>
      <c r="E621" s="526" t="s">
        <v>906</v>
      </c>
      <c r="F621" s="506"/>
      <c r="G621" s="507"/>
      <c r="H621" s="507"/>
      <c r="I621" s="507"/>
      <c r="J621" s="507"/>
      <c r="K621" s="507"/>
      <c r="L621" s="507"/>
      <c r="M621" s="507"/>
      <c r="N621" s="507"/>
      <c r="O621" s="507"/>
      <c r="P621" s="507"/>
      <c r="Q621" s="507"/>
      <c r="R621" s="507"/>
      <c r="S621" s="507"/>
      <c r="T621" s="507"/>
      <c r="U621" s="507"/>
      <c r="V621" s="507"/>
      <c r="W621" s="507"/>
      <c r="X621" s="507"/>
      <c r="Y621" s="507"/>
      <c r="Z621" s="507"/>
      <c r="AA621" s="507"/>
      <c r="AB621" s="507"/>
      <c r="AC621" s="507"/>
      <c r="AD621" s="507"/>
      <c r="AE621" s="507"/>
      <c r="AF621" s="507"/>
      <c r="AG621" s="508"/>
      <c r="AH621" s="527"/>
      <c r="AI621" s="504"/>
      <c r="AJ621" s="528"/>
    </row>
    <row r="622" spans="2:40" ht="13.5" customHeight="1">
      <c r="B622" s="3007"/>
      <c r="C622" s="3010"/>
      <c r="D622" s="529" t="str">
        <f>E$14</f>
        <v>〇〇</v>
      </c>
      <c r="E622" s="455"/>
      <c r="F622" s="511"/>
      <c r="G622" s="512"/>
      <c r="H622" s="512"/>
      <c r="I622" s="512"/>
      <c r="J622" s="512"/>
      <c r="K622" s="512"/>
      <c r="L622" s="512"/>
      <c r="M622" s="512"/>
      <c r="N622" s="512"/>
      <c r="O622" s="512"/>
      <c r="P622" s="512"/>
      <c r="Q622" s="512"/>
      <c r="R622" s="512"/>
      <c r="S622" s="512"/>
      <c r="T622" s="512"/>
      <c r="U622" s="512"/>
      <c r="V622" s="512"/>
      <c r="W622" s="512"/>
      <c r="X622" s="512"/>
      <c r="Y622" s="512"/>
      <c r="Z622" s="512"/>
      <c r="AA622" s="512"/>
      <c r="AB622" s="512"/>
      <c r="AC622" s="512"/>
      <c r="AD622" s="512"/>
      <c r="AE622" s="512"/>
      <c r="AF622" s="512"/>
      <c r="AG622" s="513"/>
      <c r="AH622" s="514">
        <f t="shared" ref="AH622:AH625" si="513">COUNTA(F$96:AG$96)-AI622</f>
        <v>28</v>
      </c>
      <c r="AI622" s="515">
        <f t="shared" ref="AI622:AI625" si="514">AM622+AN622</f>
        <v>0</v>
      </c>
      <c r="AJ622" s="516">
        <f>+COUNTIF(F622:AG622,"休")</f>
        <v>0</v>
      </c>
      <c r="AM622" s="504">
        <f>+COUNTIF(F622:AG622,"－")</f>
        <v>0</v>
      </c>
      <c r="AN622" s="504">
        <f>+COUNTIF(F622:AG622,"外")</f>
        <v>0</v>
      </c>
    </row>
    <row r="623" spans="2:40">
      <c r="B623" s="3007"/>
      <c r="C623" s="3010"/>
      <c r="D623" s="517" t="str">
        <f>E$15</f>
        <v>●●</v>
      </c>
      <c r="E623" s="518"/>
      <c r="F623" s="519"/>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c r="AE623" s="520"/>
      <c r="AF623" s="520"/>
      <c r="AG623" s="521"/>
      <c r="AH623" s="514">
        <f t="shared" si="513"/>
        <v>28</v>
      </c>
      <c r="AI623" s="467">
        <f t="shared" si="514"/>
        <v>0</v>
      </c>
      <c r="AJ623" s="522">
        <f t="shared" ref="AJ623:AJ625" si="515">+COUNTIF(F623:AG623,"休")</f>
        <v>0</v>
      </c>
      <c r="AM623" s="504">
        <f t="shared" ref="AM623:AM625" si="516">+COUNTIF(F623:AG623,"－")</f>
        <v>0</v>
      </c>
      <c r="AN623" s="504">
        <f>+COUNTIF(F623:AG623,"外")</f>
        <v>0</v>
      </c>
    </row>
    <row r="624" spans="2:40">
      <c r="B624" s="3007"/>
      <c r="C624" s="3010"/>
      <c r="D624" s="517">
        <f>E$16</f>
        <v>0</v>
      </c>
      <c r="E624" s="518"/>
      <c r="F624" s="519"/>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c r="AE624" s="520"/>
      <c r="AF624" s="520"/>
      <c r="AG624" s="521"/>
      <c r="AH624" s="514">
        <f t="shared" si="513"/>
        <v>28</v>
      </c>
      <c r="AI624" s="467">
        <f t="shared" si="514"/>
        <v>0</v>
      </c>
      <c r="AJ624" s="522">
        <f t="shared" si="515"/>
        <v>0</v>
      </c>
      <c r="AM624" s="504">
        <f t="shared" si="516"/>
        <v>0</v>
      </c>
      <c r="AN624" s="504">
        <f>+COUNTIF(F624:AG624,"外")</f>
        <v>0</v>
      </c>
    </row>
    <row r="625" spans="2:40">
      <c r="B625" s="3007"/>
      <c r="C625" s="3011"/>
      <c r="D625" s="529">
        <f>E$17</f>
        <v>0</v>
      </c>
      <c r="E625" s="455"/>
      <c r="F625" s="519"/>
      <c r="G625" s="530"/>
      <c r="H625" s="530"/>
      <c r="I625" s="530"/>
      <c r="J625" s="530"/>
      <c r="K625" s="530"/>
      <c r="L625" s="530"/>
      <c r="M625" s="530"/>
      <c r="N625" s="530"/>
      <c r="O625" s="530"/>
      <c r="P625" s="530"/>
      <c r="Q625" s="530"/>
      <c r="R625" s="530"/>
      <c r="S625" s="530"/>
      <c r="T625" s="530"/>
      <c r="U625" s="530"/>
      <c r="V625" s="530"/>
      <c r="W625" s="530"/>
      <c r="X625" s="530"/>
      <c r="Y625" s="530"/>
      <c r="Z625" s="530"/>
      <c r="AA625" s="530"/>
      <c r="AB625" s="530"/>
      <c r="AC625" s="530"/>
      <c r="AD625" s="530"/>
      <c r="AE625" s="530"/>
      <c r="AF625" s="530"/>
      <c r="AG625" s="513"/>
      <c r="AH625" s="514">
        <f t="shared" si="513"/>
        <v>28</v>
      </c>
      <c r="AI625" s="498">
        <f t="shared" si="514"/>
        <v>0</v>
      </c>
      <c r="AJ625" s="516">
        <f t="shared" si="515"/>
        <v>0</v>
      </c>
      <c r="AM625" s="504">
        <f t="shared" si="516"/>
        <v>0</v>
      </c>
      <c r="AN625" s="504">
        <f>+COUNTIF(F625:AG625,"外")</f>
        <v>0</v>
      </c>
    </row>
    <row r="626" spans="2:40" ht="24.75" customHeight="1">
      <c r="B626" s="3007"/>
      <c r="C626" s="3009" t="s">
        <v>900</v>
      </c>
      <c r="D626" s="504" t="s">
        <v>488</v>
      </c>
      <c r="E626" s="526" t="s">
        <v>906</v>
      </c>
      <c r="F626" s="506"/>
      <c r="G626" s="507"/>
      <c r="H626" s="507"/>
      <c r="I626" s="507"/>
      <c r="J626" s="507"/>
      <c r="K626" s="507"/>
      <c r="L626" s="507"/>
      <c r="M626" s="507"/>
      <c r="N626" s="507"/>
      <c r="O626" s="507"/>
      <c r="P626" s="507"/>
      <c r="Q626" s="507"/>
      <c r="R626" s="507"/>
      <c r="S626" s="507"/>
      <c r="T626" s="507"/>
      <c r="U626" s="507"/>
      <c r="V626" s="507"/>
      <c r="W626" s="507"/>
      <c r="X626" s="507"/>
      <c r="Y626" s="507"/>
      <c r="Z626" s="507"/>
      <c r="AA626" s="507"/>
      <c r="AB626" s="507"/>
      <c r="AC626" s="507"/>
      <c r="AD626" s="507"/>
      <c r="AE626" s="507"/>
      <c r="AF626" s="507"/>
      <c r="AG626" s="508"/>
      <c r="AH626" s="527"/>
      <c r="AI626" s="504"/>
      <c r="AJ626" s="528"/>
    </row>
    <row r="627" spans="2:40">
      <c r="B627" s="3007"/>
      <c r="C627" s="3010"/>
      <c r="D627" s="509" t="str">
        <f>E$18</f>
        <v>●●</v>
      </c>
      <c r="E627" s="510"/>
      <c r="F627" s="511"/>
      <c r="G627" s="512"/>
      <c r="H627" s="512"/>
      <c r="I627" s="512"/>
      <c r="J627" s="512"/>
      <c r="K627" s="512"/>
      <c r="L627" s="512"/>
      <c r="M627" s="512"/>
      <c r="N627" s="512"/>
      <c r="O627" s="512"/>
      <c r="P627" s="512"/>
      <c r="Q627" s="512"/>
      <c r="R627" s="512"/>
      <c r="S627" s="512"/>
      <c r="T627" s="512"/>
      <c r="U627" s="512"/>
      <c r="V627" s="512"/>
      <c r="W627" s="512"/>
      <c r="X627" s="512"/>
      <c r="Y627" s="512"/>
      <c r="Z627" s="512"/>
      <c r="AA627" s="512"/>
      <c r="AB627" s="512"/>
      <c r="AC627" s="512"/>
      <c r="AD627" s="512"/>
      <c r="AE627" s="512"/>
      <c r="AF627" s="512"/>
      <c r="AG627" s="531"/>
      <c r="AH627" s="514">
        <f t="shared" ref="AH627:AH630" si="517">COUNTA(F$96:AG$96)-AI627</f>
        <v>28</v>
      </c>
      <c r="AI627" s="532">
        <f t="shared" ref="AI627:AI630" si="518">AM627+AN627</f>
        <v>0</v>
      </c>
      <c r="AJ627" s="533">
        <f>+COUNTIF(F627:AG627,"休")</f>
        <v>0</v>
      </c>
      <c r="AM627" s="504">
        <f>+COUNTIF(F627:AG627,"－")</f>
        <v>0</v>
      </c>
      <c r="AN627" s="504">
        <f>+COUNTIF(F627:AG627,"外")</f>
        <v>0</v>
      </c>
    </row>
    <row r="628" spans="2:40">
      <c r="B628" s="3007"/>
      <c r="C628" s="3010"/>
      <c r="D628" s="517">
        <f>E$19</f>
        <v>0</v>
      </c>
      <c r="E628" s="518"/>
      <c r="F628" s="519"/>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c r="AE628" s="520"/>
      <c r="AF628" s="520"/>
      <c r="AG628" s="521"/>
      <c r="AH628" s="514">
        <f t="shared" si="517"/>
        <v>28</v>
      </c>
      <c r="AI628" s="467">
        <f t="shared" si="518"/>
        <v>0</v>
      </c>
      <c r="AJ628" s="522">
        <f t="shared" ref="AJ628:AJ630" si="519">+COUNTIF(F628:AG628,"休")</f>
        <v>0</v>
      </c>
      <c r="AM628" s="504">
        <f t="shared" ref="AM628:AM630" si="520">+COUNTIF(F628:AG628,"－")</f>
        <v>0</v>
      </c>
      <c r="AN628" s="504">
        <f>+COUNTIF(F628:AG628,"外")</f>
        <v>0</v>
      </c>
    </row>
    <row r="629" spans="2:40">
      <c r="B629" s="3007"/>
      <c r="C629" s="3010"/>
      <c r="D629" s="517">
        <f>E$20</f>
        <v>0</v>
      </c>
      <c r="E629" s="518"/>
      <c r="F629" s="519"/>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c r="AE629" s="520"/>
      <c r="AF629" s="520"/>
      <c r="AG629" s="521"/>
      <c r="AH629" s="514">
        <f t="shared" si="517"/>
        <v>28</v>
      </c>
      <c r="AI629" s="467">
        <f t="shared" si="518"/>
        <v>0</v>
      </c>
      <c r="AJ629" s="522">
        <f t="shared" si="519"/>
        <v>0</v>
      </c>
      <c r="AM629" s="504">
        <f t="shared" si="520"/>
        <v>0</v>
      </c>
      <c r="AN629" s="504">
        <f>+COUNTIF(F629:AG629,"外")</f>
        <v>0</v>
      </c>
    </row>
    <row r="630" spans="2:40">
      <c r="B630" s="3008"/>
      <c r="C630" s="3011"/>
      <c r="D630" s="534">
        <f>E$21</f>
        <v>0</v>
      </c>
      <c r="E630" s="544"/>
      <c r="F630" s="536"/>
      <c r="G630" s="537"/>
      <c r="H630" s="537"/>
      <c r="I630" s="537"/>
      <c r="J630" s="537"/>
      <c r="K630" s="537"/>
      <c r="L630" s="537"/>
      <c r="M630" s="537"/>
      <c r="N630" s="537"/>
      <c r="O630" s="537"/>
      <c r="P630" s="537"/>
      <c r="Q630" s="537"/>
      <c r="R630" s="537"/>
      <c r="S630" s="537"/>
      <c r="T630" s="537"/>
      <c r="U630" s="537"/>
      <c r="V630" s="537"/>
      <c r="W630" s="537"/>
      <c r="X630" s="537"/>
      <c r="Y630" s="537"/>
      <c r="Z630" s="537"/>
      <c r="AA630" s="537"/>
      <c r="AB630" s="537"/>
      <c r="AC630" s="537"/>
      <c r="AD630" s="537"/>
      <c r="AE630" s="537"/>
      <c r="AF630" s="537"/>
      <c r="AG630" s="538"/>
      <c r="AH630" s="539">
        <f t="shared" si="517"/>
        <v>28</v>
      </c>
      <c r="AI630" s="535">
        <f t="shared" si="518"/>
        <v>0</v>
      </c>
      <c r="AJ630" s="540">
        <f t="shared" si="519"/>
        <v>0</v>
      </c>
      <c r="AM630" s="504">
        <f t="shared" si="520"/>
        <v>0</v>
      </c>
      <c r="AN630" s="504">
        <f>+COUNTIF(F630:AG630,"外")</f>
        <v>0</v>
      </c>
    </row>
    <row r="631" spans="2:4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row>
    <row r="632" spans="2:40" ht="13.5" customHeight="1">
      <c r="B632" s="491"/>
      <c r="C632" s="492"/>
      <c r="D632" s="493"/>
      <c r="E632" s="456" t="s">
        <v>858</v>
      </c>
      <c r="F632" s="457">
        <f>+AG612+1</f>
        <v>45893</v>
      </c>
      <c r="G632" s="458">
        <f>+F632+1</f>
        <v>45894</v>
      </c>
      <c r="H632" s="458">
        <f t="shared" ref="H632:Y632" si="521">+G632+1</f>
        <v>45895</v>
      </c>
      <c r="I632" s="458">
        <f t="shared" si="521"/>
        <v>45896</v>
      </c>
      <c r="J632" s="458">
        <f t="shared" si="521"/>
        <v>45897</v>
      </c>
      <c r="K632" s="458">
        <f t="shared" si="521"/>
        <v>45898</v>
      </c>
      <c r="L632" s="458">
        <f t="shared" si="521"/>
        <v>45899</v>
      </c>
      <c r="M632" s="458">
        <f t="shared" si="521"/>
        <v>45900</v>
      </c>
      <c r="N632" s="458">
        <f t="shared" si="521"/>
        <v>45901</v>
      </c>
      <c r="O632" s="458">
        <f t="shared" si="521"/>
        <v>45902</v>
      </c>
      <c r="P632" s="458">
        <f t="shared" si="521"/>
        <v>45903</v>
      </c>
      <c r="Q632" s="458">
        <f t="shared" si="521"/>
        <v>45904</v>
      </c>
      <c r="R632" s="458">
        <f t="shared" si="521"/>
        <v>45905</v>
      </c>
      <c r="S632" s="458">
        <f t="shared" si="521"/>
        <v>45906</v>
      </c>
      <c r="T632" s="458">
        <f t="shared" si="521"/>
        <v>45907</v>
      </c>
      <c r="U632" s="458">
        <f t="shared" si="521"/>
        <v>45908</v>
      </c>
      <c r="V632" s="458">
        <f t="shared" si="521"/>
        <v>45909</v>
      </c>
      <c r="W632" s="458">
        <f t="shared" si="521"/>
        <v>45910</v>
      </c>
      <c r="X632" s="458">
        <f t="shared" si="521"/>
        <v>45911</v>
      </c>
      <c r="Y632" s="458">
        <f t="shared" si="521"/>
        <v>45912</v>
      </c>
      <c r="Z632" s="458">
        <f>+Y632+1</f>
        <v>45913</v>
      </c>
      <c r="AA632" s="458">
        <f t="shared" ref="AA632:AC632" si="522">+Z632+1</f>
        <v>45914</v>
      </c>
      <c r="AB632" s="458">
        <f t="shared" si="522"/>
        <v>45915</v>
      </c>
      <c r="AC632" s="458">
        <f t="shared" si="522"/>
        <v>45916</v>
      </c>
      <c r="AD632" s="458">
        <f>+AC632+1</f>
        <v>45917</v>
      </c>
      <c r="AE632" s="458">
        <f t="shared" ref="AE632" si="523">+AD632+1</f>
        <v>45918</v>
      </c>
      <c r="AF632" s="458">
        <f>+AE632+1</f>
        <v>45919</v>
      </c>
      <c r="AG632" s="494">
        <f t="shared" ref="AG632" si="524">+AF632+1</f>
        <v>45920</v>
      </c>
      <c r="AH632" s="3013" t="s">
        <v>902</v>
      </c>
      <c r="AI632" s="3016" t="s">
        <v>903</v>
      </c>
      <c r="AJ632" s="3019" t="s">
        <v>878</v>
      </c>
      <c r="AK632" s="3022"/>
      <c r="AM632" s="3023" t="s">
        <v>954</v>
      </c>
      <c r="AN632" s="3023" t="s">
        <v>905</v>
      </c>
    </row>
    <row r="633" spans="2:40">
      <c r="B633" s="495"/>
      <c r="C633" s="496"/>
      <c r="D633" s="497"/>
      <c r="E633" s="467" t="s">
        <v>859</v>
      </c>
      <c r="F633" s="468" t="str">
        <f>TEXT(WEEKDAY(+F632),"aaa")</f>
        <v>日</v>
      </c>
      <c r="G633" s="469" t="str">
        <f t="shared" ref="G633:AG633" si="525">TEXT(WEEKDAY(+G632),"aaa")</f>
        <v>月</v>
      </c>
      <c r="H633" s="469" t="str">
        <f t="shared" si="525"/>
        <v>火</v>
      </c>
      <c r="I633" s="469" t="str">
        <f t="shared" si="525"/>
        <v>水</v>
      </c>
      <c r="J633" s="469" t="str">
        <f t="shared" si="525"/>
        <v>木</v>
      </c>
      <c r="K633" s="469" t="str">
        <f t="shared" si="525"/>
        <v>金</v>
      </c>
      <c r="L633" s="469" t="str">
        <f t="shared" si="525"/>
        <v>土</v>
      </c>
      <c r="M633" s="469" t="str">
        <f t="shared" si="525"/>
        <v>日</v>
      </c>
      <c r="N633" s="469" t="str">
        <f t="shared" si="525"/>
        <v>月</v>
      </c>
      <c r="O633" s="469" t="str">
        <f t="shared" si="525"/>
        <v>火</v>
      </c>
      <c r="P633" s="469" t="str">
        <f t="shared" si="525"/>
        <v>水</v>
      </c>
      <c r="Q633" s="469" t="str">
        <f t="shared" si="525"/>
        <v>木</v>
      </c>
      <c r="R633" s="469" t="str">
        <f t="shared" si="525"/>
        <v>金</v>
      </c>
      <c r="S633" s="469" t="str">
        <f t="shared" si="525"/>
        <v>土</v>
      </c>
      <c r="T633" s="469" t="str">
        <f t="shared" si="525"/>
        <v>日</v>
      </c>
      <c r="U633" s="469" t="str">
        <f t="shared" si="525"/>
        <v>月</v>
      </c>
      <c r="V633" s="469" t="str">
        <f t="shared" si="525"/>
        <v>火</v>
      </c>
      <c r="W633" s="469" t="str">
        <f t="shared" si="525"/>
        <v>水</v>
      </c>
      <c r="X633" s="469" t="str">
        <f t="shared" si="525"/>
        <v>木</v>
      </c>
      <c r="Y633" s="469" t="str">
        <f t="shared" si="525"/>
        <v>金</v>
      </c>
      <c r="Z633" s="469" t="str">
        <f t="shared" si="525"/>
        <v>土</v>
      </c>
      <c r="AA633" s="469" t="str">
        <f t="shared" si="525"/>
        <v>日</v>
      </c>
      <c r="AB633" s="469" t="str">
        <f t="shared" si="525"/>
        <v>月</v>
      </c>
      <c r="AC633" s="469" t="str">
        <f t="shared" si="525"/>
        <v>火</v>
      </c>
      <c r="AD633" s="469" t="str">
        <f t="shared" si="525"/>
        <v>水</v>
      </c>
      <c r="AE633" s="469" t="str">
        <f t="shared" si="525"/>
        <v>木</v>
      </c>
      <c r="AF633" s="469" t="str">
        <f t="shared" si="525"/>
        <v>金</v>
      </c>
      <c r="AG633" s="550" t="str">
        <f t="shared" si="525"/>
        <v>土</v>
      </c>
      <c r="AH633" s="3014"/>
      <c r="AI633" s="3017"/>
      <c r="AJ633" s="3020"/>
      <c r="AK633" s="3022"/>
      <c r="AM633" s="3023"/>
      <c r="AN633" s="3023"/>
    </row>
    <row r="634" spans="2:40" ht="24.75" customHeight="1">
      <c r="B634" s="502" t="s">
        <v>876</v>
      </c>
      <c r="C634" s="503" t="s">
        <v>877</v>
      </c>
      <c r="D634" s="504" t="s">
        <v>488</v>
      </c>
      <c r="E634" s="526" t="s">
        <v>906</v>
      </c>
      <c r="F634" s="506"/>
      <c r="G634" s="507"/>
      <c r="H634" s="507"/>
      <c r="I634" s="507"/>
      <c r="J634" s="507"/>
      <c r="K634" s="507"/>
      <c r="L634" s="507"/>
      <c r="M634" s="507"/>
      <c r="N634" s="507"/>
      <c r="O634" s="507"/>
      <c r="P634" s="507"/>
      <c r="Q634" s="507"/>
      <c r="R634" s="507"/>
      <c r="S634" s="507"/>
      <c r="T634" s="507"/>
      <c r="U634" s="507"/>
      <c r="V634" s="507"/>
      <c r="W634" s="507"/>
      <c r="X634" s="507"/>
      <c r="Y634" s="507"/>
      <c r="Z634" s="507"/>
      <c r="AA634" s="507"/>
      <c r="AB634" s="507"/>
      <c r="AC634" s="507"/>
      <c r="AD634" s="507"/>
      <c r="AE634" s="507"/>
      <c r="AF634" s="507"/>
      <c r="AG634" s="508"/>
      <c r="AH634" s="3015"/>
      <c r="AI634" s="3018"/>
      <c r="AJ634" s="3021"/>
      <c r="AK634" s="3022"/>
    </row>
    <row r="635" spans="2:40" ht="13.5" customHeight="1">
      <c r="B635" s="3006" t="s">
        <v>885</v>
      </c>
      <c r="C635" s="3009" t="s">
        <v>886</v>
      </c>
      <c r="D635" s="509" t="str">
        <f>E$8</f>
        <v>〇〇</v>
      </c>
      <c r="E635" s="510"/>
      <c r="F635" s="511"/>
      <c r="G635" s="512"/>
      <c r="H635" s="512"/>
      <c r="I635" s="512"/>
      <c r="J635" s="512"/>
      <c r="K635" s="512"/>
      <c r="L635" s="512"/>
      <c r="M635" s="512"/>
      <c r="N635" s="512"/>
      <c r="O635" s="512"/>
      <c r="P635" s="512"/>
      <c r="Q635" s="512"/>
      <c r="R635" s="512"/>
      <c r="S635" s="512"/>
      <c r="T635" s="512"/>
      <c r="U635" s="512"/>
      <c r="V635" s="512"/>
      <c r="W635" s="512"/>
      <c r="X635" s="512"/>
      <c r="Y635" s="512"/>
      <c r="Z635" s="512"/>
      <c r="AA635" s="512"/>
      <c r="AB635" s="512"/>
      <c r="AC635" s="512"/>
      <c r="AD635" s="512"/>
      <c r="AE635" s="512"/>
      <c r="AF635" s="512"/>
      <c r="AG635" s="513"/>
      <c r="AH635" s="514">
        <f>COUNTA(F$116:AG$116)-AI635</f>
        <v>28</v>
      </c>
      <c r="AI635" s="515">
        <f>AM635+AN635</f>
        <v>0</v>
      </c>
      <c r="AJ635" s="516">
        <f>+COUNTIF(F635:AG635,"休")</f>
        <v>0</v>
      </c>
      <c r="AM635" s="504">
        <f>+COUNTIF(F635:AG635,"－")</f>
        <v>0</v>
      </c>
      <c r="AN635" s="504">
        <f t="shared" ref="AN635:AN640" si="526">+COUNTIF(F635:AG635,"外")</f>
        <v>0</v>
      </c>
    </row>
    <row r="636" spans="2:40" ht="13.5" customHeight="1">
      <c r="B636" s="3007"/>
      <c r="C636" s="3010"/>
      <c r="D636" s="517" t="str">
        <f>E$9</f>
        <v>●●</v>
      </c>
      <c r="E636" s="518"/>
      <c r="F636" s="519"/>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c r="AE636" s="520"/>
      <c r="AF636" s="520"/>
      <c r="AG636" s="521"/>
      <c r="AH636" s="514">
        <f t="shared" ref="AH636:AH640" si="527">COUNTA(F$116:AG$116)-AI636</f>
        <v>28</v>
      </c>
      <c r="AI636" s="467">
        <f t="shared" ref="AI636" si="528">AM636+AN636</f>
        <v>0</v>
      </c>
      <c r="AJ636" s="522">
        <f t="shared" ref="AJ636:AJ639" si="529">+COUNTIF(F636:AG636,"休")</f>
        <v>0</v>
      </c>
      <c r="AM636" s="504">
        <f t="shared" ref="AM636:AM639" si="530">+COUNTIF(F636:AG636,"－")</f>
        <v>0</v>
      </c>
      <c r="AN636" s="504">
        <f t="shared" si="526"/>
        <v>0</v>
      </c>
    </row>
    <row r="637" spans="2:40">
      <c r="B637" s="3007"/>
      <c r="C637" s="3010"/>
      <c r="D637" s="517" t="str">
        <f>E$10</f>
        <v>△△</v>
      </c>
      <c r="E637" s="518"/>
      <c r="F637" s="519"/>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c r="AE637" s="520"/>
      <c r="AF637" s="520"/>
      <c r="AG637" s="521"/>
      <c r="AH637" s="514">
        <f t="shared" si="527"/>
        <v>28</v>
      </c>
      <c r="AI637" s="467">
        <f>AM637+AN637</f>
        <v>0</v>
      </c>
      <c r="AJ637" s="522">
        <f t="shared" si="529"/>
        <v>0</v>
      </c>
      <c r="AM637" s="504">
        <f t="shared" si="530"/>
        <v>0</v>
      </c>
      <c r="AN637" s="504">
        <f t="shared" si="526"/>
        <v>0</v>
      </c>
    </row>
    <row r="638" spans="2:40">
      <c r="B638" s="3007"/>
      <c r="C638" s="3010"/>
      <c r="D638" s="517" t="str">
        <f>E$11</f>
        <v>■■</v>
      </c>
      <c r="E638" s="518"/>
      <c r="F638" s="519"/>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c r="AE638" s="520"/>
      <c r="AF638" s="520"/>
      <c r="AG638" s="521"/>
      <c r="AH638" s="514">
        <f t="shared" si="527"/>
        <v>28</v>
      </c>
      <c r="AI638" s="467">
        <f t="shared" ref="AI638:AI640" si="531">AM638+AN638</f>
        <v>0</v>
      </c>
      <c r="AJ638" s="522">
        <f t="shared" si="529"/>
        <v>0</v>
      </c>
      <c r="AM638" s="504">
        <f t="shared" si="530"/>
        <v>0</v>
      </c>
      <c r="AN638" s="504">
        <f t="shared" si="526"/>
        <v>0</v>
      </c>
    </row>
    <row r="639" spans="2:40">
      <c r="B639" s="3007"/>
      <c r="C639" s="3010"/>
      <c r="D639" s="517" t="str">
        <f>E$12</f>
        <v>★★</v>
      </c>
      <c r="E639" s="518"/>
      <c r="F639" s="519"/>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c r="AE639" s="520"/>
      <c r="AF639" s="520"/>
      <c r="AG639" s="521"/>
      <c r="AH639" s="514">
        <f t="shared" si="527"/>
        <v>28</v>
      </c>
      <c r="AI639" s="467">
        <f t="shared" si="531"/>
        <v>0</v>
      </c>
      <c r="AJ639" s="522">
        <f t="shared" si="529"/>
        <v>0</v>
      </c>
      <c r="AM639" s="504">
        <f t="shared" si="530"/>
        <v>0</v>
      </c>
      <c r="AN639" s="504">
        <f t="shared" si="526"/>
        <v>0</v>
      </c>
    </row>
    <row r="640" spans="2:40">
      <c r="B640" s="3008"/>
      <c r="C640" s="3011"/>
      <c r="D640" s="529"/>
      <c r="E640" s="455"/>
      <c r="F640" s="523"/>
      <c r="G640" s="524"/>
      <c r="H640" s="524"/>
      <c r="I640" s="524"/>
      <c r="J640" s="524"/>
      <c r="K640" s="524"/>
      <c r="L640" s="524"/>
      <c r="M640" s="524"/>
      <c r="N640" s="524"/>
      <c r="O640" s="524"/>
      <c r="P640" s="524"/>
      <c r="Q640" s="524"/>
      <c r="R640" s="524"/>
      <c r="S640" s="524"/>
      <c r="T640" s="524"/>
      <c r="U640" s="524"/>
      <c r="V640" s="524"/>
      <c r="W640" s="524"/>
      <c r="X640" s="524"/>
      <c r="Y640" s="524"/>
      <c r="Z640" s="524"/>
      <c r="AA640" s="524"/>
      <c r="AB640" s="524"/>
      <c r="AC640" s="524"/>
      <c r="AD640" s="524"/>
      <c r="AE640" s="524"/>
      <c r="AF640" s="524"/>
      <c r="AG640" s="525"/>
      <c r="AH640" s="514">
        <f t="shared" si="527"/>
        <v>28</v>
      </c>
      <c r="AI640" s="515">
        <f t="shared" si="531"/>
        <v>0</v>
      </c>
      <c r="AJ640" s="516">
        <f>+COUNTIF(F640:AG640,"休")</f>
        <v>0</v>
      </c>
      <c r="AM640" s="504">
        <f>+COUNTIF(F640:AG640,"－")</f>
        <v>0</v>
      </c>
      <c r="AN640" s="504">
        <f t="shared" si="526"/>
        <v>0</v>
      </c>
    </row>
    <row r="641" spans="2:40" ht="24.75" customHeight="1">
      <c r="B641" s="3006" t="s">
        <v>896</v>
      </c>
      <c r="C641" s="3009" t="s">
        <v>897</v>
      </c>
      <c r="D641" s="504" t="s">
        <v>488</v>
      </c>
      <c r="E641" s="526" t="s">
        <v>906</v>
      </c>
      <c r="F641" s="506"/>
      <c r="G641" s="507"/>
      <c r="H641" s="507"/>
      <c r="I641" s="507"/>
      <c r="J641" s="507"/>
      <c r="K641" s="507"/>
      <c r="L641" s="507"/>
      <c r="M641" s="507"/>
      <c r="N641" s="507"/>
      <c r="O641" s="507"/>
      <c r="P641" s="507"/>
      <c r="Q641" s="507"/>
      <c r="R641" s="507"/>
      <c r="S641" s="507"/>
      <c r="T641" s="507"/>
      <c r="U641" s="507"/>
      <c r="V641" s="507"/>
      <c r="W641" s="507"/>
      <c r="X641" s="507"/>
      <c r="Y641" s="507"/>
      <c r="Z641" s="507"/>
      <c r="AA641" s="507"/>
      <c r="AB641" s="507"/>
      <c r="AC641" s="507"/>
      <c r="AD641" s="507"/>
      <c r="AE641" s="507"/>
      <c r="AF641" s="507"/>
      <c r="AG641" s="508"/>
      <c r="AH641" s="527"/>
      <c r="AI641" s="504"/>
      <c r="AJ641" s="528"/>
    </row>
    <row r="642" spans="2:40" ht="13.5" customHeight="1">
      <c r="B642" s="3007"/>
      <c r="C642" s="3010"/>
      <c r="D642" s="529" t="str">
        <f>E$14</f>
        <v>〇〇</v>
      </c>
      <c r="E642" s="455"/>
      <c r="F642" s="511"/>
      <c r="G642" s="512"/>
      <c r="H642" s="512"/>
      <c r="I642" s="512"/>
      <c r="J642" s="512"/>
      <c r="K642" s="512"/>
      <c r="L642" s="512"/>
      <c r="M642" s="512"/>
      <c r="N642" s="512"/>
      <c r="O642" s="512"/>
      <c r="P642" s="512"/>
      <c r="Q642" s="512"/>
      <c r="R642" s="512"/>
      <c r="S642" s="512"/>
      <c r="T642" s="512"/>
      <c r="U642" s="512"/>
      <c r="V642" s="512"/>
      <c r="W642" s="512"/>
      <c r="X642" s="512"/>
      <c r="Y642" s="512"/>
      <c r="Z642" s="512"/>
      <c r="AA642" s="512"/>
      <c r="AB642" s="512"/>
      <c r="AC642" s="512"/>
      <c r="AD642" s="512"/>
      <c r="AE642" s="512"/>
      <c r="AF642" s="512"/>
      <c r="AG642" s="513"/>
      <c r="AH642" s="514">
        <f t="shared" ref="AH642:AH645" si="532">COUNTA(F$116:AG$116)-AI642</f>
        <v>28</v>
      </c>
      <c r="AI642" s="515">
        <f t="shared" ref="AI642:AI645" si="533">AM642+AN642</f>
        <v>0</v>
      </c>
      <c r="AJ642" s="516">
        <f>+COUNTIF(F642:AG642,"休")</f>
        <v>0</v>
      </c>
      <c r="AM642" s="504">
        <f>+COUNTIF(F642:AG642,"－")</f>
        <v>0</v>
      </c>
      <c r="AN642" s="504">
        <f>+COUNTIF(F642:AG642,"外")</f>
        <v>0</v>
      </c>
    </row>
    <row r="643" spans="2:40">
      <c r="B643" s="3007"/>
      <c r="C643" s="3010"/>
      <c r="D643" s="517" t="str">
        <f>E$15</f>
        <v>●●</v>
      </c>
      <c r="E643" s="518"/>
      <c r="F643" s="519"/>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c r="AE643" s="520"/>
      <c r="AF643" s="520"/>
      <c r="AG643" s="521"/>
      <c r="AH643" s="514">
        <f t="shared" si="532"/>
        <v>28</v>
      </c>
      <c r="AI643" s="467">
        <f t="shared" si="533"/>
        <v>0</v>
      </c>
      <c r="AJ643" s="522">
        <f t="shared" ref="AJ643:AJ645" si="534">+COUNTIF(F643:AG643,"休")</f>
        <v>0</v>
      </c>
      <c r="AM643" s="504">
        <f t="shared" ref="AM643:AM645" si="535">+COUNTIF(F643:AG643,"－")</f>
        <v>0</v>
      </c>
      <c r="AN643" s="504">
        <f>+COUNTIF(F643:AG643,"外")</f>
        <v>0</v>
      </c>
    </row>
    <row r="644" spans="2:40">
      <c r="B644" s="3007"/>
      <c r="C644" s="3010"/>
      <c r="D644" s="517">
        <f>E$16</f>
        <v>0</v>
      </c>
      <c r="E644" s="518"/>
      <c r="F644" s="519"/>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c r="AE644" s="520"/>
      <c r="AF644" s="520"/>
      <c r="AG644" s="521"/>
      <c r="AH644" s="514">
        <f t="shared" si="532"/>
        <v>28</v>
      </c>
      <c r="AI644" s="467">
        <f t="shared" si="533"/>
        <v>0</v>
      </c>
      <c r="AJ644" s="522">
        <f t="shared" si="534"/>
        <v>0</v>
      </c>
      <c r="AM644" s="504">
        <f t="shared" si="535"/>
        <v>0</v>
      </c>
      <c r="AN644" s="504">
        <f>+COUNTIF(F644:AG644,"外")</f>
        <v>0</v>
      </c>
    </row>
    <row r="645" spans="2:40">
      <c r="B645" s="3007"/>
      <c r="C645" s="3011"/>
      <c r="D645" s="529">
        <f>E$17</f>
        <v>0</v>
      </c>
      <c r="E645" s="455"/>
      <c r="F645" s="519"/>
      <c r="G645" s="530"/>
      <c r="H645" s="530"/>
      <c r="I645" s="530"/>
      <c r="J645" s="530"/>
      <c r="K645" s="530"/>
      <c r="L645" s="530"/>
      <c r="M645" s="530"/>
      <c r="N645" s="530"/>
      <c r="O645" s="530"/>
      <c r="P645" s="530"/>
      <c r="Q645" s="530"/>
      <c r="R645" s="530"/>
      <c r="S645" s="530"/>
      <c r="T645" s="530"/>
      <c r="U645" s="530"/>
      <c r="V645" s="530"/>
      <c r="W645" s="530"/>
      <c r="X645" s="530"/>
      <c r="Y645" s="530"/>
      <c r="Z645" s="530"/>
      <c r="AA645" s="530"/>
      <c r="AB645" s="530"/>
      <c r="AC645" s="530"/>
      <c r="AD645" s="530"/>
      <c r="AE645" s="530"/>
      <c r="AF645" s="530"/>
      <c r="AG645" s="513"/>
      <c r="AH645" s="514">
        <f t="shared" si="532"/>
        <v>28</v>
      </c>
      <c r="AI645" s="498">
        <f t="shared" si="533"/>
        <v>0</v>
      </c>
      <c r="AJ645" s="516">
        <f t="shared" si="534"/>
        <v>0</v>
      </c>
      <c r="AM645" s="504">
        <f t="shared" si="535"/>
        <v>0</v>
      </c>
      <c r="AN645" s="504">
        <f>+COUNTIF(F645:AG645,"外")</f>
        <v>0</v>
      </c>
    </row>
    <row r="646" spans="2:40" ht="24.75" customHeight="1">
      <c r="B646" s="3007"/>
      <c r="C646" s="3009" t="s">
        <v>900</v>
      </c>
      <c r="D646" s="504" t="s">
        <v>488</v>
      </c>
      <c r="E646" s="526" t="s">
        <v>906</v>
      </c>
      <c r="F646" s="506"/>
      <c r="G646" s="507"/>
      <c r="H646" s="507"/>
      <c r="I646" s="507"/>
      <c r="J646" s="507"/>
      <c r="K646" s="507"/>
      <c r="L646" s="507"/>
      <c r="M646" s="507"/>
      <c r="N646" s="507"/>
      <c r="O646" s="507"/>
      <c r="P646" s="507"/>
      <c r="Q646" s="507"/>
      <c r="R646" s="507"/>
      <c r="S646" s="507"/>
      <c r="T646" s="507"/>
      <c r="U646" s="507"/>
      <c r="V646" s="507"/>
      <c r="W646" s="507"/>
      <c r="X646" s="507"/>
      <c r="Y646" s="507"/>
      <c r="Z646" s="507"/>
      <c r="AA646" s="507"/>
      <c r="AB646" s="507"/>
      <c r="AC646" s="507"/>
      <c r="AD646" s="507"/>
      <c r="AE646" s="507"/>
      <c r="AF646" s="507"/>
      <c r="AG646" s="508"/>
      <c r="AH646" s="527"/>
      <c r="AI646" s="504"/>
      <c r="AJ646" s="528"/>
    </row>
    <row r="647" spans="2:40">
      <c r="B647" s="3007"/>
      <c r="C647" s="3010"/>
      <c r="D647" s="509" t="str">
        <f>E$18</f>
        <v>●●</v>
      </c>
      <c r="E647" s="510"/>
      <c r="F647" s="511"/>
      <c r="G647" s="512"/>
      <c r="H647" s="512"/>
      <c r="I647" s="512"/>
      <c r="J647" s="512"/>
      <c r="K647" s="512"/>
      <c r="L647" s="512"/>
      <c r="M647" s="512"/>
      <c r="N647" s="512"/>
      <c r="O647" s="512"/>
      <c r="P647" s="512"/>
      <c r="Q647" s="512"/>
      <c r="R647" s="512"/>
      <c r="S647" s="512"/>
      <c r="T647" s="512"/>
      <c r="U647" s="512"/>
      <c r="V647" s="512"/>
      <c r="W647" s="512"/>
      <c r="X647" s="512"/>
      <c r="Y647" s="512"/>
      <c r="Z647" s="512"/>
      <c r="AA647" s="512"/>
      <c r="AB647" s="512"/>
      <c r="AC647" s="512"/>
      <c r="AD647" s="512"/>
      <c r="AE647" s="512"/>
      <c r="AF647" s="512"/>
      <c r="AG647" s="531"/>
      <c r="AH647" s="514">
        <f t="shared" ref="AH647:AH650" si="536">COUNTA(F$116:AG$116)-AI647</f>
        <v>28</v>
      </c>
      <c r="AI647" s="532">
        <f t="shared" ref="AI647:AI650" si="537">AM647+AN647</f>
        <v>0</v>
      </c>
      <c r="AJ647" s="533">
        <f>+COUNTIF(F647:AG647,"休")</f>
        <v>0</v>
      </c>
      <c r="AM647" s="504">
        <f>+COUNTIF(F647:AG647,"－")</f>
        <v>0</v>
      </c>
      <c r="AN647" s="504">
        <f>+COUNTIF(F647:AG647,"外")</f>
        <v>0</v>
      </c>
    </row>
    <row r="648" spans="2:40">
      <c r="B648" s="3007"/>
      <c r="C648" s="3010"/>
      <c r="D648" s="517">
        <f>E$19</f>
        <v>0</v>
      </c>
      <c r="E648" s="518"/>
      <c r="F648" s="519"/>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c r="AE648" s="520"/>
      <c r="AF648" s="520"/>
      <c r="AG648" s="521"/>
      <c r="AH648" s="514">
        <f t="shared" si="536"/>
        <v>28</v>
      </c>
      <c r="AI648" s="467">
        <f t="shared" si="537"/>
        <v>0</v>
      </c>
      <c r="AJ648" s="522">
        <f t="shared" ref="AJ648:AJ650" si="538">+COUNTIF(F648:AG648,"休")</f>
        <v>0</v>
      </c>
      <c r="AM648" s="504">
        <f t="shared" ref="AM648:AM650" si="539">+COUNTIF(F648:AG648,"－")</f>
        <v>0</v>
      </c>
      <c r="AN648" s="504">
        <f>+COUNTIF(F648:AG648,"外")</f>
        <v>0</v>
      </c>
    </row>
    <row r="649" spans="2:40">
      <c r="B649" s="3007"/>
      <c r="C649" s="3010"/>
      <c r="D649" s="517">
        <f>E$20</f>
        <v>0</v>
      </c>
      <c r="E649" s="518"/>
      <c r="F649" s="519"/>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c r="AE649" s="520"/>
      <c r="AF649" s="520"/>
      <c r="AG649" s="521"/>
      <c r="AH649" s="514">
        <f t="shared" si="536"/>
        <v>28</v>
      </c>
      <c r="AI649" s="467">
        <f t="shared" si="537"/>
        <v>0</v>
      </c>
      <c r="AJ649" s="522">
        <f t="shared" si="538"/>
        <v>0</v>
      </c>
      <c r="AM649" s="504">
        <f t="shared" si="539"/>
        <v>0</v>
      </c>
      <c r="AN649" s="504">
        <f>+COUNTIF(F649:AG649,"外")</f>
        <v>0</v>
      </c>
    </row>
    <row r="650" spans="2:40">
      <c r="B650" s="3008"/>
      <c r="C650" s="3011"/>
      <c r="D650" s="534">
        <f>E$21</f>
        <v>0</v>
      </c>
      <c r="E650" s="544"/>
      <c r="F650" s="536"/>
      <c r="G650" s="537"/>
      <c r="H650" s="537"/>
      <c r="I650" s="537"/>
      <c r="J650" s="537"/>
      <c r="K650" s="537"/>
      <c r="L650" s="537"/>
      <c r="M650" s="537"/>
      <c r="N650" s="537"/>
      <c r="O650" s="537"/>
      <c r="P650" s="537"/>
      <c r="Q650" s="537"/>
      <c r="R650" s="537"/>
      <c r="S650" s="537"/>
      <c r="T650" s="537"/>
      <c r="U650" s="537"/>
      <c r="V650" s="537"/>
      <c r="W650" s="537"/>
      <c r="X650" s="537"/>
      <c r="Y650" s="537"/>
      <c r="Z650" s="537"/>
      <c r="AA650" s="537"/>
      <c r="AB650" s="537"/>
      <c r="AC650" s="537"/>
      <c r="AD650" s="537"/>
      <c r="AE650" s="537"/>
      <c r="AF650" s="537"/>
      <c r="AG650" s="538"/>
      <c r="AH650" s="539">
        <f t="shared" si="536"/>
        <v>28</v>
      </c>
      <c r="AI650" s="535">
        <f t="shared" si="537"/>
        <v>0</v>
      </c>
      <c r="AJ650" s="540">
        <f t="shared" si="538"/>
        <v>0</v>
      </c>
      <c r="AM650" s="504">
        <f t="shared" si="539"/>
        <v>0</v>
      </c>
      <c r="AN650" s="504">
        <f>+COUNTIF(F650:AG650,"外")</f>
        <v>0</v>
      </c>
    </row>
    <row r="651" spans="2:4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row>
    <row r="652" spans="2:40" ht="13.5" customHeight="1">
      <c r="B652" s="491"/>
      <c r="C652" s="492"/>
      <c r="D652" s="493"/>
      <c r="E652" s="461" t="s">
        <v>858</v>
      </c>
      <c r="F652" s="462">
        <f>+AG632+1</f>
        <v>45921</v>
      </c>
      <c r="G652" s="463">
        <f>+F652+1</f>
        <v>45922</v>
      </c>
      <c r="H652" s="463">
        <f t="shared" ref="H652:Y652" si="540">+G652+1</f>
        <v>45923</v>
      </c>
      <c r="I652" s="463">
        <f t="shared" si="540"/>
        <v>45924</v>
      </c>
      <c r="J652" s="463">
        <f t="shared" si="540"/>
        <v>45925</v>
      </c>
      <c r="K652" s="463">
        <f t="shared" si="540"/>
        <v>45926</v>
      </c>
      <c r="L652" s="463">
        <f t="shared" si="540"/>
        <v>45927</v>
      </c>
      <c r="M652" s="463">
        <f t="shared" si="540"/>
        <v>45928</v>
      </c>
      <c r="N652" s="463">
        <f t="shared" si="540"/>
        <v>45929</v>
      </c>
      <c r="O652" s="463">
        <f t="shared" si="540"/>
        <v>45930</v>
      </c>
      <c r="P652" s="463">
        <f t="shared" si="540"/>
        <v>45931</v>
      </c>
      <c r="Q652" s="463">
        <f t="shared" si="540"/>
        <v>45932</v>
      </c>
      <c r="R652" s="463">
        <f t="shared" si="540"/>
        <v>45933</v>
      </c>
      <c r="S652" s="463">
        <f t="shared" si="540"/>
        <v>45934</v>
      </c>
      <c r="T652" s="463">
        <f t="shared" si="540"/>
        <v>45935</v>
      </c>
      <c r="U652" s="463">
        <f t="shared" si="540"/>
        <v>45936</v>
      </c>
      <c r="V652" s="463">
        <f t="shared" si="540"/>
        <v>45937</v>
      </c>
      <c r="W652" s="463">
        <f t="shared" si="540"/>
        <v>45938</v>
      </c>
      <c r="X652" s="463">
        <f t="shared" si="540"/>
        <v>45939</v>
      </c>
      <c r="Y652" s="463">
        <f t="shared" si="540"/>
        <v>45940</v>
      </c>
      <c r="Z652" s="463">
        <f>+Y652+1</f>
        <v>45941</v>
      </c>
      <c r="AA652" s="463">
        <f t="shared" ref="AA652:AC652" si="541">+Z652+1</f>
        <v>45942</v>
      </c>
      <c r="AB652" s="463">
        <f t="shared" si="541"/>
        <v>45943</v>
      </c>
      <c r="AC652" s="463">
        <f t="shared" si="541"/>
        <v>45944</v>
      </c>
      <c r="AD652" s="463">
        <f>+AC652+1</f>
        <v>45945</v>
      </c>
      <c r="AE652" s="463">
        <f t="shared" ref="AE652" si="542">+AD652+1</f>
        <v>45946</v>
      </c>
      <c r="AF652" s="463">
        <f>+AE652+1</f>
        <v>45947</v>
      </c>
      <c r="AG652" s="541">
        <f t="shared" ref="AG652" si="543">+AF652+1</f>
        <v>45948</v>
      </c>
      <c r="AH652" s="3013" t="s">
        <v>902</v>
      </c>
      <c r="AI652" s="3016" t="s">
        <v>903</v>
      </c>
      <c r="AJ652" s="3019" t="s">
        <v>878</v>
      </c>
      <c r="AK652" s="3022"/>
      <c r="AM652" s="3023" t="s">
        <v>957</v>
      </c>
      <c r="AN652" s="3023" t="s">
        <v>905</v>
      </c>
    </row>
    <row r="653" spans="2:40">
      <c r="B653" s="495"/>
      <c r="C653" s="496"/>
      <c r="D653" s="497"/>
      <c r="E653" s="464" t="s">
        <v>859</v>
      </c>
      <c r="F653" s="465" t="str">
        <f>TEXT(WEEKDAY(+F652),"aaa")</f>
        <v>日</v>
      </c>
      <c r="G653" s="466" t="str">
        <f t="shared" ref="G653:AG653" si="544">TEXT(WEEKDAY(+G652),"aaa")</f>
        <v>月</v>
      </c>
      <c r="H653" s="466" t="str">
        <f t="shared" si="544"/>
        <v>火</v>
      </c>
      <c r="I653" s="466" t="str">
        <f t="shared" si="544"/>
        <v>水</v>
      </c>
      <c r="J653" s="466" t="str">
        <f t="shared" si="544"/>
        <v>木</v>
      </c>
      <c r="K653" s="466" t="str">
        <f t="shared" si="544"/>
        <v>金</v>
      </c>
      <c r="L653" s="466" t="str">
        <f t="shared" si="544"/>
        <v>土</v>
      </c>
      <c r="M653" s="466" t="str">
        <f t="shared" si="544"/>
        <v>日</v>
      </c>
      <c r="N653" s="466" t="str">
        <f t="shared" si="544"/>
        <v>月</v>
      </c>
      <c r="O653" s="466" t="str">
        <f t="shared" si="544"/>
        <v>火</v>
      </c>
      <c r="P653" s="466" t="str">
        <f t="shared" si="544"/>
        <v>水</v>
      </c>
      <c r="Q653" s="466" t="str">
        <f t="shared" si="544"/>
        <v>木</v>
      </c>
      <c r="R653" s="466" t="str">
        <f t="shared" si="544"/>
        <v>金</v>
      </c>
      <c r="S653" s="466" t="str">
        <f t="shared" si="544"/>
        <v>土</v>
      </c>
      <c r="T653" s="466" t="str">
        <f t="shared" si="544"/>
        <v>日</v>
      </c>
      <c r="U653" s="466" t="str">
        <f t="shared" si="544"/>
        <v>月</v>
      </c>
      <c r="V653" s="466" t="str">
        <f t="shared" si="544"/>
        <v>火</v>
      </c>
      <c r="W653" s="466" t="str">
        <f t="shared" si="544"/>
        <v>水</v>
      </c>
      <c r="X653" s="466" t="str">
        <f t="shared" si="544"/>
        <v>木</v>
      </c>
      <c r="Y653" s="466" t="str">
        <f t="shared" si="544"/>
        <v>金</v>
      </c>
      <c r="Z653" s="466" t="str">
        <f t="shared" si="544"/>
        <v>土</v>
      </c>
      <c r="AA653" s="466" t="str">
        <f t="shared" si="544"/>
        <v>日</v>
      </c>
      <c r="AB653" s="466" t="str">
        <f t="shared" si="544"/>
        <v>月</v>
      </c>
      <c r="AC653" s="466" t="str">
        <f t="shared" si="544"/>
        <v>火</v>
      </c>
      <c r="AD653" s="466" t="str">
        <f t="shared" si="544"/>
        <v>水</v>
      </c>
      <c r="AE653" s="466" t="str">
        <f t="shared" si="544"/>
        <v>木</v>
      </c>
      <c r="AF653" s="466" t="str">
        <f t="shared" si="544"/>
        <v>金</v>
      </c>
      <c r="AG653" s="543" t="str">
        <f t="shared" si="544"/>
        <v>土</v>
      </c>
      <c r="AH653" s="3014"/>
      <c r="AI653" s="3017"/>
      <c r="AJ653" s="3020"/>
      <c r="AK653" s="3022"/>
      <c r="AM653" s="3023"/>
      <c r="AN653" s="3023"/>
    </row>
    <row r="654" spans="2:40" ht="24.75" customHeight="1">
      <c r="B654" s="502" t="s">
        <v>876</v>
      </c>
      <c r="C654" s="503" t="s">
        <v>877</v>
      </c>
      <c r="D654" s="504" t="s">
        <v>488</v>
      </c>
      <c r="E654" s="526" t="s">
        <v>906</v>
      </c>
      <c r="F654" s="506"/>
      <c r="G654" s="507"/>
      <c r="H654" s="507"/>
      <c r="I654" s="507"/>
      <c r="J654" s="507"/>
      <c r="K654" s="507"/>
      <c r="L654" s="507"/>
      <c r="M654" s="507"/>
      <c r="N654" s="507"/>
      <c r="O654" s="507"/>
      <c r="P654" s="507"/>
      <c r="Q654" s="507"/>
      <c r="R654" s="507"/>
      <c r="S654" s="507"/>
      <c r="T654" s="507"/>
      <c r="U654" s="507"/>
      <c r="V654" s="507"/>
      <c r="W654" s="507"/>
      <c r="X654" s="507"/>
      <c r="Y654" s="507"/>
      <c r="Z654" s="507"/>
      <c r="AA654" s="507"/>
      <c r="AB654" s="507"/>
      <c r="AC654" s="507"/>
      <c r="AD654" s="507"/>
      <c r="AE654" s="507"/>
      <c r="AF654" s="507"/>
      <c r="AG654" s="508"/>
      <c r="AH654" s="3015"/>
      <c r="AI654" s="3018"/>
      <c r="AJ654" s="3021"/>
      <c r="AK654" s="3022"/>
    </row>
    <row r="655" spans="2:40" ht="13.5" customHeight="1">
      <c r="B655" s="3006" t="s">
        <v>885</v>
      </c>
      <c r="C655" s="3009" t="s">
        <v>886</v>
      </c>
      <c r="D655" s="509" t="str">
        <f>E$8</f>
        <v>〇〇</v>
      </c>
      <c r="E655" s="510"/>
      <c r="F655" s="511"/>
      <c r="G655" s="512"/>
      <c r="H655" s="512"/>
      <c r="I655" s="512"/>
      <c r="J655" s="512"/>
      <c r="K655" s="512"/>
      <c r="L655" s="512"/>
      <c r="M655" s="512"/>
      <c r="N655" s="512"/>
      <c r="O655" s="512"/>
      <c r="P655" s="512"/>
      <c r="Q655" s="512"/>
      <c r="R655" s="512"/>
      <c r="S655" s="512"/>
      <c r="T655" s="512"/>
      <c r="U655" s="512"/>
      <c r="V655" s="512"/>
      <c r="W655" s="512"/>
      <c r="X655" s="512"/>
      <c r="Y655" s="512"/>
      <c r="Z655" s="512"/>
      <c r="AA655" s="512"/>
      <c r="AB655" s="512"/>
      <c r="AC655" s="512"/>
      <c r="AD655" s="512"/>
      <c r="AE655" s="512"/>
      <c r="AF655" s="512"/>
      <c r="AG655" s="513"/>
      <c r="AH655" s="514">
        <f>COUNTA(F$136:AG$136)-AI655</f>
        <v>28</v>
      </c>
      <c r="AI655" s="515">
        <f>AM655+AN655</f>
        <v>0</v>
      </c>
      <c r="AJ655" s="516">
        <f>+COUNTIF(F655:AG655,"休")</f>
        <v>0</v>
      </c>
      <c r="AM655" s="504">
        <f>+COUNTIF(F655:AG655,"－")</f>
        <v>0</v>
      </c>
      <c r="AN655" s="504">
        <f t="shared" ref="AN655:AN660" si="545">+COUNTIF(F655:AG655,"外")</f>
        <v>0</v>
      </c>
    </row>
    <row r="656" spans="2:40" ht="13.5" customHeight="1">
      <c r="B656" s="3007"/>
      <c r="C656" s="3010"/>
      <c r="D656" s="517" t="str">
        <f>E$9</f>
        <v>●●</v>
      </c>
      <c r="E656" s="518"/>
      <c r="F656" s="519"/>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c r="AE656" s="520"/>
      <c r="AF656" s="520"/>
      <c r="AG656" s="521"/>
      <c r="AH656" s="514">
        <f t="shared" ref="AH656:AH660" si="546">COUNTA(F$136:AG$136)-AI656</f>
        <v>28</v>
      </c>
      <c r="AI656" s="467">
        <f t="shared" ref="AI656" si="547">AM656+AN656</f>
        <v>0</v>
      </c>
      <c r="AJ656" s="522">
        <f t="shared" ref="AJ656:AJ659" si="548">+COUNTIF(F656:AG656,"休")</f>
        <v>0</v>
      </c>
      <c r="AM656" s="504">
        <f t="shared" ref="AM656:AM659" si="549">+COUNTIF(F656:AG656,"－")</f>
        <v>0</v>
      </c>
      <c r="AN656" s="504">
        <f t="shared" si="545"/>
        <v>0</v>
      </c>
    </row>
    <row r="657" spans="2:40">
      <c r="B657" s="3007"/>
      <c r="C657" s="3010"/>
      <c r="D657" s="517" t="str">
        <f>E$10</f>
        <v>△△</v>
      </c>
      <c r="E657" s="518"/>
      <c r="F657" s="519"/>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c r="AE657" s="520"/>
      <c r="AF657" s="520"/>
      <c r="AG657" s="521"/>
      <c r="AH657" s="514">
        <f t="shared" si="546"/>
        <v>28</v>
      </c>
      <c r="AI657" s="467">
        <f>AM657+AN657</f>
        <v>0</v>
      </c>
      <c r="AJ657" s="522">
        <f t="shared" si="548"/>
        <v>0</v>
      </c>
      <c r="AM657" s="504">
        <f t="shared" si="549"/>
        <v>0</v>
      </c>
      <c r="AN657" s="504">
        <f t="shared" si="545"/>
        <v>0</v>
      </c>
    </row>
    <row r="658" spans="2:40">
      <c r="B658" s="3007"/>
      <c r="C658" s="3010"/>
      <c r="D658" s="517" t="str">
        <f>E$11</f>
        <v>■■</v>
      </c>
      <c r="E658" s="518"/>
      <c r="F658" s="519"/>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c r="AE658" s="520"/>
      <c r="AF658" s="520"/>
      <c r="AG658" s="521"/>
      <c r="AH658" s="514">
        <f t="shared" si="546"/>
        <v>28</v>
      </c>
      <c r="AI658" s="467">
        <f t="shared" ref="AI658:AI660" si="550">AM658+AN658</f>
        <v>0</v>
      </c>
      <c r="AJ658" s="522">
        <f t="shared" si="548"/>
        <v>0</v>
      </c>
      <c r="AM658" s="504">
        <f t="shared" si="549"/>
        <v>0</v>
      </c>
      <c r="AN658" s="504">
        <f t="shared" si="545"/>
        <v>0</v>
      </c>
    </row>
    <row r="659" spans="2:40">
      <c r="B659" s="3007"/>
      <c r="C659" s="3010"/>
      <c r="D659" s="517" t="str">
        <f>E$12</f>
        <v>★★</v>
      </c>
      <c r="E659" s="518"/>
      <c r="F659" s="519"/>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c r="AE659" s="520"/>
      <c r="AF659" s="520"/>
      <c r="AG659" s="521"/>
      <c r="AH659" s="514">
        <f t="shared" si="546"/>
        <v>28</v>
      </c>
      <c r="AI659" s="467">
        <f t="shared" si="550"/>
        <v>0</v>
      </c>
      <c r="AJ659" s="522">
        <f t="shared" si="548"/>
        <v>0</v>
      </c>
      <c r="AM659" s="504">
        <f t="shared" si="549"/>
        <v>0</v>
      </c>
      <c r="AN659" s="504">
        <f t="shared" si="545"/>
        <v>0</v>
      </c>
    </row>
    <row r="660" spans="2:40">
      <c r="B660" s="3008"/>
      <c r="C660" s="3011"/>
      <c r="D660" s="529"/>
      <c r="E660" s="455"/>
      <c r="F660" s="523"/>
      <c r="G660" s="524"/>
      <c r="H660" s="524"/>
      <c r="I660" s="524"/>
      <c r="J660" s="524"/>
      <c r="K660" s="524"/>
      <c r="L660" s="524"/>
      <c r="M660" s="524"/>
      <c r="N660" s="524"/>
      <c r="O660" s="524"/>
      <c r="P660" s="524"/>
      <c r="Q660" s="524"/>
      <c r="R660" s="524"/>
      <c r="S660" s="524"/>
      <c r="T660" s="524"/>
      <c r="U660" s="524"/>
      <c r="V660" s="524"/>
      <c r="W660" s="524"/>
      <c r="X660" s="524"/>
      <c r="Y660" s="524"/>
      <c r="Z660" s="524"/>
      <c r="AA660" s="524"/>
      <c r="AB660" s="524"/>
      <c r="AC660" s="524"/>
      <c r="AD660" s="524"/>
      <c r="AE660" s="524"/>
      <c r="AF660" s="524"/>
      <c r="AG660" s="525"/>
      <c r="AH660" s="514">
        <f t="shared" si="546"/>
        <v>28</v>
      </c>
      <c r="AI660" s="515">
        <f t="shared" si="550"/>
        <v>0</v>
      </c>
      <c r="AJ660" s="516">
        <f>+COUNTIF(F660:AG660,"休")</f>
        <v>0</v>
      </c>
      <c r="AM660" s="504">
        <f>+COUNTIF(F660:AG660,"－")</f>
        <v>0</v>
      </c>
      <c r="AN660" s="504">
        <f t="shared" si="545"/>
        <v>0</v>
      </c>
    </row>
    <row r="661" spans="2:40" ht="24.75" customHeight="1">
      <c r="B661" s="3006" t="s">
        <v>896</v>
      </c>
      <c r="C661" s="3009" t="s">
        <v>897</v>
      </c>
      <c r="D661" s="504" t="s">
        <v>488</v>
      </c>
      <c r="E661" s="526" t="s">
        <v>906</v>
      </c>
      <c r="F661" s="506"/>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507"/>
      <c r="AD661" s="507"/>
      <c r="AE661" s="507"/>
      <c r="AF661" s="507"/>
      <c r="AG661" s="508"/>
      <c r="AH661" s="527"/>
      <c r="AI661" s="504"/>
      <c r="AJ661" s="528"/>
    </row>
    <row r="662" spans="2:40" ht="13.5" customHeight="1">
      <c r="B662" s="3007"/>
      <c r="C662" s="3010"/>
      <c r="D662" s="529" t="str">
        <f>E$14</f>
        <v>〇〇</v>
      </c>
      <c r="E662" s="455"/>
      <c r="F662" s="511"/>
      <c r="G662" s="512"/>
      <c r="H662" s="512"/>
      <c r="I662" s="512"/>
      <c r="J662" s="512"/>
      <c r="K662" s="512"/>
      <c r="L662" s="512"/>
      <c r="M662" s="512"/>
      <c r="N662" s="512"/>
      <c r="O662" s="512"/>
      <c r="P662" s="512"/>
      <c r="Q662" s="512"/>
      <c r="R662" s="512"/>
      <c r="S662" s="512"/>
      <c r="T662" s="512"/>
      <c r="U662" s="512"/>
      <c r="V662" s="512"/>
      <c r="W662" s="512"/>
      <c r="X662" s="512"/>
      <c r="Y662" s="512"/>
      <c r="Z662" s="512"/>
      <c r="AA662" s="512"/>
      <c r="AB662" s="512"/>
      <c r="AC662" s="512"/>
      <c r="AD662" s="512"/>
      <c r="AE662" s="512"/>
      <c r="AF662" s="512"/>
      <c r="AG662" s="513"/>
      <c r="AH662" s="514">
        <f t="shared" ref="AH662" si="551">COUNTA(F$136:AG$136)-AI662</f>
        <v>28</v>
      </c>
      <c r="AI662" s="515">
        <f t="shared" ref="AI662:AI665" si="552">AM662+AN662</f>
        <v>0</v>
      </c>
      <c r="AJ662" s="516">
        <f>+COUNTIF(F662:AG662,"休")</f>
        <v>0</v>
      </c>
      <c r="AM662" s="504">
        <f>+COUNTIF(F662:AG662,"－")</f>
        <v>0</v>
      </c>
      <c r="AN662" s="504">
        <f>+COUNTIF(F662:AG662,"外")</f>
        <v>0</v>
      </c>
    </row>
    <row r="663" spans="2:40">
      <c r="B663" s="3007"/>
      <c r="C663" s="3010"/>
      <c r="D663" s="517" t="str">
        <f>E$15</f>
        <v>●●</v>
      </c>
      <c r="E663" s="518"/>
      <c r="F663" s="519"/>
      <c r="G663" s="520"/>
      <c r="H663" s="520" t="s">
        <v>908</v>
      </c>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c r="AE663" s="520"/>
      <c r="AF663" s="520"/>
      <c r="AG663" s="521"/>
      <c r="AH663" s="514">
        <f>COUNTA(F$136:AG$136)-AI663</f>
        <v>28</v>
      </c>
      <c r="AI663" s="467">
        <f t="shared" si="552"/>
        <v>0</v>
      </c>
      <c r="AJ663" s="522">
        <f t="shared" ref="AJ663:AJ665" si="553">+COUNTIF(F663:AG663,"休")</f>
        <v>1</v>
      </c>
      <c r="AM663" s="504">
        <f t="shared" ref="AM663:AM665" si="554">+COUNTIF(F663:AG663,"－")</f>
        <v>0</v>
      </c>
      <c r="AN663" s="504">
        <f>+COUNTIF(F663:AG663,"外")</f>
        <v>0</v>
      </c>
    </row>
    <row r="664" spans="2:40">
      <c r="B664" s="3007"/>
      <c r="C664" s="3010"/>
      <c r="D664" s="517">
        <f>E$16</f>
        <v>0</v>
      </c>
      <c r="E664" s="518"/>
      <c r="F664" s="519"/>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c r="AE664" s="520"/>
      <c r="AF664" s="520"/>
      <c r="AG664" s="521"/>
      <c r="AH664" s="514">
        <f t="shared" ref="AH664:AH665" si="555">COUNTA(F$136:AG$136)-AI664</f>
        <v>28</v>
      </c>
      <c r="AI664" s="467">
        <f t="shared" si="552"/>
        <v>0</v>
      </c>
      <c r="AJ664" s="522">
        <f t="shared" si="553"/>
        <v>0</v>
      </c>
      <c r="AM664" s="504">
        <f t="shared" si="554"/>
        <v>0</v>
      </c>
      <c r="AN664" s="504">
        <f>+COUNTIF(F664:AG664,"外")</f>
        <v>0</v>
      </c>
    </row>
    <row r="665" spans="2:40">
      <c r="B665" s="3007"/>
      <c r="C665" s="3011"/>
      <c r="D665" s="529">
        <f>E$17</f>
        <v>0</v>
      </c>
      <c r="E665" s="455"/>
      <c r="F665" s="519"/>
      <c r="G665" s="530"/>
      <c r="H665" s="530"/>
      <c r="I665" s="530"/>
      <c r="J665" s="530"/>
      <c r="K665" s="530"/>
      <c r="L665" s="530"/>
      <c r="M665" s="530"/>
      <c r="N665" s="530"/>
      <c r="O665" s="530"/>
      <c r="P665" s="530"/>
      <c r="Q665" s="530"/>
      <c r="R665" s="530"/>
      <c r="S665" s="530"/>
      <c r="T665" s="530"/>
      <c r="U665" s="530"/>
      <c r="V665" s="530"/>
      <c r="W665" s="530"/>
      <c r="X665" s="530"/>
      <c r="Y665" s="530"/>
      <c r="Z665" s="530"/>
      <c r="AA665" s="530"/>
      <c r="AB665" s="530"/>
      <c r="AC665" s="530"/>
      <c r="AD665" s="530"/>
      <c r="AE665" s="530"/>
      <c r="AF665" s="530"/>
      <c r="AG665" s="513"/>
      <c r="AH665" s="514">
        <f t="shared" si="555"/>
        <v>28</v>
      </c>
      <c r="AI665" s="498">
        <f t="shared" si="552"/>
        <v>0</v>
      </c>
      <c r="AJ665" s="516">
        <f t="shared" si="553"/>
        <v>0</v>
      </c>
      <c r="AM665" s="504">
        <f t="shared" si="554"/>
        <v>0</v>
      </c>
      <c r="AN665" s="504">
        <f>+COUNTIF(F665:AG665,"外")</f>
        <v>0</v>
      </c>
    </row>
    <row r="666" spans="2:40" ht="24.75" customHeight="1">
      <c r="B666" s="3007"/>
      <c r="C666" s="3009" t="s">
        <v>900</v>
      </c>
      <c r="D666" s="504" t="s">
        <v>488</v>
      </c>
      <c r="E666" s="526" t="s">
        <v>906</v>
      </c>
      <c r="F666" s="506"/>
      <c r="G666" s="507"/>
      <c r="H666" s="507"/>
      <c r="I666" s="507"/>
      <c r="J666" s="507"/>
      <c r="K666" s="507"/>
      <c r="L666" s="507"/>
      <c r="M666" s="507"/>
      <c r="N666" s="507"/>
      <c r="O666" s="507"/>
      <c r="P666" s="507"/>
      <c r="Q666" s="507"/>
      <c r="R666" s="507"/>
      <c r="S666" s="507"/>
      <c r="T666" s="507"/>
      <c r="U666" s="507"/>
      <c r="V666" s="507"/>
      <c r="W666" s="507"/>
      <c r="X666" s="507"/>
      <c r="Y666" s="507"/>
      <c r="Z666" s="507"/>
      <c r="AA666" s="507"/>
      <c r="AB666" s="507"/>
      <c r="AC666" s="507"/>
      <c r="AD666" s="507"/>
      <c r="AE666" s="507"/>
      <c r="AF666" s="507"/>
      <c r="AG666" s="508"/>
      <c r="AH666" s="527"/>
      <c r="AI666" s="504"/>
      <c r="AJ666" s="528"/>
    </row>
    <row r="667" spans="2:40">
      <c r="B667" s="3007"/>
      <c r="C667" s="3010"/>
      <c r="D667" s="509" t="str">
        <f>E$18</f>
        <v>●●</v>
      </c>
      <c r="E667" s="510"/>
      <c r="F667" s="511"/>
      <c r="G667" s="512"/>
      <c r="H667" s="512"/>
      <c r="I667" s="512"/>
      <c r="J667" s="512"/>
      <c r="K667" s="512"/>
      <c r="L667" s="512"/>
      <c r="M667" s="512"/>
      <c r="N667" s="512"/>
      <c r="O667" s="512"/>
      <c r="P667" s="512"/>
      <c r="Q667" s="512"/>
      <c r="R667" s="512"/>
      <c r="S667" s="512"/>
      <c r="T667" s="512"/>
      <c r="U667" s="512"/>
      <c r="V667" s="512"/>
      <c r="W667" s="512"/>
      <c r="X667" s="512"/>
      <c r="Y667" s="512"/>
      <c r="Z667" s="512"/>
      <c r="AA667" s="512"/>
      <c r="AB667" s="512"/>
      <c r="AC667" s="512"/>
      <c r="AD667" s="512"/>
      <c r="AE667" s="512"/>
      <c r="AF667" s="512"/>
      <c r="AG667" s="531"/>
      <c r="AH667" s="514">
        <f t="shared" ref="AH667:AH670" si="556">COUNTA(F$136:AG$136)-AI667</f>
        <v>28</v>
      </c>
      <c r="AI667" s="532">
        <f t="shared" ref="AI667:AI670" si="557">AM667+AN667</f>
        <v>0</v>
      </c>
      <c r="AJ667" s="533">
        <f>+COUNTIF(F667:AG667,"休")</f>
        <v>0</v>
      </c>
      <c r="AM667" s="504">
        <f>+COUNTIF(F667:AG667,"－")</f>
        <v>0</v>
      </c>
      <c r="AN667" s="504">
        <f>+COUNTIF(F667:AG667,"外")</f>
        <v>0</v>
      </c>
    </row>
    <row r="668" spans="2:40">
      <c r="B668" s="3007"/>
      <c r="C668" s="3010"/>
      <c r="D668" s="517">
        <f>E$19</f>
        <v>0</v>
      </c>
      <c r="E668" s="518"/>
      <c r="F668" s="519"/>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c r="AE668" s="520"/>
      <c r="AF668" s="520"/>
      <c r="AG668" s="521"/>
      <c r="AH668" s="514">
        <f t="shared" si="556"/>
        <v>28</v>
      </c>
      <c r="AI668" s="467">
        <f t="shared" si="557"/>
        <v>0</v>
      </c>
      <c r="AJ668" s="522">
        <f t="shared" ref="AJ668:AJ670" si="558">+COUNTIF(F668:AG668,"休")</f>
        <v>0</v>
      </c>
      <c r="AM668" s="504">
        <f t="shared" ref="AM668:AM670" si="559">+COUNTIF(F668:AG668,"－")</f>
        <v>0</v>
      </c>
      <c r="AN668" s="504">
        <f>+COUNTIF(F668:AG668,"外")</f>
        <v>0</v>
      </c>
    </row>
    <row r="669" spans="2:40">
      <c r="B669" s="3007"/>
      <c r="C669" s="3010"/>
      <c r="D669" s="517">
        <f>E$20</f>
        <v>0</v>
      </c>
      <c r="E669" s="518"/>
      <c r="F669" s="519"/>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c r="AE669" s="520"/>
      <c r="AF669" s="520"/>
      <c r="AG669" s="521"/>
      <c r="AH669" s="514">
        <f t="shared" si="556"/>
        <v>28</v>
      </c>
      <c r="AI669" s="467">
        <f t="shared" si="557"/>
        <v>0</v>
      </c>
      <c r="AJ669" s="522">
        <f t="shared" si="558"/>
        <v>0</v>
      </c>
      <c r="AM669" s="504">
        <f t="shared" si="559"/>
        <v>0</v>
      </c>
      <c r="AN669" s="504">
        <f>+COUNTIF(F669:AG669,"外")</f>
        <v>0</v>
      </c>
    </row>
    <row r="670" spans="2:40">
      <c r="B670" s="3008"/>
      <c r="C670" s="3011"/>
      <c r="D670" s="534">
        <f>E$21</f>
        <v>0</v>
      </c>
      <c r="E670" s="544"/>
      <c r="F670" s="536"/>
      <c r="G670" s="537"/>
      <c r="H670" s="537"/>
      <c r="I670" s="537"/>
      <c r="J670" s="537"/>
      <c r="K670" s="537"/>
      <c r="L670" s="537"/>
      <c r="M670" s="537"/>
      <c r="N670" s="537"/>
      <c r="O670" s="537"/>
      <c r="P670" s="537"/>
      <c r="Q670" s="537"/>
      <c r="R670" s="537"/>
      <c r="S670" s="537"/>
      <c r="T670" s="537"/>
      <c r="U670" s="537"/>
      <c r="V670" s="537"/>
      <c r="W670" s="537"/>
      <c r="X670" s="537"/>
      <c r="Y670" s="537"/>
      <c r="Z670" s="537"/>
      <c r="AA670" s="537"/>
      <c r="AB670" s="537"/>
      <c r="AC670" s="537"/>
      <c r="AD670" s="537"/>
      <c r="AE670" s="537"/>
      <c r="AF670" s="537"/>
      <c r="AG670" s="538"/>
      <c r="AH670" s="539">
        <f t="shared" si="556"/>
        <v>28</v>
      </c>
      <c r="AI670" s="535">
        <f t="shared" si="557"/>
        <v>0</v>
      </c>
      <c r="AJ670" s="540">
        <f t="shared" si="558"/>
        <v>0</v>
      </c>
      <c r="AM670" s="504">
        <f t="shared" si="559"/>
        <v>0</v>
      </c>
      <c r="AN670" s="504">
        <f>+COUNTIF(F670:AG670,"外")</f>
        <v>0</v>
      </c>
    </row>
    <row r="671" spans="2:4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row>
    <row r="672" spans="2:40" ht="13.5" customHeight="1">
      <c r="B672" s="491"/>
      <c r="C672" s="492"/>
      <c r="D672" s="493"/>
      <c r="E672" s="456" t="s">
        <v>858</v>
      </c>
      <c r="F672" s="457">
        <f>+AG652+1</f>
        <v>45949</v>
      </c>
      <c r="G672" s="458">
        <f>+F672+1</f>
        <v>45950</v>
      </c>
      <c r="H672" s="458">
        <f t="shared" ref="H672:Y672" si="560">+G672+1</f>
        <v>45951</v>
      </c>
      <c r="I672" s="458">
        <f t="shared" si="560"/>
        <v>45952</v>
      </c>
      <c r="J672" s="458">
        <f t="shared" si="560"/>
        <v>45953</v>
      </c>
      <c r="K672" s="458">
        <f t="shared" si="560"/>
        <v>45954</v>
      </c>
      <c r="L672" s="458">
        <f t="shared" si="560"/>
        <v>45955</v>
      </c>
      <c r="M672" s="458">
        <f t="shared" si="560"/>
        <v>45956</v>
      </c>
      <c r="N672" s="458">
        <f t="shared" si="560"/>
        <v>45957</v>
      </c>
      <c r="O672" s="458">
        <f t="shared" si="560"/>
        <v>45958</v>
      </c>
      <c r="P672" s="458">
        <f t="shared" si="560"/>
        <v>45959</v>
      </c>
      <c r="Q672" s="458">
        <f t="shared" si="560"/>
        <v>45960</v>
      </c>
      <c r="R672" s="458">
        <f t="shared" si="560"/>
        <v>45961</v>
      </c>
      <c r="S672" s="458">
        <f t="shared" si="560"/>
        <v>45962</v>
      </c>
      <c r="T672" s="458">
        <f t="shared" si="560"/>
        <v>45963</v>
      </c>
      <c r="U672" s="458">
        <f t="shared" si="560"/>
        <v>45964</v>
      </c>
      <c r="V672" s="458">
        <f t="shared" si="560"/>
        <v>45965</v>
      </c>
      <c r="W672" s="458">
        <f t="shared" si="560"/>
        <v>45966</v>
      </c>
      <c r="X672" s="458">
        <f t="shared" si="560"/>
        <v>45967</v>
      </c>
      <c r="Y672" s="458">
        <f t="shared" si="560"/>
        <v>45968</v>
      </c>
      <c r="Z672" s="458">
        <f>+Y672+1</f>
        <v>45969</v>
      </c>
      <c r="AA672" s="458">
        <f t="shared" ref="AA672:AC672" si="561">+Z672+1</f>
        <v>45970</v>
      </c>
      <c r="AB672" s="458">
        <f t="shared" si="561"/>
        <v>45971</v>
      </c>
      <c r="AC672" s="458">
        <f t="shared" si="561"/>
        <v>45972</v>
      </c>
      <c r="AD672" s="458">
        <f>+AC672+1</f>
        <v>45973</v>
      </c>
      <c r="AE672" s="458">
        <f t="shared" ref="AE672:AG672" si="562">+AD672+1</f>
        <v>45974</v>
      </c>
      <c r="AF672" s="458">
        <f t="shared" si="562"/>
        <v>45975</v>
      </c>
      <c r="AG672" s="541">
        <f t="shared" si="562"/>
        <v>45976</v>
      </c>
      <c r="AH672" s="3013" t="s">
        <v>902</v>
      </c>
      <c r="AI672" s="3016" t="s">
        <v>903</v>
      </c>
      <c r="AJ672" s="3019" t="s">
        <v>878</v>
      </c>
      <c r="AK672" s="3022"/>
      <c r="AM672" s="3023" t="s">
        <v>958</v>
      </c>
      <c r="AN672" s="3023" t="s">
        <v>905</v>
      </c>
    </row>
    <row r="673" spans="2:40">
      <c r="B673" s="495"/>
      <c r="C673" s="496"/>
      <c r="D673" s="497"/>
      <c r="E673" s="467" t="s">
        <v>859</v>
      </c>
      <c r="F673" s="468" t="str">
        <f>TEXT(WEEKDAY(+F672),"aaa")</f>
        <v>日</v>
      </c>
      <c r="G673" s="469" t="str">
        <f t="shared" ref="G673:AG673" si="563">TEXT(WEEKDAY(+G672),"aaa")</f>
        <v>月</v>
      </c>
      <c r="H673" s="469" t="str">
        <f t="shared" si="563"/>
        <v>火</v>
      </c>
      <c r="I673" s="469" t="str">
        <f t="shared" si="563"/>
        <v>水</v>
      </c>
      <c r="J673" s="469" t="str">
        <f t="shared" si="563"/>
        <v>木</v>
      </c>
      <c r="K673" s="469" t="str">
        <f t="shared" si="563"/>
        <v>金</v>
      </c>
      <c r="L673" s="469" t="str">
        <f t="shared" si="563"/>
        <v>土</v>
      </c>
      <c r="M673" s="469" t="str">
        <f t="shared" si="563"/>
        <v>日</v>
      </c>
      <c r="N673" s="469" t="str">
        <f t="shared" si="563"/>
        <v>月</v>
      </c>
      <c r="O673" s="469" t="str">
        <f t="shared" si="563"/>
        <v>火</v>
      </c>
      <c r="P673" s="469" t="str">
        <f t="shared" si="563"/>
        <v>水</v>
      </c>
      <c r="Q673" s="469" t="str">
        <f t="shared" si="563"/>
        <v>木</v>
      </c>
      <c r="R673" s="469" t="str">
        <f t="shared" si="563"/>
        <v>金</v>
      </c>
      <c r="S673" s="469" t="str">
        <f t="shared" si="563"/>
        <v>土</v>
      </c>
      <c r="T673" s="469" t="str">
        <f t="shared" si="563"/>
        <v>日</v>
      </c>
      <c r="U673" s="469" t="str">
        <f t="shared" si="563"/>
        <v>月</v>
      </c>
      <c r="V673" s="469" t="str">
        <f t="shared" si="563"/>
        <v>火</v>
      </c>
      <c r="W673" s="469" t="str">
        <f t="shared" si="563"/>
        <v>水</v>
      </c>
      <c r="X673" s="469" t="str">
        <f t="shared" si="563"/>
        <v>木</v>
      </c>
      <c r="Y673" s="469" t="str">
        <f t="shared" si="563"/>
        <v>金</v>
      </c>
      <c r="Z673" s="469" t="str">
        <f t="shared" si="563"/>
        <v>土</v>
      </c>
      <c r="AA673" s="469" t="str">
        <f t="shared" si="563"/>
        <v>日</v>
      </c>
      <c r="AB673" s="469" t="str">
        <f t="shared" si="563"/>
        <v>月</v>
      </c>
      <c r="AC673" s="469" t="str">
        <f t="shared" si="563"/>
        <v>火</v>
      </c>
      <c r="AD673" s="469" t="str">
        <f t="shared" si="563"/>
        <v>水</v>
      </c>
      <c r="AE673" s="469" t="str">
        <f t="shared" si="563"/>
        <v>木</v>
      </c>
      <c r="AF673" s="469" t="str">
        <f t="shared" si="563"/>
        <v>金</v>
      </c>
      <c r="AG673" s="469" t="str">
        <f t="shared" si="563"/>
        <v>土</v>
      </c>
      <c r="AH673" s="3014"/>
      <c r="AI673" s="3017"/>
      <c r="AJ673" s="3020"/>
      <c r="AK673" s="3022"/>
      <c r="AM673" s="3023"/>
      <c r="AN673" s="3023"/>
    </row>
    <row r="674" spans="2:40" ht="24.75" customHeight="1">
      <c r="B674" s="502" t="s">
        <v>876</v>
      </c>
      <c r="C674" s="503" t="s">
        <v>877</v>
      </c>
      <c r="D674" s="504" t="s">
        <v>488</v>
      </c>
      <c r="E674" s="526" t="s">
        <v>906</v>
      </c>
      <c r="F674" s="506"/>
      <c r="G674" s="507"/>
      <c r="H674" s="507"/>
      <c r="I674" s="507"/>
      <c r="J674" s="507"/>
      <c r="K674" s="507"/>
      <c r="L674" s="507"/>
      <c r="M674" s="507"/>
      <c r="N674" s="507"/>
      <c r="O674" s="507"/>
      <c r="P674" s="507"/>
      <c r="Q674" s="507"/>
      <c r="R674" s="507"/>
      <c r="S674" s="507"/>
      <c r="T674" s="507"/>
      <c r="U674" s="507"/>
      <c r="V674" s="507"/>
      <c r="W674" s="507"/>
      <c r="X674" s="507"/>
      <c r="Y674" s="507"/>
      <c r="Z674" s="507"/>
      <c r="AA674" s="507"/>
      <c r="AB674" s="507"/>
      <c r="AC674" s="507"/>
      <c r="AD674" s="507"/>
      <c r="AE674" s="507"/>
      <c r="AF674" s="507"/>
      <c r="AG674" s="508"/>
      <c r="AH674" s="3015"/>
      <c r="AI674" s="3018"/>
      <c r="AJ674" s="3021"/>
      <c r="AK674" s="3022"/>
    </row>
    <row r="675" spans="2:40" ht="13.5" customHeight="1">
      <c r="B675" s="3006" t="s">
        <v>885</v>
      </c>
      <c r="C675" s="3009" t="s">
        <v>886</v>
      </c>
      <c r="D675" s="509" t="str">
        <f>E$8</f>
        <v>〇〇</v>
      </c>
      <c r="E675" s="510"/>
      <c r="F675" s="511"/>
      <c r="G675" s="512"/>
      <c r="H675" s="512"/>
      <c r="I675" s="512"/>
      <c r="J675" s="512"/>
      <c r="K675" s="512"/>
      <c r="L675" s="512"/>
      <c r="M675" s="512"/>
      <c r="N675" s="512"/>
      <c r="O675" s="512"/>
      <c r="P675" s="512"/>
      <c r="Q675" s="512"/>
      <c r="R675" s="512"/>
      <c r="S675" s="512"/>
      <c r="T675" s="512"/>
      <c r="U675" s="512"/>
      <c r="V675" s="512"/>
      <c r="W675" s="512"/>
      <c r="X675" s="512"/>
      <c r="Y675" s="512"/>
      <c r="Z675" s="512"/>
      <c r="AA675" s="512"/>
      <c r="AB675" s="512"/>
      <c r="AC675" s="512"/>
      <c r="AD675" s="512"/>
      <c r="AE675" s="512"/>
      <c r="AF675" s="512"/>
      <c r="AG675" s="513"/>
      <c r="AH675" s="514">
        <f>COUNTA(F$156:AG$156)-AI675</f>
        <v>28</v>
      </c>
      <c r="AI675" s="515">
        <f>AM675+AN675</f>
        <v>0</v>
      </c>
      <c r="AJ675" s="516">
        <f>+COUNTIF(F675:AG675,"休")</f>
        <v>0</v>
      </c>
      <c r="AM675" s="504">
        <f>+COUNTIF(F675:AG675,"－")</f>
        <v>0</v>
      </c>
      <c r="AN675" s="504">
        <f t="shared" ref="AN675:AN680" si="564">+COUNTIF(F675:AG675,"外")</f>
        <v>0</v>
      </c>
    </row>
    <row r="676" spans="2:40" ht="13.5" customHeight="1">
      <c r="B676" s="3007"/>
      <c r="C676" s="3010"/>
      <c r="D676" s="517" t="str">
        <f>E$9</f>
        <v>●●</v>
      </c>
      <c r="E676" s="518"/>
      <c r="F676" s="519"/>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1"/>
      <c r="AH676" s="514">
        <f>COUNTA(F$156:AG$156)-AI676</f>
        <v>28</v>
      </c>
      <c r="AI676" s="467">
        <f t="shared" ref="AI676" si="565">AM676+AN676</f>
        <v>0</v>
      </c>
      <c r="AJ676" s="522">
        <f t="shared" ref="AJ676:AJ679" si="566">+COUNTIF(F676:AG676,"休")</f>
        <v>0</v>
      </c>
      <c r="AM676" s="504">
        <f t="shared" ref="AM676:AM679" si="567">+COUNTIF(F676:AG676,"－")</f>
        <v>0</v>
      </c>
      <c r="AN676" s="504">
        <f t="shared" si="564"/>
        <v>0</v>
      </c>
    </row>
    <row r="677" spans="2:40">
      <c r="B677" s="3007"/>
      <c r="C677" s="3010"/>
      <c r="D677" s="517" t="str">
        <f>E$10</f>
        <v>△△</v>
      </c>
      <c r="E677" s="518"/>
      <c r="F677" s="519"/>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1"/>
      <c r="AH677" s="514">
        <f t="shared" ref="AH677:AH678" si="568">COUNTA(F$156:AG$156)-AI677</f>
        <v>28</v>
      </c>
      <c r="AI677" s="467">
        <f>AM677+AN677</f>
        <v>0</v>
      </c>
      <c r="AJ677" s="522">
        <f t="shared" si="566"/>
        <v>0</v>
      </c>
      <c r="AM677" s="504">
        <f t="shared" si="567"/>
        <v>0</v>
      </c>
      <c r="AN677" s="504">
        <f t="shared" si="564"/>
        <v>0</v>
      </c>
    </row>
    <row r="678" spans="2:40">
      <c r="B678" s="3007"/>
      <c r="C678" s="3010"/>
      <c r="D678" s="517" t="str">
        <f>E$11</f>
        <v>■■</v>
      </c>
      <c r="E678" s="518"/>
      <c r="F678" s="519"/>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1"/>
      <c r="AH678" s="514">
        <f t="shared" si="568"/>
        <v>28</v>
      </c>
      <c r="AI678" s="467">
        <f t="shared" ref="AI678:AI680" si="569">AM678+AN678</f>
        <v>0</v>
      </c>
      <c r="AJ678" s="522">
        <f t="shared" si="566"/>
        <v>0</v>
      </c>
      <c r="AM678" s="504">
        <f t="shared" si="567"/>
        <v>0</v>
      </c>
      <c r="AN678" s="504">
        <f t="shared" si="564"/>
        <v>0</v>
      </c>
    </row>
    <row r="679" spans="2:40">
      <c r="B679" s="3007"/>
      <c r="C679" s="3010"/>
      <c r="D679" s="517" t="str">
        <f>E$12</f>
        <v>★★</v>
      </c>
      <c r="E679" s="518"/>
      <c r="F679" s="519"/>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1"/>
      <c r="AH679" s="514">
        <f>COUNTA(F$156:AG$156)-AI679</f>
        <v>28</v>
      </c>
      <c r="AI679" s="467">
        <f t="shared" si="569"/>
        <v>0</v>
      </c>
      <c r="AJ679" s="522">
        <f t="shared" si="566"/>
        <v>0</v>
      </c>
      <c r="AM679" s="504">
        <f t="shared" si="567"/>
        <v>0</v>
      </c>
      <c r="AN679" s="504">
        <f t="shared" si="564"/>
        <v>0</v>
      </c>
    </row>
    <row r="680" spans="2:40">
      <c r="B680" s="3008"/>
      <c r="C680" s="3011"/>
      <c r="D680" s="529"/>
      <c r="E680" s="455"/>
      <c r="F680" s="523"/>
      <c r="G680" s="524"/>
      <c r="H680" s="524"/>
      <c r="I680" s="524"/>
      <c r="J680" s="524"/>
      <c r="K680" s="524"/>
      <c r="L680" s="524"/>
      <c r="M680" s="524"/>
      <c r="N680" s="524"/>
      <c r="O680" s="524"/>
      <c r="P680" s="524"/>
      <c r="Q680" s="524"/>
      <c r="R680" s="524"/>
      <c r="S680" s="524"/>
      <c r="T680" s="524"/>
      <c r="U680" s="524"/>
      <c r="V680" s="524"/>
      <c r="W680" s="524"/>
      <c r="X680" s="524"/>
      <c r="Y680" s="524"/>
      <c r="Z680" s="524"/>
      <c r="AA680" s="524"/>
      <c r="AB680" s="524"/>
      <c r="AC680" s="524"/>
      <c r="AD680" s="524"/>
      <c r="AE680" s="524"/>
      <c r="AF680" s="524"/>
      <c r="AG680" s="525"/>
      <c r="AH680" s="514">
        <f>COUNTA(F$156:AG$156)-AI680</f>
        <v>28</v>
      </c>
      <c r="AI680" s="515">
        <f t="shared" si="569"/>
        <v>0</v>
      </c>
      <c r="AJ680" s="516">
        <f>+COUNTIF(F680:AG680,"休")</f>
        <v>0</v>
      </c>
      <c r="AM680" s="504">
        <f>+COUNTIF(F680:AG680,"－")</f>
        <v>0</v>
      </c>
      <c r="AN680" s="504">
        <f t="shared" si="564"/>
        <v>0</v>
      </c>
    </row>
    <row r="681" spans="2:40" ht="24.75" customHeight="1">
      <c r="B681" s="3006" t="s">
        <v>896</v>
      </c>
      <c r="C681" s="3009" t="s">
        <v>897</v>
      </c>
      <c r="D681" s="504" t="s">
        <v>488</v>
      </c>
      <c r="E681" s="526" t="s">
        <v>906</v>
      </c>
      <c r="F681" s="506"/>
      <c r="G681" s="507"/>
      <c r="H681" s="507"/>
      <c r="I681" s="507"/>
      <c r="J681" s="507"/>
      <c r="K681" s="507"/>
      <c r="L681" s="507"/>
      <c r="M681" s="507"/>
      <c r="N681" s="507"/>
      <c r="O681" s="507"/>
      <c r="P681" s="507"/>
      <c r="Q681" s="507"/>
      <c r="R681" s="507"/>
      <c r="S681" s="507"/>
      <c r="T681" s="507"/>
      <c r="U681" s="507"/>
      <c r="V681" s="507"/>
      <c r="W681" s="507"/>
      <c r="X681" s="507"/>
      <c r="Y681" s="507"/>
      <c r="Z681" s="507"/>
      <c r="AA681" s="507"/>
      <c r="AB681" s="507"/>
      <c r="AC681" s="507"/>
      <c r="AD681" s="507"/>
      <c r="AE681" s="507"/>
      <c r="AF681" s="507"/>
      <c r="AG681" s="508"/>
      <c r="AH681" s="527"/>
      <c r="AI681" s="504"/>
      <c r="AJ681" s="528"/>
    </row>
    <row r="682" spans="2:40" ht="13.5" customHeight="1">
      <c r="B682" s="3007"/>
      <c r="C682" s="3010"/>
      <c r="D682" s="529" t="str">
        <f>E$14</f>
        <v>〇〇</v>
      </c>
      <c r="E682" s="455"/>
      <c r="F682" s="511"/>
      <c r="G682" s="512"/>
      <c r="H682" s="512"/>
      <c r="I682" s="512"/>
      <c r="J682" s="512"/>
      <c r="K682" s="512"/>
      <c r="L682" s="512"/>
      <c r="M682" s="512"/>
      <c r="N682" s="512"/>
      <c r="O682" s="512"/>
      <c r="P682" s="512"/>
      <c r="Q682" s="512"/>
      <c r="R682" s="512"/>
      <c r="S682" s="512"/>
      <c r="T682" s="512"/>
      <c r="U682" s="512"/>
      <c r="V682" s="512"/>
      <c r="W682" s="512"/>
      <c r="X682" s="512"/>
      <c r="Y682" s="512"/>
      <c r="Z682" s="512"/>
      <c r="AA682" s="512"/>
      <c r="AB682" s="512"/>
      <c r="AC682" s="512"/>
      <c r="AD682" s="512"/>
      <c r="AE682" s="512"/>
      <c r="AF682" s="512"/>
      <c r="AG682" s="513"/>
      <c r="AH682" s="514">
        <f>COUNTA(F$156:AG$156)-AI682</f>
        <v>28</v>
      </c>
      <c r="AI682" s="515">
        <f t="shared" ref="AI682:AI685" si="570">AM682+AN682</f>
        <v>0</v>
      </c>
      <c r="AJ682" s="516">
        <f>+COUNTIF(F682:AG682,"休")</f>
        <v>0</v>
      </c>
      <c r="AM682" s="504">
        <f>+COUNTIF(F682:AG682,"－")</f>
        <v>0</v>
      </c>
      <c r="AN682" s="504">
        <f>+COUNTIF(F682:AG682,"外")</f>
        <v>0</v>
      </c>
    </row>
    <row r="683" spans="2:40">
      <c r="B683" s="3007"/>
      <c r="C683" s="3010"/>
      <c r="D683" s="517" t="str">
        <f>E$15</f>
        <v>●●</v>
      </c>
      <c r="E683" s="518"/>
      <c r="F683" s="519"/>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c r="AE683" s="520"/>
      <c r="AF683" s="520"/>
      <c r="AG683" s="521"/>
      <c r="AH683" s="514">
        <f>COUNTA(F$156:AG$156)-AI683</f>
        <v>28</v>
      </c>
      <c r="AI683" s="467">
        <f t="shared" si="570"/>
        <v>0</v>
      </c>
      <c r="AJ683" s="522">
        <f t="shared" ref="AJ683:AJ685" si="571">+COUNTIF(F683:AG683,"休")</f>
        <v>0</v>
      </c>
      <c r="AM683" s="504">
        <f t="shared" ref="AM683:AM685" si="572">+COUNTIF(F683:AG683,"－")</f>
        <v>0</v>
      </c>
      <c r="AN683" s="504">
        <f>+COUNTIF(F683:AG683,"外")</f>
        <v>0</v>
      </c>
    </row>
    <row r="684" spans="2:40">
      <c r="B684" s="3007"/>
      <c r="C684" s="3010"/>
      <c r="D684" s="517">
        <f>E$16</f>
        <v>0</v>
      </c>
      <c r="E684" s="518"/>
      <c r="F684" s="519"/>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c r="AE684" s="520"/>
      <c r="AF684" s="520"/>
      <c r="AG684" s="521"/>
      <c r="AH684" s="514">
        <f t="shared" ref="AH684:AH685" si="573">COUNTA(F$156:AG$156)-AI684</f>
        <v>28</v>
      </c>
      <c r="AI684" s="467">
        <f t="shared" si="570"/>
        <v>0</v>
      </c>
      <c r="AJ684" s="522">
        <f t="shared" si="571"/>
        <v>0</v>
      </c>
      <c r="AM684" s="504">
        <f t="shared" si="572"/>
        <v>0</v>
      </c>
      <c r="AN684" s="504">
        <f>+COUNTIF(F684:AG684,"外")</f>
        <v>0</v>
      </c>
    </row>
    <row r="685" spans="2:40">
      <c r="B685" s="3007"/>
      <c r="C685" s="3011"/>
      <c r="D685" s="529">
        <f>E$17</f>
        <v>0</v>
      </c>
      <c r="E685" s="455"/>
      <c r="F685" s="519"/>
      <c r="G685" s="530"/>
      <c r="H685" s="530"/>
      <c r="I685" s="530"/>
      <c r="J685" s="530"/>
      <c r="K685" s="530"/>
      <c r="L685" s="530"/>
      <c r="M685" s="530"/>
      <c r="N685" s="530"/>
      <c r="O685" s="530"/>
      <c r="P685" s="530"/>
      <c r="Q685" s="530"/>
      <c r="R685" s="530"/>
      <c r="S685" s="530"/>
      <c r="T685" s="530"/>
      <c r="U685" s="530"/>
      <c r="V685" s="530"/>
      <c r="W685" s="530"/>
      <c r="X685" s="530"/>
      <c r="Y685" s="530"/>
      <c r="Z685" s="530"/>
      <c r="AA685" s="530"/>
      <c r="AB685" s="530"/>
      <c r="AC685" s="530"/>
      <c r="AD685" s="530"/>
      <c r="AE685" s="530"/>
      <c r="AF685" s="530"/>
      <c r="AG685" s="513"/>
      <c r="AH685" s="514">
        <f t="shared" si="573"/>
        <v>28</v>
      </c>
      <c r="AI685" s="498">
        <f t="shared" si="570"/>
        <v>0</v>
      </c>
      <c r="AJ685" s="516">
        <f t="shared" si="571"/>
        <v>0</v>
      </c>
      <c r="AM685" s="504">
        <f t="shared" si="572"/>
        <v>0</v>
      </c>
      <c r="AN685" s="504">
        <f>+COUNTIF(F685:AG685,"外")</f>
        <v>0</v>
      </c>
    </row>
    <row r="686" spans="2:40" ht="24.75" customHeight="1">
      <c r="B686" s="3007"/>
      <c r="C686" s="3009" t="s">
        <v>900</v>
      </c>
      <c r="D686" s="504" t="s">
        <v>488</v>
      </c>
      <c r="E686" s="526" t="s">
        <v>906</v>
      </c>
      <c r="F686" s="506"/>
      <c r="G686" s="507"/>
      <c r="H686" s="507"/>
      <c r="I686" s="507"/>
      <c r="J686" s="507"/>
      <c r="K686" s="507"/>
      <c r="L686" s="507"/>
      <c r="M686" s="507"/>
      <c r="N686" s="507"/>
      <c r="O686" s="507"/>
      <c r="P686" s="507"/>
      <c r="Q686" s="507"/>
      <c r="R686" s="507"/>
      <c r="S686" s="507"/>
      <c r="T686" s="507"/>
      <c r="U686" s="507"/>
      <c r="V686" s="507"/>
      <c r="W686" s="507"/>
      <c r="X686" s="507"/>
      <c r="Y686" s="507"/>
      <c r="Z686" s="507"/>
      <c r="AA686" s="507"/>
      <c r="AB686" s="507"/>
      <c r="AC686" s="507"/>
      <c r="AD686" s="507"/>
      <c r="AE686" s="507"/>
      <c r="AF686" s="507"/>
      <c r="AG686" s="508"/>
      <c r="AH686" s="527"/>
      <c r="AI686" s="504"/>
      <c r="AJ686" s="528"/>
    </row>
    <row r="687" spans="2:40">
      <c r="B687" s="3007"/>
      <c r="C687" s="3010"/>
      <c r="D687" s="509" t="str">
        <f>E$18</f>
        <v>●●</v>
      </c>
      <c r="E687" s="510"/>
      <c r="F687" s="511"/>
      <c r="G687" s="512"/>
      <c r="H687" s="512"/>
      <c r="I687" s="512"/>
      <c r="J687" s="512"/>
      <c r="K687" s="512"/>
      <c r="L687" s="512"/>
      <c r="M687" s="512"/>
      <c r="N687" s="512"/>
      <c r="O687" s="512"/>
      <c r="P687" s="512"/>
      <c r="Q687" s="512"/>
      <c r="R687" s="512"/>
      <c r="S687" s="512"/>
      <c r="T687" s="512"/>
      <c r="U687" s="512"/>
      <c r="V687" s="512"/>
      <c r="W687" s="512"/>
      <c r="X687" s="512"/>
      <c r="Y687" s="512"/>
      <c r="Z687" s="512"/>
      <c r="AA687" s="512"/>
      <c r="AB687" s="512"/>
      <c r="AC687" s="512"/>
      <c r="AD687" s="512"/>
      <c r="AE687" s="512"/>
      <c r="AF687" s="512"/>
      <c r="AG687" s="531"/>
      <c r="AH687" s="514">
        <f>COUNTA(F$156:AG$156)-AI687</f>
        <v>28</v>
      </c>
      <c r="AI687" s="532">
        <f t="shared" ref="AI687:AI690" si="574">AM687+AN687</f>
        <v>0</v>
      </c>
      <c r="AJ687" s="533">
        <f>+COUNTIF(F687:AG687,"休")</f>
        <v>0</v>
      </c>
      <c r="AM687" s="504">
        <f>+COUNTIF(F687:AG687,"－")</f>
        <v>0</v>
      </c>
      <c r="AN687" s="504">
        <f>+COUNTIF(F687:AG687,"外")</f>
        <v>0</v>
      </c>
    </row>
    <row r="688" spans="2:40">
      <c r="B688" s="3007"/>
      <c r="C688" s="3010"/>
      <c r="D688" s="517">
        <f>E$19</f>
        <v>0</v>
      </c>
      <c r="E688" s="518"/>
      <c r="F688" s="519"/>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1"/>
      <c r="AH688" s="514">
        <f>COUNTA(F$156:AG$156)-AI688</f>
        <v>28</v>
      </c>
      <c r="AI688" s="467">
        <f t="shared" si="574"/>
        <v>0</v>
      </c>
      <c r="AJ688" s="522">
        <f t="shared" ref="AJ688:AJ690" si="575">+COUNTIF(F688:AG688,"休")</f>
        <v>0</v>
      </c>
      <c r="AM688" s="504">
        <f t="shared" ref="AM688:AM690" si="576">+COUNTIF(F688:AG688,"－")</f>
        <v>0</v>
      </c>
      <c r="AN688" s="504">
        <f>+COUNTIF(F688:AG688,"外")</f>
        <v>0</v>
      </c>
    </row>
    <row r="689" spans="1:40">
      <c r="B689" s="3007"/>
      <c r="C689" s="3010"/>
      <c r="D689" s="517">
        <f>E$20</f>
        <v>0</v>
      </c>
      <c r="E689" s="518"/>
      <c r="F689" s="519"/>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1"/>
      <c r="AH689" s="514">
        <f t="shared" ref="AH689:AH690" si="577">COUNTA(F$156:AG$156)-AI689</f>
        <v>28</v>
      </c>
      <c r="AI689" s="467">
        <f t="shared" si="574"/>
        <v>0</v>
      </c>
      <c r="AJ689" s="522">
        <f t="shared" si="575"/>
        <v>0</v>
      </c>
      <c r="AM689" s="504">
        <f t="shared" si="576"/>
        <v>0</v>
      </c>
      <c r="AN689" s="504">
        <f>+COUNTIF(F689:AG689,"外")</f>
        <v>0</v>
      </c>
    </row>
    <row r="690" spans="1:40">
      <c r="B690" s="3008"/>
      <c r="C690" s="3011"/>
      <c r="D690" s="534">
        <f>E$21</f>
        <v>0</v>
      </c>
      <c r="E690" s="544"/>
      <c r="F690" s="536"/>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8"/>
      <c r="AH690" s="539">
        <f t="shared" si="577"/>
        <v>28</v>
      </c>
      <c r="AI690" s="535">
        <f t="shared" si="574"/>
        <v>0</v>
      </c>
      <c r="AJ690" s="540">
        <f t="shared" si="575"/>
        <v>0</v>
      </c>
      <c r="AM690" s="504">
        <f t="shared" si="576"/>
        <v>0</v>
      </c>
      <c r="AN690" s="504">
        <f>+COUNTIF(F690:AG690,"外")</f>
        <v>0</v>
      </c>
    </row>
    <row r="692" spans="1:40" ht="6" customHeight="1">
      <c r="B692" s="459"/>
      <c r="C692" s="459"/>
      <c r="D692" s="459"/>
      <c r="E692" s="455"/>
      <c r="F692" s="455"/>
      <c r="G692" s="553"/>
      <c r="H692" s="553"/>
      <c r="I692" s="553"/>
      <c r="J692" s="553"/>
      <c r="K692" s="553"/>
      <c r="L692" s="553"/>
      <c r="M692" s="553"/>
      <c r="N692" s="553"/>
      <c r="O692" s="553"/>
      <c r="P692" s="553"/>
      <c r="Q692" s="553"/>
      <c r="R692" s="553"/>
      <c r="S692" s="553"/>
      <c r="T692" s="553"/>
      <c r="U692" s="553"/>
      <c r="V692" s="553"/>
      <c r="W692" s="553"/>
      <c r="X692" s="553"/>
      <c r="Y692" s="553"/>
      <c r="Z692" s="553"/>
      <c r="AA692" s="553"/>
      <c r="AB692" s="553"/>
      <c r="AC692" s="553"/>
      <c r="AD692" s="553"/>
      <c r="AE692" s="553"/>
      <c r="AF692" s="553"/>
      <c r="AG692" s="553"/>
      <c r="AH692" s="459"/>
      <c r="AI692" s="459"/>
      <c r="AJ692" s="459"/>
    </row>
    <row r="693" spans="1:40" ht="18.75">
      <c r="A693" s="450" t="s">
        <v>871</v>
      </c>
      <c r="B693" s="450"/>
      <c r="C693" s="450"/>
      <c r="D693" s="450"/>
      <c r="E693" s="450"/>
      <c r="P693" s="452"/>
      <c r="AJ693" s="454" t="s">
        <v>872</v>
      </c>
    </row>
    <row r="694" spans="1:40" ht="13.5" customHeight="1">
      <c r="AD694" s="3030" t="s">
        <v>873</v>
      </c>
      <c r="AE694" s="3030"/>
      <c r="AF694" s="3030"/>
      <c r="AG694" s="3024">
        <f>AG$2</f>
        <v>37778</v>
      </c>
      <c r="AH694" s="3024"/>
      <c r="AI694" s="3024"/>
      <c r="AJ694" s="3024"/>
    </row>
    <row r="695" spans="1:40" s="561" customFormat="1" ht="18" customHeight="1">
      <c r="B695" s="3025" t="s">
        <v>848</v>
      </c>
      <c r="C695" s="3025"/>
      <c r="D695" s="562" t="s">
        <v>959</v>
      </c>
      <c r="E695" s="563" t="str">
        <f>E$3</f>
        <v>県道博多天神線排水性舗装工事（第２工区）</v>
      </c>
      <c r="F695" s="563"/>
      <c r="G695" s="563"/>
      <c r="H695" s="563"/>
      <c r="I695" s="563"/>
      <c r="J695" s="563"/>
      <c r="K695" s="563"/>
      <c r="L695" s="563"/>
      <c r="M695" s="563"/>
      <c r="N695" s="563"/>
      <c r="O695" s="562"/>
      <c r="P695" s="562"/>
      <c r="Q695" s="562"/>
      <c r="R695" s="564" t="s">
        <v>852</v>
      </c>
      <c r="S695" s="564"/>
      <c r="T695" s="564"/>
      <c r="U695" s="565"/>
      <c r="V695" s="565"/>
      <c r="W695" s="562" t="s">
        <v>960</v>
      </c>
      <c r="X695" s="3026">
        <f>X$3</f>
        <v>45109</v>
      </c>
      <c r="Y695" s="3026"/>
      <c r="Z695" s="3026"/>
      <c r="AA695" s="3026"/>
      <c r="AB695" s="3026"/>
      <c r="AC695" s="562"/>
      <c r="AD695" s="562"/>
      <c r="AE695" s="562"/>
      <c r="AF695" s="562"/>
      <c r="AG695" s="562"/>
    </row>
    <row r="696" spans="1:40" s="561" customFormat="1" ht="18" customHeight="1">
      <c r="B696" s="3027" t="s">
        <v>856</v>
      </c>
      <c r="C696" s="3027"/>
      <c r="D696" s="562" t="s">
        <v>960</v>
      </c>
      <c r="E696" s="3028">
        <f>+X696-X695+1</f>
        <v>149</v>
      </c>
      <c r="F696" s="3028"/>
      <c r="G696" s="3028"/>
      <c r="H696" s="562"/>
      <c r="I696" s="562"/>
      <c r="J696" s="562"/>
      <c r="K696" s="562"/>
      <c r="L696" s="562"/>
      <c r="M696" s="562"/>
      <c r="N696" s="562"/>
      <c r="O696" s="562"/>
      <c r="P696" s="562"/>
      <c r="Q696" s="562"/>
      <c r="R696" s="564" t="s">
        <v>855</v>
      </c>
      <c r="S696" s="566"/>
      <c r="T696" s="566"/>
      <c r="U696" s="567"/>
      <c r="V696" s="567"/>
      <c r="W696" s="562" t="s">
        <v>960</v>
      </c>
      <c r="X696" s="3029">
        <f>X$4</f>
        <v>45257</v>
      </c>
      <c r="Y696" s="3029"/>
      <c r="Z696" s="3029"/>
      <c r="AA696" s="3029"/>
      <c r="AB696" s="3029"/>
      <c r="AC696" s="562"/>
      <c r="AD696" s="562"/>
      <c r="AE696" s="562"/>
      <c r="AF696" s="562"/>
      <c r="AG696" s="562"/>
    </row>
    <row r="697" spans="1:4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row>
    <row r="698" spans="1:40" ht="13.5" customHeight="1">
      <c r="B698" s="491"/>
      <c r="C698" s="492"/>
      <c r="D698" s="493"/>
      <c r="E698" s="461" t="s">
        <v>858</v>
      </c>
      <c r="F698" s="462">
        <f>+AG672+1</f>
        <v>45977</v>
      </c>
      <c r="G698" s="463">
        <f>+F698+1</f>
        <v>45978</v>
      </c>
      <c r="H698" s="463">
        <f t="shared" ref="H698:Y698" si="578">+G698+1</f>
        <v>45979</v>
      </c>
      <c r="I698" s="463">
        <f t="shared" si="578"/>
        <v>45980</v>
      </c>
      <c r="J698" s="463">
        <f t="shared" si="578"/>
        <v>45981</v>
      </c>
      <c r="K698" s="463">
        <f t="shared" si="578"/>
        <v>45982</v>
      </c>
      <c r="L698" s="463">
        <f t="shared" si="578"/>
        <v>45983</v>
      </c>
      <c r="M698" s="463">
        <f t="shared" si="578"/>
        <v>45984</v>
      </c>
      <c r="N698" s="463">
        <f t="shared" si="578"/>
        <v>45985</v>
      </c>
      <c r="O698" s="463">
        <f t="shared" si="578"/>
        <v>45986</v>
      </c>
      <c r="P698" s="463">
        <f t="shared" si="578"/>
        <v>45987</v>
      </c>
      <c r="Q698" s="463">
        <f t="shared" si="578"/>
        <v>45988</v>
      </c>
      <c r="R698" s="463">
        <f t="shared" si="578"/>
        <v>45989</v>
      </c>
      <c r="S698" s="463">
        <f t="shared" si="578"/>
        <v>45990</v>
      </c>
      <c r="T698" s="463">
        <f t="shared" si="578"/>
        <v>45991</v>
      </c>
      <c r="U698" s="463">
        <f t="shared" si="578"/>
        <v>45992</v>
      </c>
      <c r="V698" s="463">
        <f t="shared" si="578"/>
        <v>45993</v>
      </c>
      <c r="W698" s="463">
        <f t="shared" si="578"/>
        <v>45994</v>
      </c>
      <c r="X698" s="463">
        <f t="shared" si="578"/>
        <v>45995</v>
      </c>
      <c r="Y698" s="463">
        <f t="shared" si="578"/>
        <v>45996</v>
      </c>
      <c r="Z698" s="463">
        <f>+Y698+1</f>
        <v>45997</v>
      </c>
      <c r="AA698" s="463">
        <f t="shared" ref="AA698:AC698" si="579">+Z698+1</f>
        <v>45998</v>
      </c>
      <c r="AB698" s="463">
        <f t="shared" si="579"/>
        <v>45999</v>
      </c>
      <c r="AC698" s="463">
        <f t="shared" si="579"/>
        <v>46000</v>
      </c>
      <c r="AD698" s="463">
        <f>+AC698+1</f>
        <v>46001</v>
      </c>
      <c r="AE698" s="463">
        <f t="shared" ref="AE698" si="580">+AD698+1</f>
        <v>46002</v>
      </c>
      <c r="AF698" s="463">
        <f>+AE698+1</f>
        <v>46003</v>
      </c>
      <c r="AG698" s="541">
        <f t="shared" ref="AG698" si="581">+AF698+1</f>
        <v>46004</v>
      </c>
      <c r="AH698" s="3013" t="s">
        <v>902</v>
      </c>
      <c r="AI698" s="3016" t="s">
        <v>903</v>
      </c>
      <c r="AJ698" s="3019" t="s">
        <v>878</v>
      </c>
      <c r="AK698" s="3022"/>
      <c r="AM698" s="3023" t="s">
        <v>961</v>
      </c>
      <c r="AN698" s="3023" t="s">
        <v>905</v>
      </c>
    </row>
    <row r="699" spans="1:40">
      <c r="B699" s="495"/>
      <c r="C699" s="496"/>
      <c r="D699" s="497"/>
      <c r="E699" s="464" t="s">
        <v>859</v>
      </c>
      <c r="F699" s="465" t="str">
        <f>TEXT(WEEKDAY(+F698),"aaa")</f>
        <v>日</v>
      </c>
      <c r="G699" s="466" t="str">
        <f t="shared" ref="G699:AG699" si="582">TEXT(WEEKDAY(+G698),"aaa")</f>
        <v>月</v>
      </c>
      <c r="H699" s="466" t="str">
        <f t="shared" si="582"/>
        <v>火</v>
      </c>
      <c r="I699" s="466" t="str">
        <f t="shared" si="582"/>
        <v>水</v>
      </c>
      <c r="J699" s="466" t="str">
        <f t="shared" si="582"/>
        <v>木</v>
      </c>
      <c r="K699" s="466" t="str">
        <f t="shared" si="582"/>
        <v>金</v>
      </c>
      <c r="L699" s="466" t="str">
        <f t="shared" si="582"/>
        <v>土</v>
      </c>
      <c r="M699" s="466" t="str">
        <f t="shared" si="582"/>
        <v>日</v>
      </c>
      <c r="N699" s="466" t="str">
        <f t="shared" si="582"/>
        <v>月</v>
      </c>
      <c r="O699" s="466" t="str">
        <f t="shared" si="582"/>
        <v>火</v>
      </c>
      <c r="P699" s="466" t="str">
        <f t="shared" si="582"/>
        <v>水</v>
      </c>
      <c r="Q699" s="466" t="str">
        <f t="shared" si="582"/>
        <v>木</v>
      </c>
      <c r="R699" s="466" t="str">
        <f t="shared" si="582"/>
        <v>金</v>
      </c>
      <c r="S699" s="466" t="str">
        <f t="shared" si="582"/>
        <v>土</v>
      </c>
      <c r="T699" s="466" t="str">
        <f t="shared" si="582"/>
        <v>日</v>
      </c>
      <c r="U699" s="466" t="str">
        <f t="shared" si="582"/>
        <v>月</v>
      </c>
      <c r="V699" s="466" t="str">
        <f t="shared" si="582"/>
        <v>火</v>
      </c>
      <c r="W699" s="466" t="str">
        <f t="shared" si="582"/>
        <v>水</v>
      </c>
      <c r="X699" s="466" t="str">
        <f t="shared" si="582"/>
        <v>木</v>
      </c>
      <c r="Y699" s="466" t="str">
        <f t="shared" si="582"/>
        <v>金</v>
      </c>
      <c r="Z699" s="466" t="str">
        <f t="shared" si="582"/>
        <v>土</v>
      </c>
      <c r="AA699" s="466" t="str">
        <f t="shared" si="582"/>
        <v>日</v>
      </c>
      <c r="AB699" s="466" t="str">
        <f t="shared" si="582"/>
        <v>月</v>
      </c>
      <c r="AC699" s="466" t="str">
        <f t="shared" si="582"/>
        <v>火</v>
      </c>
      <c r="AD699" s="466" t="str">
        <f t="shared" si="582"/>
        <v>水</v>
      </c>
      <c r="AE699" s="466" t="str">
        <f t="shared" si="582"/>
        <v>木</v>
      </c>
      <c r="AF699" s="466" t="str">
        <f t="shared" si="582"/>
        <v>金</v>
      </c>
      <c r="AG699" s="543" t="str">
        <f t="shared" si="582"/>
        <v>土</v>
      </c>
      <c r="AH699" s="3014"/>
      <c r="AI699" s="3017"/>
      <c r="AJ699" s="3020"/>
      <c r="AK699" s="3022"/>
      <c r="AM699" s="3023"/>
      <c r="AN699" s="3023"/>
    </row>
    <row r="700" spans="1:40" ht="24.75" customHeight="1">
      <c r="B700" s="502" t="s">
        <v>876</v>
      </c>
      <c r="C700" s="503" t="s">
        <v>877</v>
      </c>
      <c r="D700" s="504" t="s">
        <v>488</v>
      </c>
      <c r="E700" s="526" t="s">
        <v>906</v>
      </c>
      <c r="F700" s="506"/>
      <c r="G700" s="507"/>
      <c r="H700" s="507"/>
      <c r="I700" s="507"/>
      <c r="J700" s="507"/>
      <c r="K700" s="507"/>
      <c r="L700" s="507"/>
      <c r="M700" s="507"/>
      <c r="N700" s="507"/>
      <c r="O700" s="507"/>
      <c r="P700" s="507"/>
      <c r="Q700" s="507"/>
      <c r="R700" s="507"/>
      <c r="S700" s="507"/>
      <c r="T700" s="507"/>
      <c r="U700" s="507"/>
      <c r="V700" s="507"/>
      <c r="W700" s="507"/>
      <c r="X700" s="507"/>
      <c r="Y700" s="507"/>
      <c r="Z700" s="507"/>
      <c r="AA700" s="507"/>
      <c r="AB700" s="507"/>
      <c r="AC700" s="507"/>
      <c r="AD700" s="507"/>
      <c r="AE700" s="507"/>
      <c r="AF700" s="507"/>
      <c r="AG700" s="508"/>
      <c r="AH700" s="3015"/>
      <c r="AI700" s="3018"/>
      <c r="AJ700" s="3021"/>
      <c r="AK700" s="3022"/>
    </row>
    <row r="701" spans="1:40" ht="13.5" customHeight="1">
      <c r="B701" s="3006" t="s">
        <v>885</v>
      </c>
      <c r="C701" s="3009" t="s">
        <v>886</v>
      </c>
      <c r="D701" s="509" t="str">
        <f>E$8</f>
        <v>〇〇</v>
      </c>
      <c r="E701" s="510"/>
      <c r="F701" s="511"/>
      <c r="G701" s="512"/>
      <c r="H701" s="512"/>
      <c r="I701" s="512"/>
      <c r="J701" s="512"/>
      <c r="K701" s="512"/>
      <c r="L701" s="512"/>
      <c r="M701" s="512"/>
      <c r="N701" s="512"/>
      <c r="O701" s="512"/>
      <c r="P701" s="512"/>
      <c r="Q701" s="512"/>
      <c r="R701" s="512"/>
      <c r="S701" s="512"/>
      <c r="T701" s="512"/>
      <c r="U701" s="512"/>
      <c r="V701" s="512"/>
      <c r="W701" s="512"/>
      <c r="X701" s="512"/>
      <c r="Y701" s="512"/>
      <c r="Z701" s="512"/>
      <c r="AA701" s="512"/>
      <c r="AB701" s="512"/>
      <c r="AC701" s="512"/>
      <c r="AD701" s="512"/>
      <c r="AE701" s="512"/>
      <c r="AF701" s="512"/>
      <c r="AG701" s="513"/>
      <c r="AH701" s="514">
        <f>COUNTA(F$96:AG$96)-AI701</f>
        <v>28</v>
      </c>
      <c r="AI701" s="515">
        <f>AM701+AN701</f>
        <v>0</v>
      </c>
      <c r="AJ701" s="516">
        <f>+COUNTIF(F701:AG701,"休")</f>
        <v>0</v>
      </c>
      <c r="AM701" s="504">
        <f>+COUNTIF(F701:AG701,"－")</f>
        <v>0</v>
      </c>
      <c r="AN701" s="504">
        <f t="shared" ref="AN701:AN706" si="583">+COUNTIF(F701:AG701,"外")</f>
        <v>0</v>
      </c>
    </row>
    <row r="702" spans="1:40" ht="13.5" customHeight="1">
      <c r="B702" s="3007"/>
      <c r="C702" s="3010"/>
      <c r="D702" s="517" t="str">
        <f>E$9</f>
        <v>●●</v>
      </c>
      <c r="E702" s="518"/>
      <c r="F702" s="519"/>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c r="AE702" s="520"/>
      <c r="AF702" s="520"/>
      <c r="AG702" s="521"/>
      <c r="AH702" s="514">
        <f t="shared" ref="AH702:AH706" si="584">COUNTA(F$96:AG$96)-AI702</f>
        <v>28</v>
      </c>
      <c r="AI702" s="467">
        <f t="shared" ref="AI702" si="585">AM702+AN702</f>
        <v>0</v>
      </c>
      <c r="AJ702" s="522">
        <f t="shared" ref="AJ702:AJ705" si="586">+COUNTIF(F702:AG702,"休")</f>
        <v>0</v>
      </c>
      <c r="AM702" s="504">
        <f t="shared" ref="AM702:AM705" si="587">+COUNTIF(F702:AG702,"－")</f>
        <v>0</v>
      </c>
      <c r="AN702" s="504">
        <f t="shared" si="583"/>
        <v>0</v>
      </c>
    </row>
    <row r="703" spans="1:40">
      <c r="B703" s="3007"/>
      <c r="C703" s="3010"/>
      <c r="D703" s="517" t="str">
        <f>E$10</f>
        <v>△△</v>
      </c>
      <c r="E703" s="518"/>
      <c r="F703" s="519"/>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c r="AE703" s="520"/>
      <c r="AF703" s="520"/>
      <c r="AG703" s="521"/>
      <c r="AH703" s="514">
        <f t="shared" si="584"/>
        <v>28</v>
      </c>
      <c r="AI703" s="467">
        <f>AM703+AN703</f>
        <v>0</v>
      </c>
      <c r="AJ703" s="522">
        <f t="shared" si="586"/>
        <v>0</v>
      </c>
      <c r="AM703" s="504">
        <f t="shared" si="587"/>
        <v>0</v>
      </c>
      <c r="AN703" s="504">
        <f t="shared" si="583"/>
        <v>0</v>
      </c>
    </row>
    <row r="704" spans="1:40">
      <c r="B704" s="3007"/>
      <c r="C704" s="3010"/>
      <c r="D704" s="517" t="str">
        <f>E$11</f>
        <v>■■</v>
      </c>
      <c r="E704" s="518"/>
      <c r="F704" s="519"/>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c r="AE704" s="520"/>
      <c r="AF704" s="520"/>
      <c r="AG704" s="521"/>
      <c r="AH704" s="514">
        <f t="shared" si="584"/>
        <v>28</v>
      </c>
      <c r="AI704" s="467">
        <f t="shared" ref="AI704:AI706" si="588">AM704+AN704</f>
        <v>0</v>
      </c>
      <c r="AJ704" s="522">
        <f t="shared" si="586"/>
        <v>0</v>
      </c>
      <c r="AM704" s="504">
        <f t="shared" si="587"/>
        <v>0</v>
      </c>
      <c r="AN704" s="504">
        <f t="shared" si="583"/>
        <v>0</v>
      </c>
    </row>
    <row r="705" spans="2:40">
      <c r="B705" s="3007"/>
      <c r="C705" s="3010"/>
      <c r="D705" s="517" t="str">
        <f>E$12</f>
        <v>★★</v>
      </c>
      <c r="E705" s="518"/>
      <c r="F705" s="519"/>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1"/>
      <c r="AH705" s="514">
        <f t="shared" si="584"/>
        <v>28</v>
      </c>
      <c r="AI705" s="467">
        <f t="shared" si="588"/>
        <v>0</v>
      </c>
      <c r="AJ705" s="522">
        <f t="shared" si="586"/>
        <v>0</v>
      </c>
      <c r="AM705" s="504">
        <f t="shared" si="587"/>
        <v>0</v>
      </c>
      <c r="AN705" s="504">
        <f t="shared" si="583"/>
        <v>0</v>
      </c>
    </row>
    <row r="706" spans="2:40">
      <c r="B706" s="3008"/>
      <c r="C706" s="3011"/>
      <c r="D706" s="529"/>
      <c r="E706" s="455"/>
      <c r="F706" s="523"/>
      <c r="G706" s="524"/>
      <c r="H706" s="524"/>
      <c r="I706" s="524"/>
      <c r="J706" s="524"/>
      <c r="K706" s="524"/>
      <c r="L706" s="524"/>
      <c r="M706" s="524"/>
      <c r="N706" s="524"/>
      <c r="O706" s="524"/>
      <c r="P706" s="524"/>
      <c r="Q706" s="524"/>
      <c r="R706" s="524"/>
      <c r="S706" s="524"/>
      <c r="T706" s="524"/>
      <c r="U706" s="524"/>
      <c r="V706" s="524"/>
      <c r="W706" s="524"/>
      <c r="X706" s="524"/>
      <c r="Y706" s="524"/>
      <c r="Z706" s="524"/>
      <c r="AA706" s="524"/>
      <c r="AB706" s="524"/>
      <c r="AC706" s="524"/>
      <c r="AD706" s="524"/>
      <c r="AE706" s="524"/>
      <c r="AF706" s="524"/>
      <c r="AG706" s="525"/>
      <c r="AH706" s="514">
        <f t="shared" si="584"/>
        <v>28</v>
      </c>
      <c r="AI706" s="515">
        <f t="shared" si="588"/>
        <v>0</v>
      </c>
      <c r="AJ706" s="516">
        <f>+COUNTIF(F706:AG706,"休")</f>
        <v>0</v>
      </c>
      <c r="AM706" s="504">
        <f>+COUNTIF(F706:AG706,"－")</f>
        <v>0</v>
      </c>
      <c r="AN706" s="504">
        <f t="shared" si="583"/>
        <v>0</v>
      </c>
    </row>
    <row r="707" spans="2:40" ht="24.75" customHeight="1">
      <c r="B707" s="3006" t="s">
        <v>896</v>
      </c>
      <c r="C707" s="3009" t="s">
        <v>897</v>
      </c>
      <c r="D707" s="504" t="s">
        <v>488</v>
      </c>
      <c r="E707" s="526" t="s">
        <v>906</v>
      </c>
      <c r="F707" s="506"/>
      <c r="G707" s="507"/>
      <c r="H707" s="507"/>
      <c r="I707" s="507"/>
      <c r="J707" s="507"/>
      <c r="K707" s="507"/>
      <c r="L707" s="507"/>
      <c r="M707" s="507"/>
      <c r="N707" s="507"/>
      <c r="O707" s="507"/>
      <c r="P707" s="507"/>
      <c r="Q707" s="507"/>
      <c r="R707" s="507"/>
      <c r="S707" s="507"/>
      <c r="T707" s="507"/>
      <c r="U707" s="507"/>
      <c r="V707" s="507"/>
      <c r="W707" s="507"/>
      <c r="X707" s="507"/>
      <c r="Y707" s="507"/>
      <c r="Z707" s="507"/>
      <c r="AA707" s="507"/>
      <c r="AB707" s="507"/>
      <c r="AC707" s="507"/>
      <c r="AD707" s="507"/>
      <c r="AE707" s="507"/>
      <c r="AF707" s="507"/>
      <c r="AG707" s="508"/>
      <c r="AH707" s="527"/>
      <c r="AI707" s="504"/>
      <c r="AJ707" s="528"/>
    </row>
    <row r="708" spans="2:40" ht="13.5" customHeight="1">
      <c r="B708" s="3007"/>
      <c r="C708" s="3010"/>
      <c r="D708" s="529" t="str">
        <f>E$14</f>
        <v>〇〇</v>
      </c>
      <c r="E708" s="455"/>
      <c r="F708" s="511"/>
      <c r="G708" s="512"/>
      <c r="H708" s="512"/>
      <c r="I708" s="512"/>
      <c r="J708" s="512"/>
      <c r="K708" s="512"/>
      <c r="L708" s="512"/>
      <c r="M708" s="512"/>
      <c r="N708" s="512"/>
      <c r="O708" s="512"/>
      <c r="P708" s="512"/>
      <c r="Q708" s="512"/>
      <c r="R708" s="512"/>
      <c r="S708" s="512"/>
      <c r="T708" s="512"/>
      <c r="U708" s="512"/>
      <c r="V708" s="512"/>
      <c r="W708" s="512"/>
      <c r="X708" s="512"/>
      <c r="Y708" s="512"/>
      <c r="Z708" s="512"/>
      <c r="AA708" s="512"/>
      <c r="AB708" s="512"/>
      <c r="AC708" s="512"/>
      <c r="AD708" s="512"/>
      <c r="AE708" s="512"/>
      <c r="AF708" s="512"/>
      <c r="AG708" s="513"/>
      <c r="AH708" s="514">
        <f t="shared" ref="AH708:AH711" si="589">COUNTA(F$96:AG$96)-AI708</f>
        <v>28</v>
      </c>
      <c r="AI708" s="515">
        <f t="shared" ref="AI708:AI711" si="590">AM708+AN708</f>
        <v>0</v>
      </c>
      <c r="AJ708" s="516">
        <f>+COUNTIF(F708:AG708,"休")</f>
        <v>0</v>
      </c>
      <c r="AM708" s="504">
        <f>+COUNTIF(F708:AG708,"－")</f>
        <v>0</v>
      </c>
      <c r="AN708" s="504">
        <f>+COUNTIF(F708:AG708,"外")</f>
        <v>0</v>
      </c>
    </row>
    <row r="709" spans="2:40">
      <c r="B709" s="3007"/>
      <c r="C709" s="3010"/>
      <c r="D709" s="517" t="str">
        <f>E$15</f>
        <v>●●</v>
      </c>
      <c r="E709" s="518"/>
      <c r="F709" s="519"/>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c r="AE709" s="520"/>
      <c r="AF709" s="520"/>
      <c r="AG709" s="521"/>
      <c r="AH709" s="514">
        <f t="shared" si="589"/>
        <v>28</v>
      </c>
      <c r="AI709" s="467">
        <f t="shared" si="590"/>
        <v>0</v>
      </c>
      <c r="AJ709" s="522">
        <f t="shared" ref="AJ709:AJ711" si="591">+COUNTIF(F709:AG709,"休")</f>
        <v>0</v>
      </c>
      <c r="AM709" s="504">
        <f t="shared" ref="AM709:AM711" si="592">+COUNTIF(F709:AG709,"－")</f>
        <v>0</v>
      </c>
      <c r="AN709" s="504">
        <f>+COUNTIF(F709:AG709,"外")</f>
        <v>0</v>
      </c>
    </row>
    <row r="710" spans="2:40">
      <c r="B710" s="3007"/>
      <c r="C710" s="3010"/>
      <c r="D710" s="517">
        <f>E$16</f>
        <v>0</v>
      </c>
      <c r="E710" s="518"/>
      <c r="F710" s="519"/>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1"/>
      <c r="AH710" s="514">
        <f t="shared" si="589"/>
        <v>28</v>
      </c>
      <c r="AI710" s="467">
        <f t="shared" si="590"/>
        <v>0</v>
      </c>
      <c r="AJ710" s="522">
        <f t="shared" si="591"/>
        <v>0</v>
      </c>
      <c r="AM710" s="504">
        <f t="shared" si="592"/>
        <v>0</v>
      </c>
      <c r="AN710" s="504">
        <f>+COUNTIF(F710:AG710,"外")</f>
        <v>0</v>
      </c>
    </row>
    <row r="711" spans="2:40">
      <c r="B711" s="3007"/>
      <c r="C711" s="3011"/>
      <c r="D711" s="529">
        <f>E$17</f>
        <v>0</v>
      </c>
      <c r="E711" s="455"/>
      <c r="F711" s="519"/>
      <c r="G711" s="530"/>
      <c r="H711" s="530"/>
      <c r="I711" s="530"/>
      <c r="J711" s="530"/>
      <c r="K711" s="530"/>
      <c r="L711" s="530"/>
      <c r="M711" s="530"/>
      <c r="N711" s="530"/>
      <c r="O711" s="530"/>
      <c r="P711" s="530"/>
      <c r="Q711" s="530"/>
      <c r="R711" s="530"/>
      <c r="S711" s="530"/>
      <c r="T711" s="530"/>
      <c r="U711" s="530"/>
      <c r="V711" s="530"/>
      <c r="W711" s="530"/>
      <c r="X711" s="530"/>
      <c r="Y711" s="530"/>
      <c r="Z711" s="530"/>
      <c r="AA711" s="530"/>
      <c r="AB711" s="530"/>
      <c r="AC711" s="530"/>
      <c r="AD711" s="530"/>
      <c r="AE711" s="530"/>
      <c r="AF711" s="530"/>
      <c r="AG711" s="513"/>
      <c r="AH711" s="514">
        <f t="shared" si="589"/>
        <v>28</v>
      </c>
      <c r="AI711" s="498">
        <f t="shared" si="590"/>
        <v>0</v>
      </c>
      <c r="AJ711" s="516">
        <f t="shared" si="591"/>
        <v>0</v>
      </c>
      <c r="AM711" s="504">
        <f t="shared" si="592"/>
        <v>0</v>
      </c>
      <c r="AN711" s="504">
        <f>+COUNTIF(F711:AG711,"外")</f>
        <v>0</v>
      </c>
    </row>
    <row r="712" spans="2:40" ht="24.75" customHeight="1">
      <c r="B712" s="3007"/>
      <c r="C712" s="3009" t="s">
        <v>900</v>
      </c>
      <c r="D712" s="504" t="s">
        <v>488</v>
      </c>
      <c r="E712" s="526" t="s">
        <v>906</v>
      </c>
      <c r="F712" s="506"/>
      <c r="G712" s="507"/>
      <c r="H712" s="507"/>
      <c r="I712" s="507"/>
      <c r="J712" s="507"/>
      <c r="K712" s="507"/>
      <c r="L712" s="507"/>
      <c r="M712" s="507"/>
      <c r="N712" s="507"/>
      <c r="O712" s="507"/>
      <c r="P712" s="507"/>
      <c r="Q712" s="507"/>
      <c r="R712" s="507"/>
      <c r="S712" s="507"/>
      <c r="T712" s="507"/>
      <c r="U712" s="507"/>
      <c r="V712" s="507"/>
      <c r="W712" s="507"/>
      <c r="X712" s="507"/>
      <c r="Y712" s="507"/>
      <c r="Z712" s="507"/>
      <c r="AA712" s="507"/>
      <c r="AB712" s="507"/>
      <c r="AC712" s="507"/>
      <c r="AD712" s="507"/>
      <c r="AE712" s="507"/>
      <c r="AF712" s="507"/>
      <c r="AG712" s="508"/>
      <c r="AH712" s="527"/>
      <c r="AI712" s="504"/>
      <c r="AJ712" s="528"/>
    </row>
    <row r="713" spans="2:40">
      <c r="B713" s="3007"/>
      <c r="C713" s="3010"/>
      <c r="D713" s="509" t="str">
        <f>E$18</f>
        <v>●●</v>
      </c>
      <c r="E713" s="510"/>
      <c r="F713" s="511"/>
      <c r="G713" s="512"/>
      <c r="H713" s="512"/>
      <c r="I713" s="512"/>
      <c r="J713" s="512"/>
      <c r="K713" s="512"/>
      <c r="L713" s="512"/>
      <c r="M713" s="512"/>
      <c r="N713" s="512"/>
      <c r="O713" s="512"/>
      <c r="P713" s="512"/>
      <c r="Q713" s="512"/>
      <c r="R713" s="512"/>
      <c r="S713" s="512"/>
      <c r="T713" s="512"/>
      <c r="U713" s="512"/>
      <c r="V713" s="512"/>
      <c r="W713" s="512"/>
      <c r="X713" s="512"/>
      <c r="Y713" s="512"/>
      <c r="Z713" s="512"/>
      <c r="AA713" s="512"/>
      <c r="AB713" s="512"/>
      <c r="AC713" s="512"/>
      <c r="AD713" s="512"/>
      <c r="AE713" s="512"/>
      <c r="AF713" s="512"/>
      <c r="AG713" s="531"/>
      <c r="AH713" s="514">
        <f t="shared" ref="AH713:AH716" si="593">COUNTA(F$96:AG$96)-AI713</f>
        <v>28</v>
      </c>
      <c r="AI713" s="532">
        <f t="shared" ref="AI713:AI716" si="594">AM713+AN713</f>
        <v>0</v>
      </c>
      <c r="AJ713" s="533">
        <f>+COUNTIF(F713:AG713,"休")</f>
        <v>0</v>
      </c>
      <c r="AM713" s="504">
        <f>+COUNTIF(F713:AG713,"－")</f>
        <v>0</v>
      </c>
      <c r="AN713" s="504">
        <f>+COUNTIF(F713:AG713,"外")</f>
        <v>0</v>
      </c>
    </row>
    <row r="714" spans="2:40">
      <c r="B714" s="3007"/>
      <c r="C714" s="3010"/>
      <c r="D714" s="517">
        <f>E$19</f>
        <v>0</v>
      </c>
      <c r="E714" s="518"/>
      <c r="F714" s="519"/>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c r="AE714" s="520"/>
      <c r="AF714" s="520"/>
      <c r="AG714" s="521"/>
      <c r="AH714" s="514">
        <f t="shared" si="593"/>
        <v>28</v>
      </c>
      <c r="AI714" s="467">
        <f t="shared" si="594"/>
        <v>0</v>
      </c>
      <c r="AJ714" s="522">
        <f t="shared" ref="AJ714:AJ716" si="595">+COUNTIF(F714:AG714,"休")</f>
        <v>0</v>
      </c>
      <c r="AM714" s="504">
        <f t="shared" ref="AM714:AM716" si="596">+COUNTIF(F714:AG714,"－")</f>
        <v>0</v>
      </c>
      <c r="AN714" s="504">
        <f>+COUNTIF(F714:AG714,"外")</f>
        <v>0</v>
      </c>
    </row>
    <row r="715" spans="2:40">
      <c r="B715" s="3007"/>
      <c r="C715" s="3010"/>
      <c r="D715" s="517">
        <f>E$20</f>
        <v>0</v>
      </c>
      <c r="E715" s="518"/>
      <c r="F715" s="519"/>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c r="AE715" s="520"/>
      <c r="AF715" s="520"/>
      <c r="AG715" s="521"/>
      <c r="AH715" s="514">
        <f t="shared" si="593"/>
        <v>28</v>
      </c>
      <c r="AI715" s="467">
        <f t="shared" si="594"/>
        <v>0</v>
      </c>
      <c r="AJ715" s="522">
        <f t="shared" si="595"/>
        <v>0</v>
      </c>
      <c r="AM715" s="504">
        <f t="shared" si="596"/>
        <v>0</v>
      </c>
      <c r="AN715" s="504">
        <f>+COUNTIF(F715:AG715,"外")</f>
        <v>0</v>
      </c>
    </row>
    <row r="716" spans="2:40">
      <c r="B716" s="3008"/>
      <c r="C716" s="3011"/>
      <c r="D716" s="534">
        <f>E$21</f>
        <v>0</v>
      </c>
      <c r="E716" s="544"/>
      <c r="F716" s="536"/>
      <c r="G716" s="537"/>
      <c r="H716" s="537"/>
      <c r="I716" s="537"/>
      <c r="J716" s="537"/>
      <c r="K716" s="537"/>
      <c r="L716" s="537"/>
      <c r="M716" s="537"/>
      <c r="N716" s="537"/>
      <c r="O716" s="537"/>
      <c r="P716" s="537"/>
      <c r="Q716" s="537"/>
      <c r="R716" s="537"/>
      <c r="S716" s="537"/>
      <c r="T716" s="537"/>
      <c r="U716" s="537"/>
      <c r="V716" s="537"/>
      <c r="W716" s="537"/>
      <c r="X716" s="537"/>
      <c r="Y716" s="537"/>
      <c r="Z716" s="537"/>
      <c r="AA716" s="537"/>
      <c r="AB716" s="537"/>
      <c r="AC716" s="537"/>
      <c r="AD716" s="537"/>
      <c r="AE716" s="537"/>
      <c r="AF716" s="537"/>
      <c r="AG716" s="538"/>
      <c r="AH716" s="539">
        <f t="shared" si="593"/>
        <v>28</v>
      </c>
      <c r="AI716" s="535">
        <f t="shared" si="594"/>
        <v>0</v>
      </c>
      <c r="AJ716" s="540">
        <f t="shared" si="595"/>
        <v>0</v>
      </c>
      <c r="AM716" s="504">
        <f t="shared" si="596"/>
        <v>0</v>
      </c>
      <c r="AN716" s="504">
        <f>+COUNTIF(F716:AG716,"外")</f>
        <v>0</v>
      </c>
    </row>
    <row r="717" spans="2:4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row>
    <row r="718" spans="2:40" ht="13.5" customHeight="1">
      <c r="B718" s="491"/>
      <c r="C718" s="492"/>
      <c r="D718" s="493"/>
      <c r="E718" s="456" t="s">
        <v>858</v>
      </c>
      <c r="F718" s="457">
        <f>+AG698+1</f>
        <v>46005</v>
      </c>
      <c r="G718" s="458">
        <f>+F718+1</f>
        <v>46006</v>
      </c>
      <c r="H718" s="458">
        <f t="shared" ref="H718:Y718" si="597">+G718+1</f>
        <v>46007</v>
      </c>
      <c r="I718" s="458">
        <f t="shared" si="597"/>
        <v>46008</v>
      </c>
      <c r="J718" s="458">
        <f t="shared" si="597"/>
        <v>46009</v>
      </c>
      <c r="K718" s="458">
        <f t="shared" si="597"/>
        <v>46010</v>
      </c>
      <c r="L718" s="458">
        <f t="shared" si="597"/>
        <v>46011</v>
      </c>
      <c r="M718" s="458">
        <f t="shared" si="597"/>
        <v>46012</v>
      </c>
      <c r="N718" s="458">
        <f t="shared" si="597"/>
        <v>46013</v>
      </c>
      <c r="O718" s="458">
        <f t="shared" si="597"/>
        <v>46014</v>
      </c>
      <c r="P718" s="458">
        <f t="shared" si="597"/>
        <v>46015</v>
      </c>
      <c r="Q718" s="458">
        <f t="shared" si="597"/>
        <v>46016</v>
      </c>
      <c r="R718" s="458">
        <f t="shared" si="597"/>
        <v>46017</v>
      </c>
      <c r="S718" s="458">
        <f t="shared" si="597"/>
        <v>46018</v>
      </c>
      <c r="T718" s="458">
        <f t="shared" si="597"/>
        <v>46019</v>
      </c>
      <c r="U718" s="458">
        <f t="shared" si="597"/>
        <v>46020</v>
      </c>
      <c r="V718" s="458">
        <f t="shared" si="597"/>
        <v>46021</v>
      </c>
      <c r="W718" s="458">
        <f t="shared" si="597"/>
        <v>46022</v>
      </c>
      <c r="X718" s="458">
        <f t="shared" si="597"/>
        <v>46023</v>
      </c>
      <c r="Y718" s="458">
        <f t="shared" si="597"/>
        <v>46024</v>
      </c>
      <c r="Z718" s="458">
        <f>+Y718+1</f>
        <v>46025</v>
      </c>
      <c r="AA718" s="458">
        <f t="shared" ref="AA718:AC718" si="598">+Z718+1</f>
        <v>46026</v>
      </c>
      <c r="AB718" s="458">
        <f t="shared" si="598"/>
        <v>46027</v>
      </c>
      <c r="AC718" s="458">
        <f t="shared" si="598"/>
        <v>46028</v>
      </c>
      <c r="AD718" s="458">
        <f>+AC718+1</f>
        <v>46029</v>
      </c>
      <c r="AE718" s="458">
        <f t="shared" ref="AE718" si="599">+AD718+1</f>
        <v>46030</v>
      </c>
      <c r="AF718" s="458">
        <f>+AE718+1</f>
        <v>46031</v>
      </c>
      <c r="AG718" s="494">
        <f t="shared" ref="AG718" si="600">+AF718+1</f>
        <v>46032</v>
      </c>
      <c r="AH718" s="3013" t="s">
        <v>902</v>
      </c>
      <c r="AI718" s="3016" t="s">
        <v>903</v>
      </c>
      <c r="AJ718" s="3019" t="s">
        <v>878</v>
      </c>
      <c r="AK718" s="3022"/>
      <c r="AM718" s="3023" t="s">
        <v>962</v>
      </c>
      <c r="AN718" s="3023" t="s">
        <v>905</v>
      </c>
    </row>
    <row r="719" spans="2:40">
      <c r="B719" s="495"/>
      <c r="C719" s="496"/>
      <c r="D719" s="497"/>
      <c r="E719" s="467" t="s">
        <v>859</v>
      </c>
      <c r="F719" s="468" t="str">
        <f>TEXT(WEEKDAY(+F718),"aaa")</f>
        <v>日</v>
      </c>
      <c r="G719" s="469" t="str">
        <f t="shared" ref="G719:AG719" si="601">TEXT(WEEKDAY(+G718),"aaa")</f>
        <v>月</v>
      </c>
      <c r="H719" s="469" t="str">
        <f t="shared" si="601"/>
        <v>火</v>
      </c>
      <c r="I719" s="469" t="str">
        <f t="shared" si="601"/>
        <v>水</v>
      </c>
      <c r="J719" s="469" t="str">
        <f t="shared" si="601"/>
        <v>木</v>
      </c>
      <c r="K719" s="469" t="str">
        <f t="shared" si="601"/>
        <v>金</v>
      </c>
      <c r="L719" s="469" t="str">
        <f t="shared" si="601"/>
        <v>土</v>
      </c>
      <c r="M719" s="469" t="str">
        <f t="shared" si="601"/>
        <v>日</v>
      </c>
      <c r="N719" s="469" t="str">
        <f t="shared" si="601"/>
        <v>月</v>
      </c>
      <c r="O719" s="469" t="str">
        <f t="shared" si="601"/>
        <v>火</v>
      </c>
      <c r="P719" s="469" t="str">
        <f t="shared" si="601"/>
        <v>水</v>
      </c>
      <c r="Q719" s="469" t="str">
        <f t="shared" si="601"/>
        <v>木</v>
      </c>
      <c r="R719" s="469" t="str">
        <f t="shared" si="601"/>
        <v>金</v>
      </c>
      <c r="S719" s="469" t="str">
        <f t="shared" si="601"/>
        <v>土</v>
      </c>
      <c r="T719" s="469" t="str">
        <f t="shared" si="601"/>
        <v>日</v>
      </c>
      <c r="U719" s="469" t="str">
        <f t="shared" si="601"/>
        <v>月</v>
      </c>
      <c r="V719" s="469" t="str">
        <f t="shared" si="601"/>
        <v>火</v>
      </c>
      <c r="W719" s="469" t="str">
        <f t="shared" si="601"/>
        <v>水</v>
      </c>
      <c r="X719" s="469" t="str">
        <f t="shared" si="601"/>
        <v>木</v>
      </c>
      <c r="Y719" s="469" t="str">
        <f t="shared" si="601"/>
        <v>金</v>
      </c>
      <c r="Z719" s="469" t="str">
        <f t="shared" si="601"/>
        <v>土</v>
      </c>
      <c r="AA719" s="469" t="str">
        <f t="shared" si="601"/>
        <v>日</v>
      </c>
      <c r="AB719" s="469" t="str">
        <f t="shared" si="601"/>
        <v>月</v>
      </c>
      <c r="AC719" s="469" t="str">
        <f t="shared" si="601"/>
        <v>火</v>
      </c>
      <c r="AD719" s="469" t="str">
        <f t="shared" si="601"/>
        <v>水</v>
      </c>
      <c r="AE719" s="469" t="str">
        <f t="shared" si="601"/>
        <v>木</v>
      </c>
      <c r="AF719" s="469" t="str">
        <f t="shared" si="601"/>
        <v>金</v>
      </c>
      <c r="AG719" s="550" t="str">
        <f t="shared" si="601"/>
        <v>土</v>
      </c>
      <c r="AH719" s="3014"/>
      <c r="AI719" s="3017"/>
      <c r="AJ719" s="3020"/>
      <c r="AK719" s="3022"/>
      <c r="AM719" s="3023"/>
      <c r="AN719" s="3023"/>
    </row>
    <row r="720" spans="2:40" ht="24.75" customHeight="1">
      <c r="B720" s="502" t="s">
        <v>876</v>
      </c>
      <c r="C720" s="503" t="s">
        <v>877</v>
      </c>
      <c r="D720" s="504" t="s">
        <v>488</v>
      </c>
      <c r="E720" s="526" t="s">
        <v>906</v>
      </c>
      <c r="F720" s="506"/>
      <c r="G720" s="507"/>
      <c r="H720" s="507"/>
      <c r="I720" s="507"/>
      <c r="J720" s="507"/>
      <c r="K720" s="507"/>
      <c r="L720" s="507"/>
      <c r="M720" s="507"/>
      <c r="N720" s="507"/>
      <c r="O720" s="507"/>
      <c r="P720" s="507"/>
      <c r="Q720" s="507"/>
      <c r="R720" s="507"/>
      <c r="S720" s="507"/>
      <c r="T720" s="507"/>
      <c r="U720" s="507"/>
      <c r="V720" s="507"/>
      <c r="W720" s="507"/>
      <c r="X720" s="507"/>
      <c r="Y720" s="507"/>
      <c r="Z720" s="507"/>
      <c r="AA720" s="507"/>
      <c r="AB720" s="507"/>
      <c r="AC720" s="507"/>
      <c r="AD720" s="507"/>
      <c r="AE720" s="507"/>
      <c r="AF720" s="507"/>
      <c r="AG720" s="508"/>
      <c r="AH720" s="3015"/>
      <c r="AI720" s="3018"/>
      <c r="AJ720" s="3021"/>
      <c r="AK720" s="3022"/>
    </row>
    <row r="721" spans="2:40" ht="13.5" customHeight="1">
      <c r="B721" s="3006" t="s">
        <v>885</v>
      </c>
      <c r="C721" s="3009" t="s">
        <v>886</v>
      </c>
      <c r="D721" s="509" t="str">
        <f>E$8</f>
        <v>〇〇</v>
      </c>
      <c r="E721" s="510"/>
      <c r="F721" s="511"/>
      <c r="G721" s="512"/>
      <c r="H721" s="512"/>
      <c r="I721" s="512"/>
      <c r="J721" s="512"/>
      <c r="K721" s="512"/>
      <c r="L721" s="512"/>
      <c r="M721" s="512"/>
      <c r="N721" s="512"/>
      <c r="O721" s="512"/>
      <c r="P721" s="512"/>
      <c r="Q721" s="512"/>
      <c r="R721" s="512"/>
      <c r="S721" s="512"/>
      <c r="T721" s="512"/>
      <c r="U721" s="512"/>
      <c r="V721" s="512"/>
      <c r="W721" s="512"/>
      <c r="X721" s="512"/>
      <c r="Y721" s="512"/>
      <c r="Z721" s="512"/>
      <c r="AA721" s="512"/>
      <c r="AB721" s="512"/>
      <c r="AC721" s="512"/>
      <c r="AD721" s="512"/>
      <c r="AE721" s="512"/>
      <c r="AF721" s="512"/>
      <c r="AG721" s="513"/>
      <c r="AH721" s="514">
        <f>COUNTA(F$116:AG$116)-AI721</f>
        <v>28</v>
      </c>
      <c r="AI721" s="515">
        <f>AM721+AN721</f>
        <v>0</v>
      </c>
      <c r="AJ721" s="516">
        <f>+COUNTIF(F721:AG721,"休")</f>
        <v>0</v>
      </c>
      <c r="AM721" s="504">
        <f>+COUNTIF(F721:AG721,"－")</f>
        <v>0</v>
      </c>
      <c r="AN721" s="504">
        <f t="shared" ref="AN721:AN726" si="602">+COUNTIF(F721:AG721,"外")</f>
        <v>0</v>
      </c>
    </row>
    <row r="722" spans="2:40" ht="13.5" customHeight="1">
      <c r="B722" s="3007"/>
      <c r="C722" s="3010"/>
      <c r="D722" s="517" t="str">
        <f>E$9</f>
        <v>●●</v>
      </c>
      <c r="E722" s="518"/>
      <c r="F722" s="519"/>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c r="AE722" s="520"/>
      <c r="AF722" s="520"/>
      <c r="AG722" s="521"/>
      <c r="AH722" s="514">
        <f t="shared" ref="AH722:AH726" si="603">COUNTA(F$116:AG$116)-AI722</f>
        <v>28</v>
      </c>
      <c r="AI722" s="467">
        <f t="shared" ref="AI722" si="604">AM722+AN722</f>
        <v>0</v>
      </c>
      <c r="AJ722" s="522">
        <f t="shared" ref="AJ722:AJ725" si="605">+COUNTIF(F722:AG722,"休")</f>
        <v>0</v>
      </c>
      <c r="AM722" s="504">
        <f t="shared" ref="AM722:AM725" si="606">+COUNTIF(F722:AG722,"－")</f>
        <v>0</v>
      </c>
      <c r="AN722" s="504">
        <f t="shared" si="602"/>
        <v>0</v>
      </c>
    </row>
    <row r="723" spans="2:40">
      <c r="B723" s="3007"/>
      <c r="C723" s="3010"/>
      <c r="D723" s="517" t="str">
        <f>E$10</f>
        <v>△△</v>
      </c>
      <c r="E723" s="518"/>
      <c r="F723" s="519"/>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c r="AE723" s="520"/>
      <c r="AF723" s="520"/>
      <c r="AG723" s="521"/>
      <c r="AH723" s="514">
        <f t="shared" si="603"/>
        <v>28</v>
      </c>
      <c r="AI723" s="467">
        <f>AM723+AN723</f>
        <v>0</v>
      </c>
      <c r="AJ723" s="522">
        <f t="shared" si="605"/>
        <v>0</v>
      </c>
      <c r="AM723" s="504">
        <f t="shared" si="606"/>
        <v>0</v>
      </c>
      <c r="AN723" s="504">
        <f t="shared" si="602"/>
        <v>0</v>
      </c>
    </row>
    <row r="724" spans="2:40">
      <c r="B724" s="3007"/>
      <c r="C724" s="3010"/>
      <c r="D724" s="517" t="str">
        <f>E$11</f>
        <v>■■</v>
      </c>
      <c r="E724" s="518"/>
      <c r="F724" s="519"/>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c r="AE724" s="520"/>
      <c r="AF724" s="520"/>
      <c r="AG724" s="521"/>
      <c r="AH724" s="514">
        <f t="shared" si="603"/>
        <v>28</v>
      </c>
      <c r="AI724" s="467">
        <f t="shared" ref="AI724:AI726" si="607">AM724+AN724</f>
        <v>0</v>
      </c>
      <c r="AJ724" s="522">
        <f t="shared" si="605"/>
        <v>0</v>
      </c>
      <c r="AM724" s="504">
        <f t="shared" si="606"/>
        <v>0</v>
      </c>
      <c r="AN724" s="504">
        <f t="shared" si="602"/>
        <v>0</v>
      </c>
    </row>
    <row r="725" spans="2:40">
      <c r="B725" s="3007"/>
      <c r="C725" s="3010"/>
      <c r="D725" s="517" t="str">
        <f>E$12</f>
        <v>★★</v>
      </c>
      <c r="E725" s="518"/>
      <c r="F725" s="519"/>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c r="AE725" s="520"/>
      <c r="AF725" s="520"/>
      <c r="AG725" s="521"/>
      <c r="AH725" s="514">
        <f t="shared" si="603"/>
        <v>28</v>
      </c>
      <c r="AI725" s="467">
        <f t="shared" si="607"/>
        <v>0</v>
      </c>
      <c r="AJ725" s="522">
        <f t="shared" si="605"/>
        <v>0</v>
      </c>
      <c r="AM725" s="504">
        <f t="shared" si="606"/>
        <v>0</v>
      </c>
      <c r="AN725" s="504">
        <f t="shared" si="602"/>
        <v>0</v>
      </c>
    </row>
    <row r="726" spans="2:40">
      <c r="B726" s="3008"/>
      <c r="C726" s="3011"/>
      <c r="D726" s="529"/>
      <c r="E726" s="455"/>
      <c r="F726" s="523"/>
      <c r="G726" s="524"/>
      <c r="H726" s="524"/>
      <c r="I726" s="524"/>
      <c r="J726" s="524"/>
      <c r="K726" s="524"/>
      <c r="L726" s="524"/>
      <c r="M726" s="524"/>
      <c r="N726" s="524"/>
      <c r="O726" s="524"/>
      <c r="P726" s="524"/>
      <c r="Q726" s="524"/>
      <c r="R726" s="524"/>
      <c r="S726" s="524"/>
      <c r="T726" s="524"/>
      <c r="U726" s="524"/>
      <c r="V726" s="524"/>
      <c r="W726" s="524"/>
      <c r="X726" s="524"/>
      <c r="Y726" s="524"/>
      <c r="Z726" s="524"/>
      <c r="AA726" s="524"/>
      <c r="AB726" s="524"/>
      <c r="AC726" s="524"/>
      <c r="AD726" s="524"/>
      <c r="AE726" s="524"/>
      <c r="AF726" s="524"/>
      <c r="AG726" s="525"/>
      <c r="AH726" s="514">
        <f t="shared" si="603"/>
        <v>28</v>
      </c>
      <c r="AI726" s="515">
        <f t="shared" si="607"/>
        <v>0</v>
      </c>
      <c r="AJ726" s="516">
        <f>+COUNTIF(F726:AG726,"休")</f>
        <v>0</v>
      </c>
      <c r="AM726" s="504">
        <f>+COUNTIF(F726:AG726,"－")</f>
        <v>0</v>
      </c>
      <c r="AN726" s="504">
        <f t="shared" si="602"/>
        <v>0</v>
      </c>
    </row>
    <row r="727" spans="2:40" ht="24.75" customHeight="1">
      <c r="B727" s="3006" t="s">
        <v>896</v>
      </c>
      <c r="C727" s="3009" t="s">
        <v>897</v>
      </c>
      <c r="D727" s="504" t="s">
        <v>488</v>
      </c>
      <c r="E727" s="526" t="s">
        <v>906</v>
      </c>
      <c r="F727" s="506"/>
      <c r="G727" s="507"/>
      <c r="H727" s="507"/>
      <c r="I727" s="507"/>
      <c r="J727" s="507"/>
      <c r="K727" s="507"/>
      <c r="L727" s="507"/>
      <c r="M727" s="507"/>
      <c r="N727" s="507"/>
      <c r="O727" s="507"/>
      <c r="P727" s="507"/>
      <c r="Q727" s="507"/>
      <c r="R727" s="507"/>
      <c r="S727" s="507"/>
      <c r="T727" s="507"/>
      <c r="U727" s="507"/>
      <c r="V727" s="507"/>
      <c r="W727" s="507"/>
      <c r="X727" s="507"/>
      <c r="Y727" s="507"/>
      <c r="Z727" s="507"/>
      <c r="AA727" s="507"/>
      <c r="AB727" s="507"/>
      <c r="AC727" s="507"/>
      <c r="AD727" s="507"/>
      <c r="AE727" s="507"/>
      <c r="AF727" s="507"/>
      <c r="AG727" s="508"/>
      <c r="AH727" s="527"/>
      <c r="AI727" s="504"/>
      <c r="AJ727" s="528"/>
    </row>
    <row r="728" spans="2:40" ht="13.5" customHeight="1">
      <c r="B728" s="3007"/>
      <c r="C728" s="3010"/>
      <c r="D728" s="529" t="str">
        <f>E$14</f>
        <v>〇〇</v>
      </c>
      <c r="E728" s="455"/>
      <c r="F728" s="511"/>
      <c r="G728" s="512"/>
      <c r="H728" s="512"/>
      <c r="I728" s="512"/>
      <c r="J728" s="512"/>
      <c r="K728" s="512"/>
      <c r="L728" s="512"/>
      <c r="M728" s="512"/>
      <c r="N728" s="512"/>
      <c r="O728" s="512"/>
      <c r="P728" s="512"/>
      <c r="Q728" s="512"/>
      <c r="R728" s="512"/>
      <c r="S728" s="512"/>
      <c r="T728" s="512"/>
      <c r="U728" s="512"/>
      <c r="V728" s="512"/>
      <c r="W728" s="512"/>
      <c r="X728" s="512"/>
      <c r="Y728" s="512"/>
      <c r="Z728" s="512"/>
      <c r="AA728" s="512"/>
      <c r="AB728" s="512"/>
      <c r="AC728" s="512"/>
      <c r="AD728" s="512"/>
      <c r="AE728" s="512"/>
      <c r="AF728" s="512"/>
      <c r="AG728" s="513"/>
      <c r="AH728" s="514">
        <f t="shared" ref="AH728:AH731" si="608">COUNTA(F$116:AG$116)-AI728</f>
        <v>28</v>
      </c>
      <c r="AI728" s="515">
        <f t="shared" ref="AI728:AI731" si="609">AM728+AN728</f>
        <v>0</v>
      </c>
      <c r="AJ728" s="516">
        <f>+COUNTIF(F728:AG728,"休")</f>
        <v>0</v>
      </c>
      <c r="AM728" s="504">
        <f>+COUNTIF(F728:AG728,"－")</f>
        <v>0</v>
      </c>
      <c r="AN728" s="504">
        <f>+COUNTIF(F728:AG728,"外")</f>
        <v>0</v>
      </c>
    </row>
    <row r="729" spans="2:40">
      <c r="B729" s="3007"/>
      <c r="C729" s="3010"/>
      <c r="D729" s="517" t="str">
        <f>E$15</f>
        <v>●●</v>
      </c>
      <c r="E729" s="518"/>
      <c r="F729" s="519"/>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c r="AE729" s="520"/>
      <c r="AF729" s="520"/>
      <c r="AG729" s="521"/>
      <c r="AH729" s="514">
        <f t="shared" si="608"/>
        <v>28</v>
      </c>
      <c r="AI729" s="467">
        <f t="shared" si="609"/>
        <v>0</v>
      </c>
      <c r="AJ729" s="522">
        <f t="shared" ref="AJ729:AJ731" si="610">+COUNTIF(F729:AG729,"休")</f>
        <v>0</v>
      </c>
      <c r="AM729" s="504">
        <f t="shared" ref="AM729:AM731" si="611">+COUNTIF(F729:AG729,"－")</f>
        <v>0</v>
      </c>
      <c r="AN729" s="504">
        <f>+COUNTIF(F729:AG729,"外")</f>
        <v>0</v>
      </c>
    </row>
    <row r="730" spans="2:40">
      <c r="B730" s="3007"/>
      <c r="C730" s="3010"/>
      <c r="D730" s="517">
        <f>E$16</f>
        <v>0</v>
      </c>
      <c r="E730" s="518"/>
      <c r="F730" s="519"/>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c r="AE730" s="520"/>
      <c r="AF730" s="520"/>
      <c r="AG730" s="521"/>
      <c r="AH730" s="514">
        <f t="shared" si="608"/>
        <v>28</v>
      </c>
      <c r="AI730" s="467">
        <f t="shared" si="609"/>
        <v>0</v>
      </c>
      <c r="AJ730" s="522">
        <f t="shared" si="610"/>
        <v>0</v>
      </c>
      <c r="AM730" s="504">
        <f t="shared" si="611"/>
        <v>0</v>
      </c>
      <c r="AN730" s="504">
        <f>+COUNTIF(F730:AG730,"外")</f>
        <v>0</v>
      </c>
    </row>
    <row r="731" spans="2:40">
      <c r="B731" s="3007"/>
      <c r="C731" s="3011"/>
      <c r="D731" s="529">
        <f>E$17</f>
        <v>0</v>
      </c>
      <c r="E731" s="455"/>
      <c r="F731" s="519"/>
      <c r="G731" s="530"/>
      <c r="H731" s="530"/>
      <c r="I731" s="530"/>
      <c r="J731" s="530"/>
      <c r="K731" s="530"/>
      <c r="L731" s="530"/>
      <c r="M731" s="530"/>
      <c r="N731" s="530"/>
      <c r="O731" s="530"/>
      <c r="P731" s="530"/>
      <c r="Q731" s="530"/>
      <c r="R731" s="530"/>
      <c r="S731" s="530"/>
      <c r="T731" s="530"/>
      <c r="U731" s="530"/>
      <c r="V731" s="530"/>
      <c r="W731" s="530"/>
      <c r="X731" s="530"/>
      <c r="Y731" s="530"/>
      <c r="Z731" s="530"/>
      <c r="AA731" s="530"/>
      <c r="AB731" s="530"/>
      <c r="AC731" s="530"/>
      <c r="AD731" s="530"/>
      <c r="AE731" s="530"/>
      <c r="AF731" s="530"/>
      <c r="AG731" s="513"/>
      <c r="AH731" s="514">
        <f t="shared" si="608"/>
        <v>28</v>
      </c>
      <c r="AI731" s="498">
        <f t="shared" si="609"/>
        <v>0</v>
      </c>
      <c r="AJ731" s="516">
        <f t="shared" si="610"/>
        <v>0</v>
      </c>
      <c r="AM731" s="504">
        <f t="shared" si="611"/>
        <v>0</v>
      </c>
      <c r="AN731" s="504">
        <f>+COUNTIF(F731:AG731,"外")</f>
        <v>0</v>
      </c>
    </row>
    <row r="732" spans="2:40" ht="24.75" customHeight="1">
      <c r="B732" s="3007"/>
      <c r="C732" s="3009" t="s">
        <v>900</v>
      </c>
      <c r="D732" s="504" t="s">
        <v>488</v>
      </c>
      <c r="E732" s="526" t="s">
        <v>906</v>
      </c>
      <c r="F732" s="506"/>
      <c r="G732" s="507"/>
      <c r="H732" s="507"/>
      <c r="I732" s="507"/>
      <c r="J732" s="507"/>
      <c r="K732" s="507"/>
      <c r="L732" s="507"/>
      <c r="M732" s="507"/>
      <c r="N732" s="507"/>
      <c r="O732" s="507"/>
      <c r="P732" s="507"/>
      <c r="Q732" s="507"/>
      <c r="R732" s="507"/>
      <c r="S732" s="507"/>
      <c r="T732" s="507"/>
      <c r="U732" s="507"/>
      <c r="V732" s="507"/>
      <c r="W732" s="507"/>
      <c r="X732" s="507"/>
      <c r="Y732" s="507"/>
      <c r="Z732" s="507"/>
      <c r="AA732" s="507"/>
      <c r="AB732" s="507"/>
      <c r="AC732" s="507"/>
      <c r="AD732" s="507"/>
      <c r="AE732" s="507"/>
      <c r="AF732" s="507"/>
      <c r="AG732" s="508"/>
      <c r="AH732" s="527"/>
      <c r="AI732" s="504"/>
      <c r="AJ732" s="528"/>
    </row>
    <row r="733" spans="2:40">
      <c r="B733" s="3007"/>
      <c r="C733" s="3010"/>
      <c r="D733" s="509" t="str">
        <f>E$18</f>
        <v>●●</v>
      </c>
      <c r="E733" s="510"/>
      <c r="F733" s="511"/>
      <c r="G733" s="512"/>
      <c r="H733" s="512"/>
      <c r="I733" s="512"/>
      <c r="J733" s="512"/>
      <c r="K733" s="512"/>
      <c r="L733" s="512"/>
      <c r="M733" s="512"/>
      <c r="N733" s="512"/>
      <c r="O733" s="512"/>
      <c r="P733" s="512"/>
      <c r="Q733" s="512"/>
      <c r="R733" s="512"/>
      <c r="S733" s="512"/>
      <c r="T733" s="512"/>
      <c r="U733" s="512"/>
      <c r="V733" s="512"/>
      <c r="W733" s="512"/>
      <c r="X733" s="512"/>
      <c r="Y733" s="512"/>
      <c r="Z733" s="512"/>
      <c r="AA733" s="512"/>
      <c r="AB733" s="512"/>
      <c r="AC733" s="512"/>
      <c r="AD733" s="512"/>
      <c r="AE733" s="512"/>
      <c r="AF733" s="512"/>
      <c r="AG733" s="531"/>
      <c r="AH733" s="514">
        <f t="shared" ref="AH733:AH736" si="612">COUNTA(F$116:AG$116)-AI733</f>
        <v>28</v>
      </c>
      <c r="AI733" s="532">
        <f t="shared" ref="AI733:AI736" si="613">AM733+AN733</f>
        <v>0</v>
      </c>
      <c r="AJ733" s="533">
        <f>+COUNTIF(F733:AG733,"休")</f>
        <v>0</v>
      </c>
      <c r="AM733" s="504">
        <f>+COUNTIF(F733:AG733,"－")</f>
        <v>0</v>
      </c>
      <c r="AN733" s="504">
        <f>+COUNTIF(F733:AG733,"外")</f>
        <v>0</v>
      </c>
    </row>
    <row r="734" spans="2:40">
      <c r="B734" s="3007"/>
      <c r="C734" s="3010"/>
      <c r="D734" s="517">
        <f>E$19</f>
        <v>0</v>
      </c>
      <c r="E734" s="518"/>
      <c r="F734" s="519"/>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c r="AE734" s="520"/>
      <c r="AF734" s="520"/>
      <c r="AG734" s="521"/>
      <c r="AH734" s="514">
        <f t="shared" si="612"/>
        <v>28</v>
      </c>
      <c r="AI734" s="467">
        <f t="shared" si="613"/>
        <v>0</v>
      </c>
      <c r="AJ734" s="522">
        <f t="shared" ref="AJ734:AJ736" si="614">+COUNTIF(F734:AG734,"休")</f>
        <v>0</v>
      </c>
      <c r="AM734" s="504">
        <f t="shared" ref="AM734:AM736" si="615">+COUNTIF(F734:AG734,"－")</f>
        <v>0</v>
      </c>
      <c r="AN734" s="504">
        <f>+COUNTIF(F734:AG734,"外")</f>
        <v>0</v>
      </c>
    </row>
    <row r="735" spans="2:40">
      <c r="B735" s="3007"/>
      <c r="C735" s="3010"/>
      <c r="D735" s="517">
        <f>E$20</f>
        <v>0</v>
      </c>
      <c r="E735" s="518"/>
      <c r="F735" s="519"/>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c r="AE735" s="520"/>
      <c r="AF735" s="520"/>
      <c r="AG735" s="521"/>
      <c r="AH735" s="514">
        <f t="shared" si="612"/>
        <v>28</v>
      </c>
      <c r="AI735" s="467">
        <f t="shared" si="613"/>
        <v>0</v>
      </c>
      <c r="AJ735" s="522">
        <f t="shared" si="614"/>
        <v>0</v>
      </c>
      <c r="AM735" s="504">
        <f t="shared" si="615"/>
        <v>0</v>
      </c>
      <c r="AN735" s="504">
        <f>+COUNTIF(F735:AG735,"外")</f>
        <v>0</v>
      </c>
    </row>
    <row r="736" spans="2:40">
      <c r="B736" s="3008"/>
      <c r="C736" s="3011"/>
      <c r="D736" s="534">
        <f>E$21</f>
        <v>0</v>
      </c>
      <c r="E736" s="544"/>
      <c r="F736" s="536"/>
      <c r="G736" s="537"/>
      <c r="H736" s="537"/>
      <c r="I736" s="537"/>
      <c r="J736" s="537"/>
      <c r="K736" s="537"/>
      <c r="L736" s="537"/>
      <c r="M736" s="537"/>
      <c r="N736" s="537"/>
      <c r="O736" s="537"/>
      <c r="P736" s="537"/>
      <c r="Q736" s="537"/>
      <c r="R736" s="537"/>
      <c r="S736" s="537"/>
      <c r="T736" s="537"/>
      <c r="U736" s="537"/>
      <c r="V736" s="537"/>
      <c r="W736" s="537"/>
      <c r="X736" s="537"/>
      <c r="Y736" s="537"/>
      <c r="Z736" s="537"/>
      <c r="AA736" s="537"/>
      <c r="AB736" s="537"/>
      <c r="AC736" s="537"/>
      <c r="AD736" s="537"/>
      <c r="AE736" s="537"/>
      <c r="AF736" s="537"/>
      <c r="AG736" s="538"/>
      <c r="AH736" s="539">
        <f t="shared" si="612"/>
        <v>28</v>
      </c>
      <c r="AI736" s="535">
        <f t="shared" si="613"/>
        <v>0</v>
      </c>
      <c r="AJ736" s="540">
        <f t="shared" si="614"/>
        <v>0</v>
      </c>
      <c r="AM736" s="504">
        <f t="shared" si="615"/>
        <v>0</v>
      </c>
      <c r="AN736" s="504">
        <f>+COUNTIF(F736:AG736,"外")</f>
        <v>0</v>
      </c>
    </row>
    <row r="737" spans="2:4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row>
    <row r="738" spans="2:40" ht="13.5" customHeight="1">
      <c r="B738" s="491"/>
      <c r="C738" s="492"/>
      <c r="D738" s="493"/>
      <c r="E738" s="461" t="s">
        <v>858</v>
      </c>
      <c r="F738" s="462">
        <f>+AG718+1</f>
        <v>46033</v>
      </c>
      <c r="G738" s="463">
        <f>+F738+1</f>
        <v>46034</v>
      </c>
      <c r="H738" s="463">
        <f t="shared" ref="H738:Y738" si="616">+G738+1</f>
        <v>46035</v>
      </c>
      <c r="I738" s="463">
        <f t="shared" si="616"/>
        <v>46036</v>
      </c>
      <c r="J738" s="463">
        <f t="shared" si="616"/>
        <v>46037</v>
      </c>
      <c r="K738" s="463">
        <f t="shared" si="616"/>
        <v>46038</v>
      </c>
      <c r="L738" s="463">
        <f t="shared" si="616"/>
        <v>46039</v>
      </c>
      <c r="M738" s="463">
        <f t="shared" si="616"/>
        <v>46040</v>
      </c>
      <c r="N738" s="463">
        <f t="shared" si="616"/>
        <v>46041</v>
      </c>
      <c r="O738" s="463">
        <f t="shared" si="616"/>
        <v>46042</v>
      </c>
      <c r="P738" s="463">
        <f t="shared" si="616"/>
        <v>46043</v>
      </c>
      <c r="Q738" s="463">
        <f t="shared" si="616"/>
        <v>46044</v>
      </c>
      <c r="R738" s="463">
        <f t="shared" si="616"/>
        <v>46045</v>
      </c>
      <c r="S738" s="463">
        <f t="shared" si="616"/>
        <v>46046</v>
      </c>
      <c r="T738" s="463">
        <f t="shared" si="616"/>
        <v>46047</v>
      </c>
      <c r="U738" s="463">
        <f t="shared" si="616"/>
        <v>46048</v>
      </c>
      <c r="V738" s="463">
        <f t="shared" si="616"/>
        <v>46049</v>
      </c>
      <c r="W738" s="463">
        <f t="shared" si="616"/>
        <v>46050</v>
      </c>
      <c r="X738" s="463">
        <f t="shared" si="616"/>
        <v>46051</v>
      </c>
      <c r="Y738" s="463">
        <f t="shared" si="616"/>
        <v>46052</v>
      </c>
      <c r="Z738" s="463">
        <f>+Y738+1</f>
        <v>46053</v>
      </c>
      <c r="AA738" s="463">
        <f t="shared" ref="AA738:AC738" si="617">+Z738+1</f>
        <v>46054</v>
      </c>
      <c r="AB738" s="463">
        <f t="shared" si="617"/>
        <v>46055</v>
      </c>
      <c r="AC738" s="463">
        <f t="shared" si="617"/>
        <v>46056</v>
      </c>
      <c r="AD738" s="463">
        <f>+AC738+1</f>
        <v>46057</v>
      </c>
      <c r="AE738" s="463">
        <f t="shared" ref="AE738" si="618">+AD738+1</f>
        <v>46058</v>
      </c>
      <c r="AF738" s="463">
        <f>+AE738+1</f>
        <v>46059</v>
      </c>
      <c r="AG738" s="541">
        <f t="shared" ref="AG738" si="619">+AF738+1</f>
        <v>46060</v>
      </c>
      <c r="AH738" s="3013" t="s">
        <v>902</v>
      </c>
      <c r="AI738" s="3016" t="s">
        <v>903</v>
      </c>
      <c r="AJ738" s="3019" t="s">
        <v>878</v>
      </c>
      <c r="AK738" s="3022"/>
      <c r="AM738" s="3023" t="s">
        <v>904</v>
      </c>
      <c r="AN738" s="3023" t="s">
        <v>905</v>
      </c>
    </row>
    <row r="739" spans="2:40">
      <c r="B739" s="495"/>
      <c r="C739" s="496"/>
      <c r="D739" s="497"/>
      <c r="E739" s="464" t="s">
        <v>859</v>
      </c>
      <c r="F739" s="465" t="str">
        <f>TEXT(WEEKDAY(+F738),"aaa")</f>
        <v>日</v>
      </c>
      <c r="G739" s="466" t="str">
        <f t="shared" ref="G739:AG739" si="620">TEXT(WEEKDAY(+G738),"aaa")</f>
        <v>月</v>
      </c>
      <c r="H739" s="466" t="str">
        <f t="shared" si="620"/>
        <v>火</v>
      </c>
      <c r="I739" s="466" t="str">
        <f t="shared" si="620"/>
        <v>水</v>
      </c>
      <c r="J739" s="466" t="str">
        <f t="shared" si="620"/>
        <v>木</v>
      </c>
      <c r="K739" s="466" t="str">
        <f t="shared" si="620"/>
        <v>金</v>
      </c>
      <c r="L739" s="466" t="str">
        <f t="shared" si="620"/>
        <v>土</v>
      </c>
      <c r="M739" s="466" t="str">
        <f t="shared" si="620"/>
        <v>日</v>
      </c>
      <c r="N739" s="466" t="str">
        <f t="shared" si="620"/>
        <v>月</v>
      </c>
      <c r="O739" s="466" t="str">
        <f t="shared" si="620"/>
        <v>火</v>
      </c>
      <c r="P739" s="466" t="str">
        <f t="shared" si="620"/>
        <v>水</v>
      </c>
      <c r="Q739" s="466" t="str">
        <f t="shared" si="620"/>
        <v>木</v>
      </c>
      <c r="R739" s="466" t="str">
        <f t="shared" si="620"/>
        <v>金</v>
      </c>
      <c r="S739" s="466" t="str">
        <f t="shared" si="620"/>
        <v>土</v>
      </c>
      <c r="T739" s="466" t="str">
        <f t="shared" si="620"/>
        <v>日</v>
      </c>
      <c r="U739" s="466" t="str">
        <f t="shared" si="620"/>
        <v>月</v>
      </c>
      <c r="V739" s="466" t="str">
        <f t="shared" si="620"/>
        <v>火</v>
      </c>
      <c r="W739" s="466" t="str">
        <f t="shared" si="620"/>
        <v>水</v>
      </c>
      <c r="X739" s="466" t="str">
        <f t="shared" si="620"/>
        <v>木</v>
      </c>
      <c r="Y739" s="466" t="str">
        <f t="shared" si="620"/>
        <v>金</v>
      </c>
      <c r="Z739" s="466" t="str">
        <f t="shared" si="620"/>
        <v>土</v>
      </c>
      <c r="AA739" s="466" t="str">
        <f t="shared" si="620"/>
        <v>日</v>
      </c>
      <c r="AB739" s="466" t="str">
        <f t="shared" si="620"/>
        <v>月</v>
      </c>
      <c r="AC739" s="466" t="str">
        <f t="shared" si="620"/>
        <v>火</v>
      </c>
      <c r="AD739" s="466" t="str">
        <f t="shared" si="620"/>
        <v>水</v>
      </c>
      <c r="AE739" s="466" t="str">
        <f t="shared" si="620"/>
        <v>木</v>
      </c>
      <c r="AF739" s="466" t="str">
        <f t="shared" si="620"/>
        <v>金</v>
      </c>
      <c r="AG739" s="543" t="str">
        <f t="shared" si="620"/>
        <v>土</v>
      </c>
      <c r="AH739" s="3014"/>
      <c r="AI739" s="3017"/>
      <c r="AJ739" s="3020"/>
      <c r="AK739" s="3022"/>
      <c r="AM739" s="3023"/>
      <c r="AN739" s="3023"/>
    </row>
    <row r="740" spans="2:40" ht="24.75" customHeight="1">
      <c r="B740" s="502" t="s">
        <v>876</v>
      </c>
      <c r="C740" s="503" t="s">
        <v>877</v>
      </c>
      <c r="D740" s="504" t="s">
        <v>488</v>
      </c>
      <c r="E740" s="526" t="s">
        <v>906</v>
      </c>
      <c r="F740" s="506"/>
      <c r="G740" s="507"/>
      <c r="H740" s="507"/>
      <c r="I740" s="507"/>
      <c r="J740" s="507"/>
      <c r="K740" s="507"/>
      <c r="L740" s="507"/>
      <c r="M740" s="507"/>
      <c r="N740" s="507"/>
      <c r="O740" s="507"/>
      <c r="P740" s="507"/>
      <c r="Q740" s="507"/>
      <c r="R740" s="507"/>
      <c r="S740" s="507"/>
      <c r="T740" s="507"/>
      <c r="U740" s="507"/>
      <c r="V740" s="507"/>
      <c r="W740" s="507"/>
      <c r="X740" s="507"/>
      <c r="Y740" s="507"/>
      <c r="Z740" s="507"/>
      <c r="AA740" s="507"/>
      <c r="AB740" s="507"/>
      <c r="AC740" s="507"/>
      <c r="AD740" s="507"/>
      <c r="AE740" s="507"/>
      <c r="AF740" s="507"/>
      <c r="AG740" s="508"/>
      <c r="AH740" s="3015"/>
      <c r="AI740" s="3018"/>
      <c r="AJ740" s="3021"/>
      <c r="AK740" s="3022"/>
    </row>
    <row r="741" spans="2:40" ht="13.5" customHeight="1">
      <c r="B741" s="3006" t="s">
        <v>885</v>
      </c>
      <c r="C741" s="3009" t="s">
        <v>886</v>
      </c>
      <c r="D741" s="509" t="str">
        <f>E$8</f>
        <v>〇〇</v>
      </c>
      <c r="E741" s="510"/>
      <c r="F741" s="511"/>
      <c r="G741" s="512"/>
      <c r="H741" s="512"/>
      <c r="I741" s="512"/>
      <c r="J741" s="512"/>
      <c r="K741" s="512"/>
      <c r="L741" s="512"/>
      <c r="M741" s="512"/>
      <c r="N741" s="512"/>
      <c r="O741" s="512"/>
      <c r="P741" s="512"/>
      <c r="Q741" s="512"/>
      <c r="R741" s="512"/>
      <c r="S741" s="512"/>
      <c r="T741" s="512"/>
      <c r="U741" s="512"/>
      <c r="V741" s="512"/>
      <c r="W741" s="512"/>
      <c r="X741" s="512"/>
      <c r="Y741" s="512"/>
      <c r="Z741" s="512"/>
      <c r="AA741" s="512"/>
      <c r="AB741" s="512"/>
      <c r="AC741" s="512"/>
      <c r="AD741" s="512"/>
      <c r="AE741" s="512"/>
      <c r="AF741" s="512"/>
      <c r="AG741" s="513"/>
      <c r="AH741" s="514">
        <f>COUNTA(F$136:AG$136)-AI741</f>
        <v>28</v>
      </c>
      <c r="AI741" s="515">
        <f>AM741+AN741</f>
        <v>0</v>
      </c>
      <c r="AJ741" s="516">
        <f>+COUNTIF(F741:AG741,"休")</f>
        <v>0</v>
      </c>
      <c r="AM741" s="504">
        <f>+COUNTIF(F741:AG741,"－")</f>
        <v>0</v>
      </c>
      <c r="AN741" s="504">
        <f t="shared" ref="AN741:AN746" si="621">+COUNTIF(F741:AG741,"外")</f>
        <v>0</v>
      </c>
    </row>
    <row r="742" spans="2:40" ht="13.5" customHeight="1">
      <c r="B742" s="3007"/>
      <c r="C742" s="3010"/>
      <c r="D742" s="517" t="str">
        <f>E$9</f>
        <v>●●</v>
      </c>
      <c r="E742" s="518"/>
      <c r="F742" s="519"/>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c r="AE742" s="520"/>
      <c r="AF742" s="520"/>
      <c r="AG742" s="521"/>
      <c r="AH742" s="514">
        <f t="shared" ref="AH742:AH746" si="622">COUNTA(F$136:AG$136)-AI742</f>
        <v>28</v>
      </c>
      <c r="AI742" s="467">
        <f t="shared" ref="AI742" si="623">AM742+AN742</f>
        <v>0</v>
      </c>
      <c r="AJ742" s="522">
        <f t="shared" ref="AJ742:AJ745" si="624">+COUNTIF(F742:AG742,"休")</f>
        <v>0</v>
      </c>
      <c r="AM742" s="504">
        <f t="shared" ref="AM742:AM745" si="625">+COUNTIF(F742:AG742,"－")</f>
        <v>0</v>
      </c>
      <c r="AN742" s="504">
        <f t="shared" si="621"/>
        <v>0</v>
      </c>
    </row>
    <row r="743" spans="2:40">
      <c r="B743" s="3007"/>
      <c r="C743" s="3010"/>
      <c r="D743" s="517" t="str">
        <f>E$10</f>
        <v>△△</v>
      </c>
      <c r="E743" s="518"/>
      <c r="F743" s="519"/>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c r="AE743" s="520"/>
      <c r="AF743" s="520"/>
      <c r="AG743" s="521"/>
      <c r="AH743" s="514">
        <f t="shared" si="622"/>
        <v>28</v>
      </c>
      <c r="AI743" s="467">
        <f>AM743+AN743</f>
        <v>0</v>
      </c>
      <c r="AJ743" s="522">
        <f t="shared" si="624"/>
        <v>0</v>
      </c>
      <c r="AM743" s="504">
        <f t="shared" si="625"/>
        <v>0</v>
      </c>
      <c r="AN743" s="504">
        <f t="shared" si="621"/>
        <v>0</v>
      </c>
    </row>
    <row r="744" spans="2:40">
      <c r="B744" s="3007"/>
      <c r="C744" s="3010"/>
      <c r="D744" s="517" t="str">
        <f>E$11</f>
        <v>■■</v>
      </c>
      <c r="E744" s="518"/>
      <c r="F744" s="519"/>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520"/>
      <c r="AF744" s="520"/>
      <c r="AG744" s="521"/>
      <c r="AH744" s="514">
        <f t="shared" si="622"/>
        <v>28</v>
      </c>
      <c r="AI744" s="467">
        <f t="shared" ref="AI744:AI746" si="626">AM744+AN744</f>
        <v>0</v>
      </c>
      <c r="AJ744" s="522">
        <f t="shared" si="624"/>
        <v>0</v>
      </c>
      <c r="AM744" s="504">
        <f t="shared" si="625"/>
        <v>0</v>
      </c>
      <c r="AN744" s="504">
        <f t="shared" si="621"/>
        <v>0</v>
      </c>
    </row>
    <row r="745" spans="2:40">
      <c r="B745" s="3007"/>
      <c r="C745" s="3010"/>
      <c r="D745" s="517" t="str">
        <f>E$12</f>
        <v>★★</v>
      </c>
      <c r="E745" s="518"/>
      <c r="F745" s="519"/>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c r="AE745" s="520"/>
      <c r="AF745" s="520"/>
      <c r="AG745" s="521"/>
      <c r="AH745" s="514">
        <f t="shared" si="622"/>
        <v>28</v>
      </c>
      <c r="AI745" s="467">
        <f t="shared" si="626"/>
        <v>0</v>
      </c>
      <c r="AJ745" s="522">
        <f t="shared" si="624"/>
        <v>0</v>
      </c>
      <c r="AM745" s="504">
        <f t="shared" si="625"/>
        <v>0</v>
      </c>
      <c r="AN745" s="504">
        <f t="shared" si="621"/>
        <v>0</v>
      </c>
    </row>
    <row r="746" spans="2:40">
      <c r="B746" s="3008"/>
      <c r="C746" s="3011"/>
      <c r="D746" s="529"/>
      <c r="E746" s="455"/>
      <c r="F746" s="523"/>
      <c r="G746" s="524"/>
      <c r="H746" s="524"/>
      <c r="I746" s="524"/>
      <c r="J746" s="524"/>
      <c r="K746" s="524"/>
      <c r="L746" s="524"/>
      <c r="M746" s="524"/>
      <c r="N746" s="524"/>
      <c r="O746" s="524"/>
      <c r="P746" s="524"/>
      <c r="Q746" s="524"/>
      <c r="R746" s="524"/>
      <c r="S746" s="524"/>
      <c r="T746" s="524"/>
      <c r="U746" s="524"/>
      <c r="V746" s="524"/>
      <c r="W746" s="524"/>
      <c r="X746" s="524"/>
      <c r="Y746" s="524"/>
      <c r="Z746" s="524"/>
      <c r="AA746" s="524"/>
      <c r="AB746" s="524"/>
      <c r="AC746" s="524"/>
      <c r="AD746" s="524"/>
      <c r="AE746" s="524"/>
      <c r="AF746" s="524"/>
      <c r="AG746" s="525"/>
      <c r="AH746" s="514">
        <f t="shared" si="622"/>
        <v>28</v>
      </c>
      <c r="AI746" s="515">
        <f t="shared" si="626"/>
        <v>0</v>
      </c>
      <c r="AJ746" s="516">
        <f>+COUNTIF(F746:AG746,"休")</f>
        <v>0</v>
      </c>
      <c r="AM746" s="504">
        <f>+COUNTIF(F746:AG746,"－")</f>
        <v>0</v>
      </c>
      <c r="AN746" s="504">
        <f t="shared" si="621"/>
        <v>0</v>
      </c>
    </row>
    <row r="747" spans="2:40" ht="24.75" customHeight="1">
      <c r="B747" s="3006" t="s">
        <v>896</v>
      </c>
      <c r="C747" s="3009" t="s">
        <v>897</v>
      </c>
      <c r="D747" s="504" t="s">
        <v>488</v>
      </c>
      <c r="E747" s="526" t="s">
        <v>906</v>
      </c>
      <c r="F747" s="506"/>
      <c r="G747" s="507"/>
      <c r="H747" s="507"/>
      <c r="I747" s="507"/>
      <c r="J747" s="507"/>
      <c r="K747" s="507"/>
      <c r="L747" s="507"/>
      <c r="M747" s="507"/>
      <c r="N747" s="507"/>
      <c r="O747" s="507"/>
      <c r="P747" s="507"/>
      <c r="Q747" s="507"/>
      <c r="R747" s="507"/>
      <c r="S747" s="507"/>
      <c r="T747" s="507"/>
      <c r="U747" s="507"/>
      <c r="V747" s="507"/>
      <c r="W747" s="507"/>
      <c r="X747" s="507"/>
      <c r="Y747" s="507"/>
      <c r="Z747" s="507"/>
      <c r="AA747" s="507"/>
      <c r="AB747" s="507"/>
      <c r="AC747" s="507"/>
      <c r="AD747" s="507"/>
      <c r="AE747" s="507"/>
      <c r="AF747" s="507"/>
      <c r="AG747" s="508"/>
      <c r="AH747" s="527"/>
      <c r="AI747" s="504"/>
      <c r="AJ747" s="528"/>
    </row>
    <row r="748" spans="2:40" ht="13.5" customHeight="1">
      <c r="B748" s="3007"/>
      <c r="C748" s="3010"/>
      <c r="D748" s="529" t="str">
        <f>E$14</f>
        <v>〇〇</v>
      </c>
      <c r="E748" s="455"/>
      <c r="F748" s="511"/>
      <c r="G748" s="512"/>
      <c r="H748" s="512"/>
      <c r="I748" s="512"/>
      <c r="J748" s="512"/>
      <c r="K748" s="512"/>
      <c r="L748" s="512"/>
      <c r="M748" s="512"/>
      <c r="N748" s="512"/>
      <c r="O748" s="512"/>
      <c r="P748" s="512"/>
      <c r="Q748" s="512"/>
      <c r="R748" s="512"/>
      <c r="S748" s="512"/>
      <c r="T748" s="512"/>
      <c r="U748" s="512"/>
      <c r="V748" s="512"/>
      <c r="W748" s="512"/>
      <c r="X748" s="512"/>
      <c r="Y748" s="512"/>
      <c r="Z748" s="512"/>
      <c r="AA748" s="512"/>
      <c r="AB748" s="512"/>
      <c r="AC748" s="512"/>
      <c r="AD748" s="512"/>
      <c r="AE748" s="512"/>
      <c r="AF748" s="512"/>
      <c r="AG748" s="513"/>
      <c r="AH748" s="514">
        <f t="shared" ref="AH748" si="627">COUNTA(F$136:AG$136)-AI748</f>
        <v>28</v>
      </c>
      <c r="AI748" s="515">
        <f t="shared" ref="AI748:AI751" si="628">AM748+AN748</f>
        <v>0</v>
      </c>
      <c r="AJ748" s="516">
        <f>+COUNTIF(F748:AG748,"休")</f>
        <v>0</v>
      </c>
      <c r="AM748" s="504">
        <f>+COUNTIF(F748:AG748,"－")</f>
        <v>0</v>
      </c>
      <c r="AN748" s="504">
        <f>+COUNTIF(F748:AG748,"外")</f>
        <v>0</v>
      </c>
    </row>
    <row r="749" spans="2:40">
      <c r="B749" s="3007"/>
      <c r="C749" s="3010"/>
      <c r="D749" s="517" t="str">
        <f>E$15</f>
        <v>●●</v>
      </c>
      <c r="E749" s="518"/>
      <c r="F749" s="519"/>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c r="AE749" s="520"/>
      <c r="AF749" s="520"/>
      <c r="AG749" s="521"/>
      <c r="AH749" s="514">
        <f>COUNTA(F$136:AG$136)-AI749</f>
        <v>28</v>
      </c>
      <c r="AI749" s="467">
        <f t="shared" si="628"/>
        <v>0</v>
      </c>
      <c r="AJ749" s="522">
        <f t="shared" ref="AJ749:AJ751" si="629">+COUNTIF(F749:AG749,"休")</f>
        <v>0</v>
      </c>
      <c r="AM749" s="504">
        <f t="shared" ref="AM749:AM751" si="630">+COUNTIF(F749:AG749,"－")</f>
        <v>0</v>
      </c>
      <c r="AN749" s="504">
        <f>+COUNTIF(F749:AG749,"外")</f>
        <v>0</v>
      </c>
    </row>
    <row r="750" spans="2:40">
      <c r="B750" s="3007"/>
      <c r="C750" s="3010"/>
      <c r="D750" s="517">
        <f>E$16</f>
        <v>0</v>
      </c>
      <c r="E750" s="518"/>
      <c r="F750" s="519"/>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c r="AE750" s="520"/>
      <c r="AF750" s="520"/>
      <c r="AG750" s="521"/>
      <c r="AH750" s="514">
        <f t="shared" ref="AH750:AH751" si="631">COUNTA(F$136:AG$136)-AI750</f>
        <v>28</v>
      </c>
      <c r="AI750" s="467">
        <f t="shared" si="628"/>
        <v>0</v>
      </c>
      <c r="AJ750" s="522">
        <f t="shared" si="629"/>
        <v>0</v>
      </c>
      <c r="AM750" s="504">
        <f t="shared" si="630"/>
        <v>0</v>
      </c>
      <c r="AN750" s="504">
        <f>+COUNTIF(F750:AG750,"外")</f>
        <v>0</v>
      </c>
    </row>
    <row r="751" spans="2:40">
      <c r="B751" s="3007"/>
      <c r="C751" s="3011"/>
      <c r="D751" s="529">
        <f>E$17</f>
        <v>0</v>
      </c>
      <c r="E751" s="455"/>
      <c r="F751" s="519"/>
      <c r="G751" s="530"/>
      <c r="H751" s="530"/>
      <c r="I751" s="530"/>
      <c r="J751" s="530"/>
      <c r="K751" s="530"/>
      <c r="L751" s="530"/>
      <c r="M751" s="530"/>
      <c r="N751" s="530"/>
      <c r="O751" s="530"/>
      <c r="P751" s="530"/>
      <c r="Q751" s="530"/>
      <c r="R751" s="530"/>
      <c r="S751" s="530"/>
      <c r="T751" s="530"/>
      <c r="U751" s="530"/>
      <c r="V751" s="530"/>
      <c r="W751" s="530"/>
      <c r="X751" s="530"/>
      <c r="Y751" s="530"/>
      <c r="Z751" s="530"/>
      <c r="AA751" s="530"/>
      <c r="AB751" s="530"/>
      <c r="AC751" s="530"/>
      <c r="AD751" s="530"/>
      <c r="AE751" s="530"/>
      <c r="AF751" s="530"/>
      <c r="AG751" s="513"/>
      <c r="AH751" s="514">
        <f t="shared" si="631"/>
        <v>28</v>
      </c>
      <c r="AI751" s="498">
        <f t="shared" si="628"/>
        <v>0</v>
      </c>
      <c r="AJ751" s="516">
        <f t="shared" si="629"/>
        <v>0</v>
      </c>
      <c r="AM751" s="504">
        <f t="shared" si="630"/>
        <v>0</v>
      </c>
      <c r="AN751" s="504">
        <f>+COUNTIF(F751:AG751,"外")</f>
        <v>0</v>
      </c>
    </row>
    <row r="752" spans="2:40" ht="24.75" customHeight="1">
      <c r="B752" s="3007"/>
      <c r="C752" s="3009" t="s">
        <v>900</v>
      </c>
      <c r="D752" s="504" t="s">
        <v>488</v>
      </c>
      <c r="E752" s="526" t="s">
        <v>906</v>
      </c>
      <c r="F752" s="506"/>
      <c r="G752" s="507"/>
      <c r="H752" s="507"/>
      <c r="I752" s="507"/>
      <c r="J752" s="507"/>
      <c r="K752" s="507"/>
      <c r="L752" s="507"/>
      <c r="M752" s="507"/>
      <c r="N752" s="507"/>
      <c r="O752" s="507"/>
      <c r="P752" s="507"/>
      <c r="Q752" s="507"/>
      <c r="R752" s="507"/>
      <c r="S752" s="507"/>
      <c r="T752" s="507"/>
      <c r="U752" s="507"/>
      <c r="V752" s="507"/>
      <c r="W752" s="507"/>
      <c r="X752" s="507"/>
      <c r="Y752" s="507"/>
      <c r="Z752" s="507"/>
      <c r="AA752" s="507"/>
      <c r="AB752" s="507"/>
      <c r="AC752" s="507"/>
      <c r="AD752" s="507"/>
      <c r="AE752" s="507"/>
      <c r="AF752" s="507"/>
      <c r="AG752" s="508"/>
      <c r="AH752" s="527"/>
      <c r="AI752" s="504"/>
      <c r="AJ752" s="528"/>
    </row>
    <row r="753" spans="2:40">
      <c r="B753" s="3007"/>
      <c r="C753" s="3010"/>
      <c r="D753" s="509" t="str">
        <f>E$18</f>
        <v>●●</v>
      </c>
      <c r="E753" s="510"/>
      <c r="F753" s="511"/>
      <c r="G753" s="512"/>
      <c r="H753" s="512"/>
      <c r="I753" s="512"/>
      <c r="J753" s="512"/>
      <c r="K753" s="512"/>
      <c r="L753" s="512"/>
      <c r="M753" s="512"/>
      <c r="N753" s="512"/>
      <c r="O753" s="512"/>
      <c r="P753" s="512"/>
      <c r="Q753" s="512"/>
      <c r="R753" s="512"/>
      <c r="S753" s="512"/>
      <c r="T753" s="512"/>
      <c r="U753" s="512"/>
      <c r="V753" s="512"/>
      <c r="W753" s="512"/>
      <c r="X753" s="512"/>
      <c r="Y753" s="512"/>
      <c r="Z753" s="512"/>
      <c r="AA753" s="512"/>
      <c r="AB753" s="512"/>
      <c r="AC753" s="512"/>
      <c r="AD753" s="512"/>
      <c r="AE753" s="512"/>
      <c r="AF753" s="512"/>
      <c r="AG753" s="531"/>
      <c r="AH753" s="514">
        <f t="shared" ref="AH753:AH756" si="632">COUNTA(F$136:AG$136)-AI753</f>
        <v>28</v>
      </c>
      <c r="AI753" s="532">
        <f t="shared" ref="AI753:AI756" si="633">AM753+AN753</f>
        <v>0</v>
      </c>
      <c r="AJ753" s="533">
        <f>+COUNTIF(F753:AG753,"休")</f>
        <v>0</v>
      </c>
      <c r="AM753" s="504">
        <f>+COUNTIF(F753:AG753,"－")</f>
        <v>0</v>
      </c>
      <c r="AN753" s="504">
        <f>+COUNTIF(F753:AG753,"外")</f>
        <v>0</v>
      </c>
    </row>
    <row r="754" spans="2:40">
      <c r="B754" s="3007"/>
      <c r="C754" s="3010"/>
      <c r="D754" s="517">
        <f>E$19</f>
        <v>0</v>
      </c>
      <c r="E754" s="518"/>
      <c r="F754" s="519"/>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1"/>
      <c r="AH754" s="514">
        <f t="shared" si="632"/>
        <v>28</v>
      </c>
      <c r="AI754" s="467">
        <f t="shared" si="633"/>
        <v>0</v>
      </c>
      <c r="AJ754" s="522">
        <f t="shared" ref="AJ754:AJ756" si="634">+COUNTIF(F754:AG754,"休")</f>
        <v>0</v>
      </c>
      <c r="AM754" s="504">
        <f t="shared" ref="AM754:AM756" si="635">+COUNTIF(F754:AG754,"－")</f>
        <v>0</v>
      </c>
      <c r="AN754" s="504">
        <f>+COUNTIF(F754:AG754,"外")</f>
        <v>0</v>
      </c>
    </row>
    <row r="755" spans="2:40">
      <c r="B755" s="3007"/>
      <c r="C755" s="3010"/>
      <c r="D755" s="517">
        <f>E$20</f>
        <v>0</v>
      </c>
      <c r="E755" s="518"/>
      <c r="F755" s="519"/>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c r="AE755" s="520"/>
      <c r="AF755" s="520"/>
      <c r="AG755" s="521"/>
      <c r="AH755" s="514">
        <f t="shared" si="632"/>
        <v>28</v>
      </c>
      <c r="AI755" s="467">
        <f t="shared" si="633"/>
        <v>0</v>
      </c>
      <c r="AJ755" s="522">
        <f t="shared" si="634"/>
        <v>0</v>
      </c>
      <c r="AM755" s="504">
        <f t="shared" si="635"/>
        <v>0</v>
      </c>
      <c r="AN755" s="504">
        <f>+COUNTIF(F755:AG755,"外")</f>
        <v>0</v>
      </c>
    </row>
    <row r="756" spans="2:40">
      <c r="B756" s="3008"/>
      <c r="C756" s="3011"/>
      <c r="D756" s="534">
        <f>E$21</f>
        <v>0</v>
      </c>
      <c r="E756" s="544"/>
      <c r="F756" s="536"/>
      <c r="G756" s="537"/>
      <c r="H756" s="537"/>
      <c r="I756" s="537"/>
      <c r="J756" s="537"/>
      <c r="K756" s="537"/>
      <c r="L756" s="537"/>
      <c r="M756" s="537"/>
      <c r="N756" s="537"/>
      <c r="O756" s="537"/>
      <c r="P756" s="537"/>
      <c r="Q756" s="537"/>
      <c r="R756" s="537"/>
      <c r="S756" s="537"/>
      <c r="T756" s="537"/>
      <c r="U756" s="537"/>
      <c r="V756" s="537"/>
      <c r="W756" s="537"/>
      <c r="X756" s="537"/>
      <c r="Y756" s="537"/>
      <c r="Z756" s="537"/>
      <c r="AA756" s="537"/>
      <c r="AB756" s="537"/>
      <c r="AC756" s="537"/>
      <c r="AD756" s="537"/>
      <c r="AE756" s="537"/>
      <c r="AF756" s="537"/>
      <c r="AG756" s="538"/>
      <c r="AH756" s="539">
        <f t="shared" si="632"/>
        <v>28</v>
      </c>
      <c r="AI756" s="535">
        <f t="shared" si="633"/>
        <v>0</v>
      </c>
      <c r="AJ756" s="540">
        <f t="shared" si="634"/>
        <v>0</v>
      </c>
      <c r="AM756" s="504">
        <f t="shared" si="635"/>
        <v>0</v>
      </c>
      <c r="AN756" s="504">
        <f>+COUNTIF(F756:AG756,"外")</f>
        <v>0</v>
      </c>
    </row>
    <row r="757" spans="2:4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row>
    <row r="758" spans="2:40" ht="13.5" customHeight="1">
      <c r="B758" s="491"/>
      <c r="C758" s="492"/>
      <c r="D758" s="493"/>
      <c r="E758" s="456" t="s">
        <v>858</v>
      </c>
      <c r="F758" s="457">
        <f>+AG738+1</f>
        <v>46061</v>
      </c>
      <c r="G758" s="458">
        <f>+F758+1</f>
        <v>46062</v>
      </c>
      <c r="H758" s="458">
        <f t="shared" ref="H758:Y758" si="636">+G758+1</f>
        <v>46063</v>
      </c>
      <c r="I758" s="458">
        <f t="shared" si="636"/>
        <v>46064</v>
      </c>
      <c r="J758" s="458">
        <f t="shared" si="636"/>
        <v>46065</v>
      </c>
      <c r="K758" s="458">
        <f t="shared" si="636"/>
        <v>46066</v>
      </c>
      <c r="L758" s="458">
        <f t="shared" si="636"/>
        <v>46067</v>
      </c>
      <c r="M758" s="458">
        <f t="shared" si="636"/>
        <v>46068</v>
      </c>
      <c r="N758" s="458">
        <f t="shared" si="636"/>
        <v>46069</v>
      </c>
      <c r="O758" s="458">
        <f t="shared" si="636"/>
        <v>46070</v>
      </c>
      <c r="P758" s="458">
        <f t="shared" si="636"/>
        <v>46071</v>
      </c>
      <c r="Q758" s="458">
        <f t="shared" si="636"/>
        <v>46072</v>
      </c>
      <c r="R758" s="458">
        <f t="shared" si="636"/>
        <v>46073</v>
      </c>
      <c r="S758" s="458">
        <f t="shared" si="636"/>
        <v>46074</v>
      </c>
      <c r="T758" s="458">
        <f t="shared" si="636"/>
        <v>46075</v>
      </c>
      <c r="U758" s="458">
        <f t="shared" si="636"/>
        <v>46076</v>
      </c>
      <c r="V758" s="458">
        <f t="shared" si="636"/>
        <v>46077</v>
      </c>
      <c r="W758" s="458">
        <f t="shared" si="636"/>
        <v>46078</v>
      </c>
      <c r="X758" s="458">
        <f t="shared" si="636"/>
        <v>46079</v>
      </c>
      <c r="Y758" s="458">
        <f t="shared" si="636"/>
        <v>46080</v>
      </c>
      <c r="Z758" s="458">
        <f>+Y758+1</f>
        <v>46081</v>
      </c>
      <c r="AA758" s="458">
        <f t="shared" ref="AA758:AC758" si="637">+Z758+1</f>
        <v>46082</v>
      </c>
      <c r="AB758" s="458">
        <f t="shared" si="637"/>
        <v>46083</v>
      </c>
      <c r="AC758" s="458">
        <f t="shared" si="637"/>
        <v>46084</v>
      </c>
      <c r="AD758" s="458">
        <f>+AC758+1</f>
        <v>46085</v>
      </c>
      <c r="AE758" s="458">
        <f t="shared" ref="AE758:AG758" si="638">+AD758+1</f>
        <v>46086</v>
      </c>
      <c r="AF758" s="458">
        <f t="shared" si="638"/>
        <v>46087</v>
      </c>
      <c r="AG758" s="541">
        <f t="shared" si="638"/>
        <v>46088</v>
      </c>
      <c r="AH758" s="3013" t="s">
        <v>902</v>
      </c>
      <c r="AI758" s="3016" t="s">
        <v>903</v>
      </c>
      <c r="AJ758" s="3019" t="s">
        <v>878</v>
      </c>
      <c r="AK758" s="3022"/>
      <c r="AM758" s="3023" t="s">
        <v>946</v>
      </c>
      <c r="AN758" s="3023" t="s">
        <v>905</v>
      </c>
    </row>
    <row r="759" spans="2:40">
      <c r="B759" s="495"/>
      <c r="C759" s="496"/>
      <c r="D759" s="497"/>
      <c r="E759" s="467" t="s">
        <v>859</v>
      </c>
      <c r="F759" s="468" t="str">
        <f>TEXT(WEEKDAY(+F758),"aaa")</f>
        <v>日</v>
      </c>
      <c r="G759" s="469" t="str">
        <f t="shared" ref="G759:AG759" si="639">TEXT(WEEKDAY(+G758),"aaa")</f>
        <v>月</v>
      </c>
      <c r="H759" s="469" t="str">
        <f t="shared" si="639"/>
        <v>火</v>
      </c>
      <c r="I759" s="469" t="str">
        <f t="shared" si="639"/>
        <v>水</v>
      </c>
      <c r="J759" s="469" t="str">
        <f t="shared" si="639"/>
        <v>木</v>
      </c>
      <c r="K759" s="469" t="str">
        <f t="shared" si="639"/>
        <v>金</v>
      </c>
      <c r="L759" s="469" t="str">
        <f t="shared" si="639"/>
        <v>土</v>
      </c>
      <c r="M759" s="469" t="str">
        <f t="shared" si="639"/>
        <v>日</v>
      </c>
      <c r="N759" s="469" t="str">
        <f t="shared" si="639"/>
        <v>月</v>
      </c>
      <c r="O759" s="469" t="str">
        <f t="shared" si="639"/>
        <v>火</v>
      </c>
      <c r="P759" s="469" t="str">
        <f t="shared" si="639"/>
        <v>水</v>
      </c>
      <c r="Q759" s="469" t="str">
        <f t="shared" si="639"/>
        <v>木</v>
      </c>
      <c r="R759" s="469" t="str">
        <f t="shared" si="639"/>
        <v>金</v>
      </c>
      <c r="S759" s="469" t="str">
        <f t="shared" si="639"/>
        <v>土</v>
      </c>
      <c r="T759" s="469" t="str">
        <f t="shared" si="639"/>
        <v>日</v>
      </c>
      <c r="U759" s="469" t="str">
        <f t="shared" si="639"/>
        <v>月</v>
      </c>
      <c r="V759" s="469" t="str">
        <f t="shared" si="639"/>
        <v>火</v>
      </c>
      <c r="W759" s="469" t="str">
        <f t="shared" si="639"/>
        <v>水</v>
      </c>
      <c r="X759" s="469" t="str">
        <f t="shared" si="639"/>
        <v>木</v>
      </c>
      <c r="Y759" s="469" t="str">
        <f t="shared" si="639"/>
        <v>金</v>
      </c>
      <c r="Z759" s="469" t="str">
        <f t="shared" si="639"/>
        <v>土</v>
      </c>
      <c r="AA759" s="469" t="str">
        <f t="shared" si="639"/>
        <v>日</v>
      </c>
      <c r="AB759" s="469" t="str">
        <f t="shared" si="639"/>
        <v>月</v>
      </c>
      <c r="AC759" s="469" t="str">
        <f t="shared" si="639"/>
        <v>火</v>
      </c>
      <c r="AD759" s="469" t="str">
        <f t="shared" si="639"/>
        <v>水</v>
      </c>
      <c r="AE759" s="469" t="str">
        <f t="shared" si="639"/>
        <v>木</v>
      </c>
      <c r="AF759" s="469" t="str">
        <f t="shared" si="639"/>
        <v>金</v>
      </c>
      <c r="AG759" s="469" t="str">
        <f t="shared" si="639"/>
        <v>土</v>
      </c>
      <c r="AH759" s="3014"/>
      <c r="AI759" s="3017"/>
      <c r="AJ759" s="3020"/>
      <c r="AK759" s="3022"/>
      <c r="AM759" s="3023"/>
      <c r="AN759" s="3023"/>
    </row>
    <row r="760" spans="2:40" ht="24.75" customHeight="1">
      <c r="B760" s="502" t="s">
        <v>876</v>
      </c>
      <c r="C760" s="503" t="s">
        <v>877</v>
      </c>
      <c r="D760" s="504" t="s">
        <v>488</v>
      </c>
      <c r="E760" s="526" t="s">
        <v>906</v>
      </c>
      <c r="F760" s="506"/>
      <c r="G760" s="507"/>
      <c r="H760" s="507"/>
      <c r="I760" s="507"/>
      <c r="J760" s="507"/>
      <c r="K760" s="507"/>
      <c r="L760" s="507"/>
      <c r="M760" s="507"/>
      <c r="N760" s="507"/>
      <c r="O760" s="507"/>
      <c r="P760" s="507"/>
      <c r="Q760" s="507"/>
      <c r="R760" s="507"/>
      <c r="S760" s="507"/>
      <c r="T760" s="507"/>
      <c r="U760" s="507"/>
      <c r="V760" s="507"/>
      <c r="W760" s="507"/>
      <c r="X760" s="507"/>
      <c r="Y760" s="507"/>
      <c r="Z760" s="507"/>
      <c r="AA760" s="507"/>
      <c r="AB760" s="507"/>
      <c r="AC760" s="507"/>
      <c r="AD760" s="507"/>
      <c r="AE760" s="507"/>
      <c r="AF760" s="507"/>
      <c r="AG760" s="508"/>
      <c r="AH760" s="3015"/>
      <c r="AI760" s="3018"/>
      <c r="AJ760" s="3021"/>
      <c r="AK760" s="3022"/>
    </row>
    <row r="761" spans="2:40" ht="13.5" customHeight="1">
      <c r="B761" s="3006" t="s">
        <v>885</v>
      </c>
      <c r="C761" s="3009" t="s">
        <v>886</v>
      </c>
      <c r="D761" s="509" t="str">
        <f>E$8</f>
        <v>〇〇</v>
      </c>
      <c r="E761" s="510"/>
      <c r="F761" s="511"/>
      <c r="G761" s="512"/>
      <c r="H761" s="512"/>
      <c r="I761" s="512"/>
      <c r="J761" s="512"/>
      <c r="K761" s="512"/>
      <c r="L761" s="512"/>
      <c r="M761" s="512"/>
      <c r="N761" s="512"/>
      <c r="O761" s="512"/>
      <c r="P761" s="512"/>
      <c r="Q761" s="512"/>
      <c r="R761" s="512"/>
      <c r="S761" s="512"/>
      <c r="T761" s="512"/>
      <c r="U761" s="512"/>
      <c r="V761" s="512"/>
      <c r="W761" s="512"/>
      <c r="X761" s="512"/>
      <c r="Y761" s="512"/>
      <c r="Z761" s="512"/>
      <c r="AA761" s="512"/>
      <c r="AB761" s="512"/>
      <c r="AC761" s="512"/>
      <c r="AD761" s="512"/>
      <c r="AE761" s="512"/>
      <c r="AF761" s="512"/>
      <c r="AG761" s="513"/>
      <c r="AH761" s="514">
        <f>COUNTA(F$156:AG$156)-AI761</f>
        <v>28</v>
      </c>
      <c r="AI761" s="515">
        <f>AM761+AN761</f>
        <v>0</v>
      </c>
      <c r="AJ761" s="516">
        <f>+COUNTIF(F761:AG761,"休")</f>
        <v>0</v>
      </c>
      <c r="AM761" s="504">
        <f>+COUNTIF(F761:AG761,"－")</f>
        <v>0</v>
      </c>
      <c r="AN761" s="504">
        <f t="shared" ref="AN761:AN766" si="640">+COUNTIF(F761:AG761,"外")</f>
        <v>0</v>
      </c>
    </row>
    <row r="762" spans="2:40" ht="13.5" customHeight="1">
      <c r="B762" s="3007"/>
      <c r="C762" s="3010"/>
      <c r="D762" s="517" t="str">
        <f>E$9</f>
        <v>●●</v>
      </c>
      <c r="E762" s="518"/>
      <c r="F762" s="519"/>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c r="AE762" s="520"/>
      <c r="AF762" s="520"/>
      <c r="AG762" s="521"/>
      <c r="AH762" s="514">
        <f>COUNTA(F$156:AG$156)-AI762</f>
        <v>28</v>
      </c>
      <c r="AI762" s="467">
        <f t="shared" ref="AI762" si="641">AM762+AN762</f>
        <v>0</v>
      </c>
      <c r="AJ762" s="522">
        <f t="shared" ref="AJ762:AJ765" si="642">+COUNTIF(F762:AG762,"休")</f>
        <v>0</v>
      </c>
      <c r="AM762" s="504">
        <f t="shared" ref="AM762:AM765" si="643">+COUNTIF(F762:AG762,"－")</f>
        <v>0</v>
      </c>
      <c r="AN762" s="504">
        <f t="shared" si="640"/>
        <v>0</v>
      </c>
    </row>
    <row r="763" spans="2:40">
      <c r="B763" s="3007"/>
      <c r="C763" s="3010"/>
      <c r="D763" s="517" t="str">
        <f>E$10</f>
        <v>△△</v>
      </c>
      <c r="E763" s="518"/>
      <c r="F763" s="519"/>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c r="AE763" s="520"/>
      <c r="AF763" s="520"/>
      <c r="AG763" s="521"/>
      <c r="AH763" s="514">
        <f t="shared" ref="AH763:AH764" si="644">COUNTA(F$156:AG$156)-AI763</f>
        <v>28</v>
      </c>
      <c r="AI763" s="467">
        <f>AM763+AN763</f>
        <v>0</v>
      </c>
      <c r="AJ763" s="522">
        <f t="shared" si="642"/>
        <v>0</v>
      </c>
      <c r="AM763" s="504">
        <f t="shared" si="643"/>
        <v>0</v>
      </c>
      <c r="AN763" s="504">
        <f t="shared" si="640"/>
        <v>0</v>
      </c>
    </row>
    <row r="764" spans="2:40">
      <c r="B764" s="3007"/>
      <c r="C764" s="3010"/>
      <c r="D764" s="517" t="str">
        <f>E$11</f>
        <v>■■</v>
      </c>
      <c r="E764" s="518"/>
      <c r="F764" s="519"/>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c r="AE764" s="520"/>
      <c r="AF764" s="520"/>
      <c r="AG764" s="521"/>
      <c r="AH764" s="514">
        <f t="shared" si="644"/>
        <v>28</v>
      </c>
      <c r="AI764" s="467">
        <f t="shared" ref="AI764:AI766" si="645">AM764+AN764</f>
        <v>0</v>
      </c>
      <c r="AJ764" s="522">
        <f t="shared" si="642"/>
        <v>0</v>
      </c>
      <c r="AM764" s="504">
        <f t="shared" si="643"/>
        <v>0</v>
      </c>
      <c r="AN764" s="504">
        <f t="shared" si="640"/>
        <v>0</v>
      </c>
    </row>
    <row r="765" spans="2:40">
      <c r="B765" s="3007"/>
      <c r="C765" s="3010"/>
      <c r="D765" s="517" t="str">
        <f>E$12</f>
        <v>★★</v>
      </c>
      <c r="E765" s="518"/>
      <c r="F765" s="519"/>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c r="AE765" s="520"/>
      <c r="AF765" s="520"/>
      <c r="AG765" s="521"/>
      <c r="AH765" s="514">
        <f>COUNTA(F$156:AG$156)-AI765</f>
        <v>28</v>
      </c>
      <c r="AI765" s="467">
        <f t="shared" si="645"/>
        <v>0</v>
      </c>
      <c r="AJ765" s="522">
        <f t="shared" si="642"/>
        <v>0</v>
      </c>
      <c r="AM765" s="504">
        <f t="shared" si="643"/>
        <v>0</v>
      </c>
      <c r="AN765" s="504">
        <f t="shared" si="640"/>
        <v>0</v>
      </c>
    </row>
    <row r="766" spans="2:40">
      <c r="B766" s="3008"/>
      <c r="C766" s="3011"/>
      <c r="D766" s="529"/>
      <c r="E766" s="455"/>
      <c r="F766" s="523"/>
      <c r="G766" s="524"/>
      <c r="H766" s="524"/>
      <c r="I766" s="524"/>
      <c r="J766" s="524"/>
      <c r="K766" s="524"/>
      <c r="L766" s="524"/>
      <c r="M766" s="524"/>
      <c r="N766" s="524"/>
      <c r="O766" s="524"/>
      <c r="P766" s="524"/>
      <c r="Q766" s="524"/>
      <c r="R766" s="524"/>
      <c r="S766" s="524"/>
      <c r="T766" s="524"/>
      <c r="U766" s="524"/>
      <c r="V766" s="524"/>
      <c r="W766" s="524"/>
      <c r="X766" s="524"/>
      <c r="Y766" s="524"/>
      <c r="Z766" s="524"/>
      <c r="AA766" s="524"/>
      <c r="AB766" s="524"/>
      <c r="AC766" s="524"/>
      <c r="AD766" s="524"/>
      <c r="AE766" s="524"/>
      <c r="AF766" s="524"/>
      <c r="AG766" s="525"/>
      <c r="AH766" s="514">
        <f>COUNTA(F$156:AG$156)-AI766</f>
        <v>28</v>
      </c>
      <c r="AI766" s="515">
        <f t="shared" si="645"/>
        <v>0</v>
      </c>
      <c r="AJ766" s="516">
        <f>+COUNTIF(F766:AG766,"休")</f>
        <v>0</v>
      </c>
      <c r="AM766" s="504">
        <f>+COUNTIF(F766:AG766,"－")</f>
        <v>0</v>
      </c>
      <c r="AN766" s="504">
        <f t="shared" si="640"/>
        <v>0</v>
      </c>
    </row>
    <row r="767" spans="2:40" ht="24.75" customHeight="1">
      <c r="B767" s="3006" t="s">
        <v>896</v>
      </c>
      <c r="C767" s="3009" t="s">
        <v>897</v>
      </c>
      <c r="D767" s="504" t="s">
        <v>488</v>
      </c>
      <c r="E767" s="526" t="s">
        <v>906</v>
      </c>
      <c r="F767" s="506"/>
      <c r="G767" s="507"/>
      <c r="H767" s="507"/>
      <c r="I767" s="507"/>
      <c r="J767" s="507"/>
      <c r="K767" s="507"/>
      <c r="L767" s="507"/>
      <c r="M767" s="507"/>
      <c r="N767" s="507"/>
      <c r="O767" s="507"/>
      <c r="P767" s="507"/>
      <c r="Q767" s="507"/>
      <c r="R767" s="507"/>
      <c r="S767" s="507"/>
      <c r="T767" s="507"/>
      <c r="U767" s="507"/>
      <c r="V767" s="507"/>
      <c r="W767" s="507"/>
      <c r="X767" s="507"/>
      <c r="Y767" s="507"/>
      <c r="Z767" s="507"/>
      <c r="AA767" s="507"/>
      <c r="AB767" s="507"/>
      <c r="AC767" s="507"/>
      <c r="AD767" s="507"/>
      <c r="AE767" s="507"/>
      <c r="AF767" s="507"/>
      <c r="AG767" s="508"/>
      <c r="AH767" s="527"/>
      <c r="AI767" s="504"/>
      <c r="AJ767" s="528"/>
    </row>
    <row r="768" spans="2:40" ht="13.5" customHeight="1">
      <c r="B768" s="3007"/>
      <c r="C768" s="3010"/>
      <c r="D768" s="529" t="str">
        <f>E$14</f>
        <v>〇〇</v>
      </c>
      <c r="E768" s="455"/>
      <c r="F768" s="511"/>
      <c r="G768" s="512"/>
      <c r="H768" s="512"/>
      <c r="I768" s="512"/>
      <c r="J768" s="512"/>
      <c r="K768" s="512"/>
      <c r="L768" s="512"/>
      <c r="M768" s="512"/>
      <c r="N768" s="512"/>
      <c r="O768" s="512"/>
      <c r="P768" s="512"/>
      <c r="Q768" s="512"/>
      <c r="R768" s="512"/>
      <c r="S768" s="512"/>
      <c r="T768" s="512"/>
      <c r="U768" s="512"/>
      <c r="V768" s="512"/>
      <c r="W768" s="512"/>
      <c r="X768" s="512"/>
      <c r="Y768" s="512"/>
      <c r="Z768" s="512"/>
      <c r="AA768" s="512"/>
      <c r="AB768" s="512"/>
      <c r="AC768" s="512"/>
      <c r="AD768" s="512"/>
      <c r="AE768" s="512"/>
      <c r="AF768" s="512"/>
      <c r="AG768" s="513"/>
      <c r="AH768" s="514">
        <f>COUNTA(F$156:AG$156)-AI768</f>
        <v>28</v>
      </c>
      <c r="AI768" s="515">
        <f t="shared" ref="AI768:AI771" si="646">AM768+AN768</f>
        <v>0</v>
      </c>
      <c r="AJ768" s="516">
        <f>+COUNTIF(F768:AG768,"休")</f>
        <v>0</v>
      </c>
      <c r="AM768" s="504">
        <f>+COUNTIF(F768:AG768,"－")</f>
        <v>0</v>
      </c>
      <c r="AN768" s="504">
        <f>+COUNTIF(F768:AG768,"外")</f>
        <v>0</v>
      </c>
    </row>
    <row r="769" spans="1:40">
      <c r="B769" s="3007"/>
      <c r="C769" s="3010"/>
      <c r="D769" s="517" t="str">
        <f>E$15</f>
        <v>●●</v>
      </c>
      <c r="E769" s="518"/>
      <c r="F769" s="519"/>
      <c r="G769" s="520"/>
      <c r="H769" s="520"/>
      <c r="I769" s="520"/>
      <c r="J769" s="520"/>
      <c r="K769" s="520"/>
      <c r="L769" s="520"/>
      <c r="M769" s="520"/>
      <c r="N769" s="520"/>
      <c r="O769" s="520"/>
      <c r="P769" s="520"/>
      <c r="Q769" s="520"/>
      <c r="R769" s="520"/>
      <c r="S769" s="520"/>
      <c r="T769" s="520"/>
      <c r="U769" s="520"/>
      <c r="V769" s="520"/>
      <c r="W769" s="520"/>
      <c r="X769" s="520"/>
      <c r="Y769" s="520"/>
      <c r="Z769" s="520"/>
      <c r="AA769" s="520"/>
      <c r="AB769" s="520"/>
      <c r="AC769" s="520"/>
      <c r="AD769" s="520"/>
      <c r="AE769" s="520"/>
      <c r="AF769" s="520"/>
      <c r="AG769" s="521"/>
      <c r="AH769" s="514">
        <f>COUNTA(F$156:AG$156)-AI769</f>
        <v>28</v>
      </c>
      <c r="AI769" s="467">
        <f t="shared" si="646"/>
        <v>0</v>
      </c>
      <c r="AJ769" s="522">
        <f t="shared" ref="AJ769:AJ771" si="647">+COUNTIF(F769:AG769,"休")</f>
        <v>0</v>
      </c>
      <c r="AM769" s="504">
        <f t="shared" ref="AM769:AM771" si="648">+COUNTIF(F769:AG769,"－")</f>
        <v>0</v>
      </c>
      <c r="AN769" s="504">
        <f>+COUNTIF(F769:AG769,"外")</f>
        <v>0</v>
      </c>
    </row>
    <row r="770" spans="1:40">
      <c r="B770" s="3007"/>
      <c r="C770" s="3010"/>
      <c r="D770" s="517">
        <f>E$16</f>
        <v>0</v>
      </c>
      <c r="E770" s="518"/>
      <c r="F770" s="519"/>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1"/>
      <c r="AH770" s="514">
        <f t="shared" ref="AH770:AH771" si="649">COUNTA(F$156:AG$156)-AI770</f>
        <v>28</v>
      </c>
      <c r="AI770" s="467">
        <f t="shared" si="646"/>
        <v>0</v>
      </c>
      <c r="AJ770" s="522">
        <f t="shared" si="647"/>
        <v>0</v>
      </c>
      <c r="AM770" s="504">
        <f t="shared" si="648"/>
        <v>0</v>
      </c>
      <c r="AN770" s="504">
        <f>+COUNTIF(F770:AG770,"外")</f>
        <v>0</v>
      </c>
    </row>
    <row r="771" spans="1:40">
      <c r="B771" s="3007"/>
      <c r="C771" s="3011"/>
      <c r="D771" s="529">
        <f>E$17</f>
        <v>0</v>
      </c>
      <c r="E771" s="455"/>
      <c r="F771" s="519"/>
      <c r="G771" s="530"/>
      <c r="H771" s="530"/>
      <c r="I771" s="530"/>
      <c r="J771" s="530"/>
      <c r="K771" s="530"/>
      <c r="L771" s="530"/>
      <c r="M771" s="530"/>
      <c r="N771" s="530"/>
      <c r="O771" s="530"/>
      <c r="P771" s="530"/>
      <c r="Q771" s="530"/>
      <c r="R771" s="530"/>
      <c r="S771" s="530"/>
      <c r="T771" s="530"/>
      <c r="U771" s="530"/>
      <c r="V771" s="530"/>
      <c r="W771" s="530"/>
      <c r="X771" s="530"/>
      <c r="Y771" s="530"/>
      <c r="Z771" s="530"/>
      <c r="AA771" s="530"/>
      <c r="AB771" s="530"/>
      <c r="AC771" s="530"/>
      <c r="AD771" s="530"/>
      <c r="AE771" s="530"/>
      <c r="AF771" s="530"/>
      <c r="AG771" s="513"/>
      <c r="AH771" s="514">
        <f t="shared" si="649"/>
        <v>28</v>
      </c>
      <c r="AI771" s="498">
        <f t="shared" si="646"/>
        <v>0</v>
      </c>
      <c r="AJ771" s="516">
        <f t="shared" si="647"/>
        <v>0</v>
      </c>
      <c r="AM771" s="504">
        <f t="shared" si="648"/>
        <v>0</v>
      </c>
      <c r="AN771" s="504">
        <f>+COUNTIF(F771:AG771,"外")</f>
        <v>0</v>
      </c>
    </row>
    <row r="772" spans="1:40" ht="24.75" customHeight="1">
      <c r="B772" s="3007"/>
      <c r="C772" s="3009" t="s">
        <v>900</v>
      </c>
      <c r="D772" s="504" t="s">
        <v>488</v>
      </c>
      <c r="E772" s="526" t="s">
        <v>906</v>
      </c>
      <c r="F772" s="506"/>
      <c r="G772" s="507"/>
      <c r="H772" s="507"/>
      <c r="I772" s="507"/>
      <c r="J772" s="507"/>
      <c r="K772" s="507"/>
      <c r="L772" s="507"/>
      <c r="M772" s="507"/>
      <c r="N772" s="507"/>
      <c r="O772" s="507"/>
      <c r="P772" s="507"/>
      <c r="Q772" s="507"/>
      <c r="R772" s="507"/>
      <c r="S772" s="507"/>
      <c r="T772" s="507"/>
      <c r="U772" s="507"/>
      <c r="V772" s="507"/>
      <c r="W772" s="507"/>
      <c r="X772" s="507"/>
      <c r="Y772" s="507"/>
      <c r="Z772" s="507"/>
      <c r="AA772" s="507"/>
      <c r="AB772" s="507"/>
      <c r="AC772" s="507"/>
      <c r="AD772" s="507"/>
      <c r="AE772" s="507"/>
      <c r="AF772" s="507"/>
      <c r="AG772" s="508"/>
      <c r="AH772" s="527"/>
      <c r="AI772" s="504"/>
      <c r="AJ772" s="528"/>
    </row>
    <row r="773" spans="1:40">
      <c r="B773" s="3007"/>
      <c r="C773" s="3010"/>
      <c r="D773" s="509" t="str">
        <f>E$18</f>
        <v>●●</v>
      </c>
      <c r="E773" s="510"/>
      <c r="F773" s="511"/>
      <c r="G773" s="512"/>
      <c r="H773" s="512"/>
      <c r="I773" s="512"/>
      <c r="J773" s="512"/>
      <c r="K773" s="512"/>
      <c r="L773" s="512"/>
      <c r="M773" s="512"/>
      <c r="N773" s="512"/>
      <c r="O773" s="512"/>
      <c r="P773" s="512"/>
      <c r="Q773" s="512"/>
      <c r="R773" s="512"/>
      <c r="S773" s="512"/>
      <c r="T773" s="512"/>
      <c r="U773" s="512"/>
      <c r="V773" s="512"/>
      <c r="W773" s="512"/>
      <c r="X773" s="512"/>
      <c r="Y773" s="512"/>
      <c r="Z773" s="512"/>
      <c r="AA773" s="512"/>
      <c r="AB773" s="512"/>
      <c r="AC773" s="512"/>
      <c r="AD773" s="512"/>
      <c r="AE773" s="512"/>
      <c r="AF773" s="512"/>
      <c r="AG773" s="531"/>
      <c r="AH773" s="514">
        <f>COUNTA(F$156:AG$156)-AI773</f>
        <v>28</v>
      </c>
      <c r="AI773" s="532">
        <f t="shared" ref="AI773:AI776" si="650">AM773+AN773</f>
        <v>0</v>
      </c>
      <c r="AJ773" s="533">
        <f>+COUNTIF(F773:AG773,"休")</f>
        <v>0</v>
      </c>
      <c r="AM773" s="504">
        <f>+COUNTIF(F773:AG773,"－")</f>
        <v>0</v>
      </c>
      <c r="AN773" s="504">
        <f>+COUNTIF(F773:AG773,"外")</f>
        <v>0</v>
      </c>
    </row>
    <row r="774" spans="1:40">
      <c r="B774" s="3007"/>
      <c r="C774" s="3010"/>
      <c r="D774" s="517">
        <f>E$19</f>
        <v>0</v>
      </c>
      <c r="E774" s="518"/>
      <c r="F774" s="519"/>
      <c r="G774" s="520"/>
      <c r="H774" s="520"/>
      <c r="I774" s="520"/>
      <c r="J774" s="520"/>
      <c r="K774" s="520"/>
      <c r="L774" s="520"/>
      <c r="M774" s="520"/>
      <c r="N774" s="520"/>
      <c r="O774" s="520"/>
      <c r="P774" s="520"/>
      <c r="Q774" s="520"/>
      <c r="R774" s="520"/>
      <c r="S774" s="520"/>
      <c r="T774" s="520"/>
      <c r="U774" s="520"/>
      <c r="V774" s="520"/>
      <c r="W774" s="520"/>
      <c r="X774" s="520"/>
      <c r="Y774" s="520"/>
      <c r="Z774" s="520"/>
      <c r="AA774" s="520"/>
      <c r="AB774" s="520"/>
      <c r="AC774" s="520"/>
      <c r="AD774" s="520"/>
      <c r="AE774" s="520"/>
      <c r="AF774" s="520"/>
      <c r="AG774" s="521"/>
      <c r="AH774" s="514">
        <f>COUNTA(F$156:AG$156)-AI774</f>
        <v>28</v>
      </c>
      <c r="AI774" s="467">
        <f t="shared" si="650"/>
        <v>0</v>
      </c>
      <c r="AJ774" s="522">
        <f t="shared" ref="AJ774:AJ776" si="651">+COUNTIF(F774:AG774,"休")</f>
        <v>0</v>
      </c>
      <c r="AM774" s="504">
        <f t="shared" ref="AM774:AM776" si="652">+COUNTIF(F774:AG774,"－")</f>
        <v>0</v>
      </c>
      <c r="AN774" s="504">
        <f>+COUNTIF(F774:AG774,"外")</f>
        <v>0</v>
      </c>
    </row>
    <row r="775" spans="1:40">
      <c r="B775" s="3007"/>
      <c r="C775" s="3010"/>
      <c r="D775" s="517">
        <f>E$20</f>
        <v>0</v>
      </c>
      <c r="E775" s="518"/>
      <c r="F775" s="519"/>
      <c r="G775" s="520"/>
      <c r="H775" s="520"/>
      <c r="I775" s="520"/>
      <c r="J775" s="520"/>
      <c r="K775" s="520"/>
      <c r="L775" s="520"/>
      <c r="M775" s="520"/>
      <c r="N775" s="520"/>
      <c r="O775" s="520"/>
      <c r="P775" s="520"/>
      <c r="Q775" s="520"/>
      <c r="R775" s="520"/>
      <c r="S775" s="520"/>
      <c r="T775" s="520"/>
      <c r="U775" s="520"/>
      <c r="V775" s="520"/>
      <c r="W775" s="520"/>
      <c r="X775" s="520"/>
      <c r="Y775" s="520"/>
      <c r="Z775" s="520"/>
      <c r="AA775" s="520"/>
      <c r="AB775" s="520"/>
      <c r="AC775" s="520"/>
      <c r="AD775" s="520"/>
      <c r="AE775" s="520"/>
      <c r="AF775" s="520"/>
      <c r="AG775" s="521"/>
      <c r="AH775" s="514">
        <f t="shared" ref="AH775:AH776" si="653">COUNTA(F$156:AG$156)-AI775</f>
        <v>28</v>
      </c>
      <c r="AI775" s="467">
        <f t="shared" si="650"/>
        <v>0</v>
      </c>
      <c r="AJ775" s="522">
        <f t="shared" si="651"/>
        <v>0</v>
      </c>
      <c r="AM775" s="504">
        <f t="shared" si="652"/>
        <v>0</v>
      </c>
      <c r="AN775" s="504">
        <f>+COUNTIF(F775:AG775,"外")</f>
        <v>0</v>
      </c>
    </row>
    <row r="776" spans="1:40">
      <c r="B776" s="3008"/>
      <c r="C776" s="3011"/>
      <c r="D776" s="534">
        <f>E$21</f>
        <v>0</v>
      </c>
      <c r="E776" s="544"/>
      <c r="F776" s="536"/>
      <c r="G776" s="537"/>
      <c r="H776" s="537"/>
      <c r="I776" s="537"/>
      <c r="J776" s="537"/>
      <c r="K776" s="537"/>
      <c r="L776" s="537"/>
      <c r="M776" s="537"/>
      <c r="N776" s="537"/>
      <c r="O776" s="537"/>
      <c r="P776" s="537"/>
      <c r="Q776" s="537"/>
      <c r="R776" s="537"/>
      <c r="S776" s="537"/>
      <c r="T776" s="537"/>
      <c r="U776" s="537"/>
      <c r="V776" s="537"/>
      <c r="W776" s="537"/>
      <c r="X776" s="537"/>
      <c r="Y776" s="537"/>
      <c r="Z776" s="537"/>
      <c r="AA776" s="537"/>
      <c r="AB776" s="537"/>
      <c r="AC776" s="537"/>
      <c r="AD776" s="537"/>
      <c r="AE776" s="537"/>
      <c r="AF776" s="537"/>
      <c r="AG776" s="538"/>
      <c r="AH776" s="539">
        <f t="shared" si="653"/>
        <v>28</v>
      </c>
      <c r="AI776" s="535">
        <f t="shared" si="650"/>
        <v>0</v>
      </c>
      <c r="AJ776" s="540">
        <f t="shared" si="651"/>
        <v>0</v>
      </c>
      <c r="AM776" s="504">
        <f t="shared" si="652"/>
        <v>0</v>
      </c>
      <c r="AN776" s="504">
        <f>+COUNTIF(F776:AG776,"外")</f>
        <v>0</v>
      </c>
    </row>
    <row r="778" spans="1:40" ht="6" customHeight="1">
      <c r="B778" s="459"/>
      <c r="C778" s="459"/>
      <c r="D778" s="459"/>
      <c r="E778" s="455"/>
      <c r="F778" s="455"/>
      <c r="G778" s="553"/>
      <c r="H778" s="553"/>
      <c r="I778" s="553"/>
      <c r="J778" s="553"/>
      <c r="K778" s="553"/>
      <c r="L778" s="553"/>
      <c r="M778" s="553"/>
      <c r="N778" s="553"/>
      <c r="O778" s="553"/>
      <c r="P778" s="553"/>
      <c r="Q778" s="553"/>
      <c r="R778" s="553"/>
      <c r="S778" s="553"/>
      <c r="T778" s="553"/>
      <c r="U778" s="553"/>
      <c r="V778" s="553"/>
      <c r="W778" s="553"/>
      <c r="X778" s="553"/>
      <c r="Y778" s="553"/>
      <c r="Z778" s="553"/>
      <c r="AA778" s="553"/>
      <c r="AB778" s="553"/>
      <c r="AC778" s="553"/>
      <c r="AD778" s="553"/>
      <c r="AE778" s="553"/>
      <c r="AF778" s="553"/>
      <c r="AG778" s="553"/>
      <c r="AH778" s="459"/>
      <c r="AI778" s="459"/>
      <c r="AJ778" s="459"/>
    </row>
    <row r="779" spans="1:40" ht="18.75">
      <c r="A779" s="450" t="s">
        <v>871</v>
      </c>
      <c r="B779" s="450"/>
      <c r="C779" s="450"/>
      <c r="D779" s="450"/>
      <c r="E779" s="450"/>
      <c r="P779" s="452"/>
      <c r="AJ779" s="454" t="s">
        <v>872</v>
      </c>
    </row>
    <row r="780" spans="1:40" ht="13.5" customHeight="1">
      <c r="AD780" s="3030" t="s">
        <v>873</v>
      </c>
      <c r="AE780" s="3030"/>
      <c r="AF780" s="3030"/>
      <c r="AG780" s="3024">
        <f>AG$2</f>
        <v>37778</v>
      </c>
      <c r="AH780" s="3024"/>
      <c r="AI780" s="3024"/>
      <c r="AJ780" s="3024"/>
    </row>
    <row r="781" spans="1:40" s="561" customFormat="1" ht="18" customHeight="1">
      <c r="B781" s="3025" t="s">
        <v>848</v>
      </c>
      <c r="C781" s="3025"/>
      <c r="D781" s="562" t="s">
        <v>849</v>
      </c>
      <c r="E781" s="563" t="str">
        <f>E$3</f>
        <v>県道博多天神線排水性舗装工事（第２工区）</v>
      </c>
      <c r="F781" s="563"/>
      <c r="G781" s="563"/>
      <c r="H781" s="563"/>
      <c r="I781" s="563"/>
      <c r="J781" s="563"/>
      <c r="K781" s="563"/>
      <c r="L781" s="563"/>
      <c r="M781" s="563"/>
      <c r="N781" s="563"/>
      <c r="O781" s="562"/>
      <c r="P781" s="562"/>
      <c r="Q781" s="562"/>
      <c r="R781" s="564" t="s">
        <v>852</v>
      </c>
      <c r="S781" s="564"/>
      <c r="T781" s="564"/>
      <c r="U781" s="565"/>
      <c r="V781" s="565"/>
      <c r="W781" s="562" t="s">
        <v>849</v>
      </c>
      <c r="X781" s="3026">
        <f>X$3</f>
        <v>45109</v>
      </c>
      <c r="Y781" s="3026"/>
      <c r="Z781" s="3026"/>
      <c r="AA781" s="3026"/>
      <c r="AB781" s="3026"/>
      <c r="AC781" s="562"/>
      <c r="AD781" s="562"/>
      <c r="AE781" s="562"/>
      <c r="AF781" s="562"/>
      <c r="AG781" s="562"/>
    </row>
    <row r="782" spans="1:40" s="561" customFormat="1" ht="18" customHeight="1">
      <c r="B782" s="3027" t="s">
        <v>856</v>
      </c>
      <c r="C782" s="3027"/>
      <c r="D782" s="562" t="s">
        <v>944</v>
      </c>
      <c r="E782" s="3028">
        <f>+X782-X781+1</f>
        <v>149</v>
      </c>
      <c r="F782" s="3028"/>
      <c r="G782" s="3028"/>
      <c r="H782" s="562"/>
      <c r="I782" s="562"/>
      <c r="J782" s="562"/>
      <c r="K782" s="562"/>
      <c r="L782" s="562"/>
      <c r="M782" s="562"/>
      <c r="N782" s="562"/>
      <c r="O782" s="562"/>
      <c r="P782" s="562"/>
      <c r="Q782" s="562"/>
      <c r="R782" s="564" t="s">
        <v>855</v>
      </c>
      <c r="S782" s="566"/>
      <c r="T782" s="566"/>
      <c r="U782" s="567"/>
      <c r="V782" s="567"/>
      <c r="W782" s="562" t="s">
        <v>849</v>
      </c>
      <c r="X782" s="3029">
        <f>X$4</f>
        <v>45257</v>
      </c>
      <c r="Y782" s="3029"/>
      <c r="Z782" s="3029"/>
      <c r="AA782" s="3029"/>
      <c r="AB782" s="3029"/>
      <c r="AC782" s="562"/>
      <c r="AD782" s="562"/>
      <c r="AE782" s="562"/>
      <c r="AF782" s="562"/>
      <c r="AG782" s="562"/>
    </row>
    <row r="783" spans="1:4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row>
    <row r="784" spans="1:40" ht="13.5" customHeight="1">
      <c r="B784" s="491"/>
      <c r="C784" s="492"/>
      <c r="D784" s="493"/>
      <c r="E784" s="461" t="s">
        <v>858</v>
      </c>
      <c r="F784" s="462">
        <f>+AG758+1</f>
        <v>46089</v>
      </c>
      <c r="G784" s="463">
        <f>+F784+1</f>
        <v>46090</v>
      </c>
      <c r="H784" s="463">
        <f t="shared" ref="H784:Y784" si="654">+G784+1</f>
        <v>46091</v>
      </c>
      <c r="I784" s="463">
        <f t="shared" si="654"/>
        <v>46092</v>
      </c>
      <c r="J784" s="463">
        <f t="shared" si="654"/>
        <v>46093</v>
      </c>
      <c r="K784" s="463">
        <f t="shared" si="654"/>
        <v>46094</v>
      </c>
      <c r="L784" s="463">
        <f t="shared" si="654"/>
        <v>46095</v>
      </c>
      <c r="M784" s="463">
        <f t="shared" si="654"/>
        <v>46096</v>
      </c>
      <c r="N784" s="463">
        <f t="shared" si="654"/>
        <v>46097</v>
      </c>
      <c r="O784" s="463">
        <f t="shared" si="654"/>
        <v>46098</v>
      </c>
      <c r="P784" s="463">
        <f t="shared" si="654"/>
        <v>46099</v>
      </c>
      <c r="Q784" s="463">
        <f t="shared" si="654"/>
        <v>46100</v>
      </c>
      <c r="R784" s="463">
        <f t="shared" si="654"/>
        <v>46101</v>
      </c>
      <c r="S784" s="463">
        <f t="shared" si="654"/>
        <v>46102</v>
      </c>
      <c r="T784" s="463">
        <f t="shared" si="654"/>
        <v>46103</v>
      </c>
      <c r="U784" s="463">
        <f t="shared" si="654"/>
        <v>46104</v>
      </c>
      <c r="V784" s="463">
        <f t="shared" si="654"/>
        <v>46105</v>
      </c>
      <c r="W784" s="463">
        <f t="shared" si="654"/>
        <v>46106</v>
      </c>
      <c r="X784" s="463">
        <f t="shared" si="654"/>
        <v>46107</v>
      </c>
      <c r="Y784" s="463">
        <f t="shared" si="654"/>
        <v>46108</v>
      </c>
      <c r="Z784" s="463">
        <f>+Y784+1</f>
        <v>46109</v>
      </c>
      <c r="AA784" s="463">
        <f t="shared" ref="AA784:AC784" si="655">+Z784+1</f>
        <v>46110</v>
      </c>
      <c r="AB784" s="463">
        <f t="shared" si="655"/>
        <v>46111</v>
      </c>
      <c r="AC784" s="463">
        <f t="shared" si="655"/>
        <v>46112</v>
      </c>
      <c r="AD784" s="463">
        <f>+AC784+1</f>
        <v>46113</v>
      </c>
      <c r="AE784" s="463">
        <f t="shared" ref="AE784" si="656">+AD784+1</f>
        <v>46114</v>
      </c>
      <c r="AF784" s="463">
        <f>+AE784+1</f>
        <v>46115</v>
      </c>
      <c r="AG784" s="541">
        <f t="shared" ref="AG784" si="657">+AF784+1</f>
        <v>46116</v>
      </c>
      <c r="AH784" s="3013" t="s">
        <v>902</v>
      </c>
      <c r="AI784" s="3016" t="s">
        <v>903</v>
      </c>
      <c r="AJ784" s="3019" t="s">
        <v>878</v>
      </c>
      <c r="AK784" s="3022"/>
      <c r="AM784" s="3023" t="s">
        <v>904</v>
      </c>
      <c r="AN784" s="3023" t="s">
        <v>905</v>
      </c>
    </row>
    <row r="785" spans="2:40">
      <c r="B785" s="495"/>
      <c r="C785" s="496"/>
      <c r="D785" s="497"/>
      <c r="E785" s="464" t="s">
        <v>859</v>
      </c>
      <c r="F785" s="465" t="str">
        <f>TEXT(WEEKDAY(+F784),"aaa")</f>
        <v>日</v>
      </c>
      <c r="G785" s="466" t="str">
        <f t="shared" ref="G785:AG785" si="658">TEXT(WEEKDAY(+G784),"aaa")</f>
        <v>月</v>
      </c>
      <c r="H785" s="466" t="str">
        <f t="shared" si="658"/>
        <v>火</v>
      </c>
      <c r="I785" s="466" t="str">
        <f t="shared" si="658"/>
        <v>水</v>
      </c>
      <c r="J785" s="466" t="str">
        <f t="shared" si="658"/>
        <v>木</v>
      </c>
      <c r="K785" s="466" t="str">
        <f t="shared" si="658"/>
        <v>金</v>
      </c>
      <c r="L785" s="466" t="str">
        <f t="shared" si="658"/>
        <v>土</v>
      </c>
      <c r="M785" s="466" t="str">
        <f t="shared" si="658"/>
        <v>日</v>
      </c>
      <c r="N785" s="466" t="str">
        <f t="shared" si="658"/>
        <v>月</v>
      </c>
      <c r="O785" s="466" t="str">
        <f t="shared" si="658"/>
        <v>火</v>
      </c>
      <c r="P785" s="466" t="str">
        <f t="shared" si="658"/>
        <v>水</v>
      </c>
      <c r="Q785" s="466" t="str">
        <f t="shared" si="658"/>
        <v>木</v>
      </c>
      <c r="R785" s="466" t="str">
        <f t="shared" si="658"/>
        <v>金</v>
      </c>
      <c r="S785" s="466" t="str">
        <f t="shared" si="658"/>
        <v>土</v>
      </c>
      <c r="T785" s="466" t="str">
        <f t="shared" si="658"/>
        <v>日</v>
      </c>
      <c r="U785" s="466" t="str">
        <f t="shared" si="658"/>
        <v>月</v>
      </c>
      <c r="V785" s="466" t="str">
        <f t="shared" si="658"/>
        <v>火</v>
      </c>
      <c r="W785" s="466" t="str">
        <f t="shared" si="658"/>
        <v>水</v>
      </c>
      <c r="X785" s="466" t="str">
        <f t="shared" si="658"/>
        <v>木</v>
      </c>
      <c r="Y785" s="466" t="str">
        <f t="shared" si="658"/>
        <v>金</v>
      </c>
      <c r="Z785" s="466" t="str">
        <f t="shared" si="658"/>
        <v>土</v>
      </c>
      <c r="AA785" s="466" t="str">
        <f t="shared" si="658"/>
        <v>日</v>
      </c>
      <c r="AB785" s="466" t="str">
        <f t="shared" si="658"/>
        <v>月</v>
      </c>
      <c r="AC785" s="466" t="str">
        <f t="shared" si="658"/>
        <v>火</v>
      </c>
      <c r="AD785" s="466" t="str">
        <f t="shared" si="658"/>
        <v>水</v>
      </c>
      <c r="AE785" s="466" t="str">
        <f t="shared" si="658"/>
        <v>木</v>
      </c>
      <c r="AF785" s="466" t="str">
        <f t="shared" si="658"/>
        <v>金</v>
      </c>
      <c r="AG785" s="543" t="str">
        <f t="shared" si="658"/>
        <v>土</v>
      </c>
      <c r="AH785" s="3014"/>
      <c r="AI785" s="3017"/>
      <c r="AJ785" s="3020"/>
      <c r="AK785" s="3022"/>
      <c r="AM785" s="3023"/>
      <c r="AN785" s="3023"/>
    </row>
    <row r="786" spans="2:40" ht="24.75" customHeight="1">
      <c r="B786" s="502" t="s">
        <v>876</v>
      </c>
      <c r="C786" s="503" t="s">
        <v>877</v>
      </c>
      <c r="D786" s="504" t="s">
        <v>488</v>
      </c>
      <c r="E786" s="526" t="s">
        <v>906</v>
      </c>
      <c r="F786" s="506"/>
      <c r="G786" s="507"/>
      <c r="H786" s="507"/>
      <c r="I786" s="507"/>
      <c r="J786" s="507"/>
      <c r="K786" s="507"/>
      <c r="L786" s="507"/>
      <c r="M786" s="507"/>
      <c r="N786" s="507"/>
      <c r="O786" s="507"/>
      <c r="P786" s="507"/>
      <c r="Q786" s="507"/>
      <c r="R786" s="507"/>
      <c r="S786" s="507"/>
      <c r="T786" s="507"/>
      <c r="U786" s="507"/>
      <c r="V786" s="507"/>
      <c r="W786" s="507"/>
      <c r="X786" s="507"/>
      <c r="Y786" s="507"/>
      <c r="Z786" s="507"/>
      <c r="AA786" s="507"/>
      <c r="AB786" s="507"/>
      <c r="AC786" s="507"/>
      <c r="AD786" s="507"/>
      <c r="AE786" s="507"/>
      <c r="AF786" s="507"/>
      <c r="AG786" s="508"/>
      <c r="AH786" s="3015"/>
      <c r="AI786" s="3018"/>
      <c r="AJ786" s="3021"/>
      <c r="AK786" s="3022"/>
    </row>
    <row r="787" spans="2:40" ht="13.5" customHeight="1">
      <c r="B787" s="3006" t="s">
        <v>885</v>
      </c>
      <c r="C787" s="3009" t="s">
        <v>886</v>
      </c>
      <c r="D787" s="509" t="str">
        <f>E$8</f>
        <v>〇〇</v>
      </c>
      <c r="E787" s="510"/>
      <c r="F787" s="511"/>
      <c r="G787" s="512"/>
      <c r="H787" s="512"/>
      <c r="I787" s="512"/>
      <c r="J787" s="512"/>
      <c r="K787" s="512"/>
      <c r="L787" s="512"/>
      <c r="M787" s="512"/>
      <c r="N787" s="512"/>
      <c r="O787" s="512"/>
      <c r="P787" s="512"/>
      <c r="Q787" s="512"/>
      <c r="R787" s="512"/>
      <c r="S787" s="512"/>
      <c r="T787" s="512"/>
      <c r="U787" s="512"/>
      <c r="V787" s="512"/>
      <c r="W787" s="512"/>
      <c r="X787" s="512"/>
      <c r="Y787" s="512"/>
      <c r="Z787" s="512"/>
      <c r="AA787" s="512"/>
      <c r="AB787" s="512"/>
      <c r="AC787" s="512"/>
      <c r="AD787" s="512"/>
      <c r="AE787" s="512"/>
      <c r="AF787" s="512"/>
      <c r="AG787" s="513"/>
      <c r="AH787" s="514">
        <f>COUNTA(F$96:AG$96)-AI787</f>
        <v>28</v>
      </c>
      <c r="AI787" s="515">
        <f>AM787+AN787</f>
        <v>0</v>
      </c>
      <c r="AJ787" s="516">
        <f>+COUNTIF(F787:AG787,"休")</f>
        <v>0</v>
      </c>
      <c r="AM787" s="504">
        <f>+COUNTIF(F787:AG787,"－")</f>
        <v>0</v>
      </c>
      <c r="AN787" s="504">
        <f t="shared" ref="AN787:AN792" si="659">+COUNTIF(F787:AG787,"外")</f>
        <v>0</v>
      </c>
    </row>
    <row r="788" spans="2:40" ht="13.5" customHeight="1">
      <c r="B788" s="3007"/>
      <c r="C788" s="3010"/>
      <c r="D788" s="517" t="str">
        <f>E$9</f>
        <v>●●</v>
      </c>
      <c r="E788" s="518"/>
      <c r="F788" s="519"/>
      <c r="G788" s="520"/>
      <c r="H788" s="520"/>
      <c r="I788" s="520"/>
      <c r="J788" s="520"/>
      <c r="K788" s="520"/>
      <c r="L788" s="520"/>
      <c r="M788" s="520"/>
      <c r="N788" s="520"/>
      <c r="O788" s="520"/>
      <c r="P788" s="520"/>
      <c r="Q788" s="520"/>
      <c r="R788" s="520"/>
      <c r="S788" s="520"/>
      <c r="T788" s="520"/>
      <c r="U788" s="520"/>
      <c r="V788" s="520"/>
      <c r="W788" s="520"/>
      <c r="X788" s="520"/>
      <c r="Y788" s="520"/>
      <c r="Z788" s="520"/>
      <c r="AA788" s="520"/>
      <c r="AB788" s="520"/>
      <c r="AC788" s="520"/>
      <c r="AD788" s="520"/>
      <c r="AE788" s="520"/>
      <c r="AF788" s="520"/>
      <c r="AG788" s="521"/>
      <c r="AH788" s="514">
        <f t="shared" ref="AH788:AH792" si="660">COUNTA(F$96:AG$96)-AI788</f>
        <v>28</v>
      </c>
      <c r="AI788" s="467">
        <f t="shared" ref="AI788" si="661">AM788+AN788</f>
        <v>0</v>
      </c>
      <c r="AJ788" s="522">
        <f t="shared" ref="AJ788:AJ791" si="662">+COUNTIF(F788:AG788,"休")</f>
        <v>0</v>
      </c>
      <c r="AM788" s="504">
        <f t="shared" ref="AM788:AM791" si="663">+COUNTIF(F788:AG788,"－")</f>
        <v>0</v>
      </c>
      <c r="AN788" s="504">
        <f t="shared" si="659"/>
        <v>0</v>
      </c>
    </row>
    <row r="789" spans="2:40">
      <c r="B789" s="3007"/>
      <c r="C789" s="3010"/>
      <c r="D789" s="517" t="str">
        <f>E$10</f>
        <v>△△</v>
      </c>
      <c r="E789" s="518"/>
      <c r="F789" s="519"/>
      <c r="G789" s="520"/>
      <c r="H789" s="520"/>
      <c r="I789" s="520"/>
      <c r="J789" s="520"/>
      <c r="K789" s="520"/>
      <c r="L789" s="520"/>
      <c r="M789" s="520"/>
      <c r="N789" s="520"/>
      <c r="O789" s="520"/>
      <c r="P789" s="520"/>
      <c r="Q789" s="520"/>
      <c r="R789" s="520"/>
      <c r="S789" s="520"/>
      <c r="T789" s="520"/>
      <c r="U789" s="520"/>
      <c r="V789" s="520"/>
      <c r="W789" s="520"/>
      <c r="X789" s="520"/>
      <c r="Y789" s="520"/>
      <c r="Z789" s="520"/>
      <c r="AA789" s="520"/>
      <c r="AB789" s="520"/>
      <c r="AC789" s="520"/>
      <c r="AD789" s="520"/>
      <c r="AE789" s="520"/>
      <c r="AF789" s="520"/>
      <c r="AG789" s="521"/>
      <c r="AH789" s="514">
        <f t="shared" si="660"/>
        <v>28</v>
      </c>
      <c r="AI789" s="467">
        <f>AM789+AN789</f>
        <v>0</v>
      </c>
      <c r="AJ789" s="522">
        <f t="shared" si="662"/>
        <v>0</v>
      </c>
      <c r="AM789" s="504">
        <f t="shared" si="663"/>
        <v>0</v>
      </c>
      <c r="AN789" s="504">
        <f t="shared" si="659"/>
        <v>0</v>
      </c>
    </row>
    <row r="790" spans="2:40">
      <c r="B790" s="3007"/>
      <c r="C790" s="3010"/>
      <c r="D790" s="517" t="str">
        <f>E$11</f>
        <v>■■</v>
      </c>
      <c r="E790" s="518"/>
      <c r="F790" s="519"/>
      <c r="G790" s="520"/>
      <c r="H790" s="520"/>
      <c r="I790" s="520"/>
      <c r="J790" s="520"/>
      <c r="K790" s="520"/>
      <c r="L790" s="520"/>
      <c r="M790" s="520"/>
      <c r="N790" s="520"/>
      <c r="O790" s="520"/>
      <c r="P790" s="520"/>
      <c r="Q790" s="520"/>
      <c r="R790" s="520"/>
      <c r="S790" s="520"/>
      <c r="T790" s="520"/>
      <c r="U790" s="520"/>
      <c r="V790" s="520"/>
      <c r="W790" s="520"/>
      <c r="X790" s="520"/>
      <c r="Y790" s="520"/>
      <c r="Z790" s="520"/>
      <c r="AA790" s="520"/>
      <c r="AB790" s="520"/>
      <c r="AC790" s="520"/>
      <c r="AD790" s="520"/>
      <c r="AE790" s="520"/>
      <c r="AF790" s="520"/>
      <c r="AG790" s="521"/>
      <c r="AH790" s="514">
        <f t="shared" si="660"/>
        <v>28</v>
      </c>
      <c r="AI790" s="467">
        <f t="shared" ref="AI790:AI792" si="664">AM790+AN790</f>
        <v>0</v>
      </c>
      <c r="AJ790" s="522">
        <f t="shared" si="662"/>
        <v>0</v>
      </c>
      <c r="AM790" s="504">
        <f t="shared" si="663"/>
        <v>0</v>
      </c>
      <c r="AN790" s="504">
        <f t="shared" si="659"/>
        <v>0</v>
      </c>
    </row>
    <row r="791" spans="2:40">
      <c r="B791" s="3007"/>
      <c r="C791" s="3010"/>
      <c r="D791" s="517" t="str">
        <f>E$12</f>
        <v>★★</v>
      </c>
      <c r="E791" s="518"/>
      <c r="F791" s="519"/>
      <c r="G791" s="520"/>
      <c r="H791" s="520"/>
      <c r="I791" s="520"/>
      <c r="J791" s="520"/>
      <c r="K791" s="520"/>
      <c r="L791" s="520"/>
      <c r="M791" s="520"/>
      <c r="N791" s="520"/>
      <c r="O791" s="520"/>
      <c r="P791" s="520"/>
      <c r="Q791" s="520"/>
      <c r="R791" s="520"/>
      <c r="S791" s="520"/>
      <c r="T791" s="520"/>
      <c r="U791" s="520"/>
      <c r="V791" s="520"/>
      <c r="W791" s="520"/>
      <c r="X791" s="520"/>
      <c r="Y791" s="520"/>
      <c r="Z791" s="520"/>
      <c r="AA791" s="520"/>
      <c r="AB791" s="520"/>
      <c r="AC791" s="520"/>
      <c r="AD791" s="520"/>
      <c r="AE791" s="520"/>
      <c r="AF791" s="520"/>
      <c r="AG791" s="521"/>
      <c r="AH791" s="514">
        <f t="shared" si="660"/>
        <v>28</v>
      </c>
      <c r="AI791" s="467">
        <f t="shared" si="664"/>
        <v>0</v>
      </c>
      <c r="AJ791" s="522">
        <f t="shared" si="662"/>
        <v>0</v>
      </c>
      <c r="AM791" s="504">
        <f t="shared" si="663"/>
        <v>0</v>
      </c>
      <c r="AN791" s="504">
        <f t="shared" si="659"/>
        <v>0</v>
      </c>
    </row>
    <row r="792" spans="2:40">
      <c r="B792" s="3008"/>
      <c r="C792" s="3011"/>
      <c r="D792" s="529"/>
      <c r="E792" s="455"/>
      <c r="F792" s="523"/>
      <c r="G792" s="524"/>
      <c r="H792" s="524"/>
      <c r="I792" s="524"/>
      <c r="J792" s="524"/>
      <c r="K792" s="524"/>
      <c r="L792" s="524"/>
      <c r="M792" s="524"/>
      <c r="N792" s="524"/>
      <c r="O792" s="524"/>
      <c r="P792" s="524"/>
      <c r="Q792" s="524"/>
      <c r="R792" s="524"/>
      <c r="S792" s="524"/>
      <c r="T792" s="524"/>
      <c r="U792" s="524"/>
      <c r="V792" s="524"/>
      <c r="W792" s="524"/>
      <c r="X792" s="524"/>
      <c r="Y792" s="524"/>
      <c r="Z792" s="524"/>
      <c r="AA792" s="524"/>
      <c r="AB792" s="524"/>
      <c r="AC792" s="524"/>
      <c r="AD792" s="524"/>
      <c r="AE792" s="524"/>
      <c r="AF792" s="524"/>
      <c r="AG792" s="525"/>
      <c r="AH792" s="514">
        <f t="shared" si="660"/>
        <v>28</v>
      </c>
      <c r="AI792" s="515">
        <f t="shared" si="664"/>
        <v>0</v>
      </c>
      <c r="AJ792" s="516">
        <f>+COUNTIF(F792:AG792,"休")</f>
        <v>0</v>
      </c>
      <c r="AM792" s="504">
        <f>+COUNTIF(F792:AG792,"－")</f>
        <v>0</v>
      </c>
      <c r="AN792" s="504">
        <f t="shared" si="659"/>
        <v>0</v>
      </c>
    </row>
    <row r="793" spans="2:40" ht="24.75" customHeight="1">
      <c r="B793" s="3006" t="s">
        <v>896</v>
      </c>
      <c r="C793" s="3009" t="s">
        <v>897</v>
      </c>
      <c r="D793" s="504" t="s">
        <v>488</v>
      </c>
      <c r="E793" s="526" t="s">
        <v>906</v>
      </c>
      <c r="F793" s="506"/>
      <c r="G793" s="507"/>
      <c r="H793" s="507"/>
      <c r="I793" s="507"/>
      <c r="J793" s="507"/>
      <c r="K793" s="507"/>
      <c r="L793" s="507"/>
      <c r="M793" s="507"/>
      <c r="N793" s="507"/>
      <c r="O793" s="507"/>
      <c r="P793" s="507"/>
      <c r="Q793" s="507"/>
      <c r="R793" s="507"/>
      <c r="S793" s="507"/>
      <c r="T793" s="507"/>
      <c r="U793" s="507"/>
      <c r="V793" s="507"/>
      <c r="W793" s="507"/>
      <c r="X793" s="507"/>
      <c r="Y793" s="507"/>
      <c r="Z793" s="507"/>
      <c r="AA793" s="507"/>
      <c r="AB793" s="507"/>
      <c r="AC793" s="507"/>
      <c r="AD793" s="507"/>
      <c r="AE793" s="507"/>
      <c r="AF793" s="507"/>
      <c r="AG793" s="508"/>
      <c r="AH793" s="527"/>
      <c r="AI793" s="504"/>
      <c r="AJ793" s="528"/>
    </row>
    <row r="794" spans="2:40" ht="13.5" customHeight="1">
      <c r="B794" s="3007"/>
      <c r="C794" s="3010"/>
      <c r="D794" s="529" t="str">
        <f>E$14</f>
        <v>〇〇</v>
      </c>
      <c r="E794" s="455"/>
      <c r="F794" s="511"/>
      <c r="G794" s="512"/>
      <c r="H794" s="512"/>
      <c r="I794" s="512"/>
      <c r="J794" s="512"/>
      <c r="K794" s="512"/>
      <c r="L794" s="512"/>
      <c r="M794" s="512"/>
      <c r="N794" s="512"/>
      <c r="O794" s="512"/>
      <c r="P794" s="512"/>
      <c r="Q794" s="512"/>
      <c r="R794" s="512"/>
      <c r="S794" s="512"/>
      <c r="T794" s="512"/>
      <c r="U794" s="512"/>
      <c r="V794" s="512"/>
      <c r="W794" s="512"/>
      <c r="X794" s="512"/>
      <c r="Y794" s="512"/>
      <c r="Z794" s="512"/>
      <c r="AA794" s="512"/>
      <c r="AB794" s="512"/>
      <c r="AC794" s="512"/>
      <c r="AD794" s="512"/>
      <c r="AE794" s="512"/>
      <c r="AF794" s="512"/>
      <c r="AG794" s="513"/>
      <c r="AH794" s="514">
        <f t="shared" ref="AH794:AH797" si="665">COUNTA(F$96:AG$96)-AI794</f>
        <v>28</v>
      </c>
      <c r="AI794" s="515">
        <f t="shared" ref="AI794:AI797" si="666">AM794+AN794</f>
        <v>0</v>
      </c>
      <c r="AJ794" s="516">
        <f>+COUNTIF(F794:AG794,"休")</f>
        <v>0</v>
      </c>
      <c r="AM794" s="504">
        <f>+COUNTIF(F794:AG794,"－")</f>
        <v>0</v>
      </c>
      <c r="AN794" s="504">
        <f>+COUNTIF(F794:AG794,"外")</f>
        <v>0</v>
      </c>
    </row>
    <row r="795" spans="2:40">
      <c r="B795" s="3007"/>
      <c r="C795" s="3010"/>
      <c r="D795" s="517" t="str">
        <f>E$15</f>
        <v>●●</v>
      </c>
      <c r="E795" s="518"/>
      <c r="F795" s="519"/>
      <c r="G795" s="520"/>
      <c r="H795" s="520"/>
      <c r="I795" s="520"/>
      <c r="J795" s="520"/>
      <c r="K795" s="520"/>
      <c r="L795" s="520"/>
      <c r="M795" s="520"/>
      <c r="N795" s="520"/>
      <c r="O795" s="520"/>
      <c r="P795" s="520"/>
      <c r="Q795" s="520"/>
      <c r="R795" s="520"/>
      <c r="S795" s="520"/>
      <c r="T795" s="520"/>
      <c r="U795" s="520"/>
      <c r="V795" s="520"/>
      <c r="W795" s="520"/>
      <c r="X795" s="520"/>
      <c r="Y795" s="520"/>
      <c r="Z795" s="520"/>
      <c r="AA795" s="520"/>
      <c r="AB795" s="520"/>
      <c r="AC795" s="520"/>
      <c r="AD795" s="520"/>
      <c r="AE795" s="520"/>
      <c r="AF795" s="520"/>
      <c r="AG795" s="521"/>
      <c r="AH795" s="514">
        <f t="shared" si="665"/>
        <v>28</v>
      </c>
      <c r="AI795" s="467">
        <f t="shared" si="666"/>
        <v>0</v>
      </c>
      <c r="AJ795" s="522">
        <f t="shared" ref="AJ795:AJ797" si="667">+COUNTIF(F795:AG795,"休")</f>
        <v>0</v>
      </c>
      <c r="AM795" s="504">
        <f t="shared" ref="AM795:AM797" si="668">+COUNTIF(F795:AG795,"－")</f>
        <v>0</v>
      </c>
      <c r="AN795" s="504">
        <f>+COUNTIF(F795:AG795,"外")</f>
        <v>0</v>
      </c>
    </row>
    <row r="796" spans="2:40">
      <c r="B796" s="3007"/>
      <c r="C796" s="3010"/>
      <c r="D796" s="517">
        <f>E$16</f>
        <v>0</v>
      </c>
      <c r="E796" s="518"/>
      <c r="F796" s="519"/>
      <c r="G796" s="520"/>
      <c r="H796" s="520"/>
      <c r="I796" s="520"/>
      <c r="J796" s="520"/>
      <c r="K796" s="520"/>
      <c r="L796" s="520"/>
      <c r="M796" s="520"/>
      <c r="N796" s="520"/>
      <c r="O796" s="520"/>
      <c r="P796" s="520"/>
      <c r="Q796" s="520"/>
      <c r="R796" s="520"/>
      <c r="S796" s="520"/>
      <c r="T796" s="520"/>
      <c r="U796" s="520"/>
      <c r="V796" s="520"/>
      <c r="W796" s="520"/>
      <c r="X796" s="520"/>
      <c r="Y796" s="520"/>
      <c r="Z796" s="520"/>
      <c r="AA796" s="520"/>
      <c r="AB796" s="520"/>
      <c r="AC796" s="520"/>
      <c r="AD796" s="520"/>
      <c r="AE796" s="520"/>
      <c r="AF796" s="520"/>
      <c r="AG796" s="521"/>
      <c r="AH796" s="514">
        <f t="shared" si="665"/>
        <v>28</v>
      </c>
      <c r="AI796" s="467">
        <f t="shared" si="666"/>
        <v>0</v>
      </c>
      <c r="AJ796" s="522">
        <f t="shared" si="667"/>
        <v>0</v>
      </c>
      <c r="AM796" s="504">
        <f t="shared" si="668"/>
        <v>0</v>
      </c>
      <c r="AN796" s="504">
        <f>+COUNTIF(F796:AG796,"外")</f>
        <v>0</v>
      </c>
    </row>
    <row r="797" spans="2:40">
      <c r="B797" s="3007"/>
      <c r="C797" s="3011"/>
      <c r="D797" s="529">
        <f>E$17</f>
        <v>0</v>
      </c>
      <c r="E797" s="455"/>
      <c r="F797" s="519"/>
      <c r="G797" s="530"/>
      <c r="H797" s="530"/>
      <c r="I797" s="530"/>
      <c r="J797" s="530"/>
      <c r="K797" s="530"/>
      <c r="L797" s="530"/>
      <c r="M797" s="530"/>
      <c r="N797" s="530"/>
      <c r="O797" s="530"/>
      <c r="P797" s="530"/>
      <c r="Q797" s="530"/>
      <c r="R797" s="530"/>
      <c r="S797" s="530"/>
      <c r="T797" s="530"/>
      <c r="U797" s="530"/>
      <c r="V797" s="530"/>
      <c r="W797" s="530"/>
      <c r="X797" s="530"/>
      <c r="Y797" s="530"/>
      <c r="Z797" s="530"/>
      <c r="AA797" s="530"/>
      <c r="AB797" s="530"/>
      <c r="AC797" s="530"/>
      <c r="AD797" s="530"/>
      <c r="AE797" s="530"/>
      <c r="AF797" s="530"/>
      <c r="AG797" s="513"/>
      <c r="AH797" s="514">
        <f t="shared" si="665"/>
        <v>28</v>
      </c>
      <c r="AI797" s="498">
        <f t="shared" si="666"/>
        <v>0</v>
      </c>
      <c r="AJ797" s="516">
        <f t="shared" si="667"/>
        <v>0</v>
      </c>
      <c r="AM797" s="504">
        <f t="shared" si="668"/>
        <v>0</v>
      </c>
      <c r="AN797" s="504">
        <f>+COUNTIF(F797:AG797,"外")</f>
        <v>0</v>
      </c>
    </row>
    <row r="798" spans="2:40" ht="24.75" customHeight="1">
      <c r="B798" s="3007"/>
      <c r="C798" s="3009" t="s">
        <v>900</v>
      </c>
      <c r="D798" s="504" t="s">
        <v>488</v>
      </c>
      <c r="E798" s="526" t="s">
        <v>906</v>
      </c>
      <c r="F798" s="506"/>
      <c r="G798" s="507"/>
      <c r="H798" s="507"/>
      <c r="I798" s="507"/>
      <c r="J798" s="507"/>
      <c r="K798" s="507"/>
      <c r="L798" s="507"/>
      <c r="M798" s="507"/>
      <c r="N798" s="507"/>
      <c r="O798" s="507"/>
      <c r="P798" s="507"/>
      <c r="Q798" s="507"/>
      <c r="R798" s="507"/>
      <c r="S798" s="507"/>
      <c r="T798" s="507"/>
      <c r="U798" s="507"/>
      <c r="V798" s="507"/>
      <c r="W798" s="507"/>
      <c r="X798" s="507"/>
      <c r="Y798" s="507"/>
      <c r="Z798" s="507"/>
      <c r="AA798" s="507"/>
      <c r="AB798" s="507"/>
      <c r="AC798" s="507"/>
      <c r="AD798" s="507"/>
      <c r="AE798" s="507"/>
      <c r="AF798" s="507"/>
      <c r="AG798" s="508"/>
      <c r="AH798" s="527"/>
      <c r="AI798" s="504"/>
      <c r="AJ798" s="528"/>
    </row>
    <row r="799" spans="2:40">
      <c r="B799" s="3007"/>
      <c r="C799" s="3010"/>
      <c r="D799" s="509" t="str">
        <f>E$18</f>
        <v>●●</v>
      </c>
      <c r="E799" s="510"/>
      <c r="F799" s="511"/>
      <c r="G799" s="512"/>
      <c r="H799" s="512"/>
      <c r="I799" s="512"/>
      <c r="J799" s="512"/>
      <c r="K799" s="512"/>
      <c r="L799" s="512"/>
      <c r="M799" s="512"/>
      <c r="N799" s="512"/>
      <c r="O799" s="512"/>
      <c r="P799" s="512"/>
      <c r="Q799" s="512"/>
      <c r="R799" s="512"/>
      <c r="S799" s="512"/>
      <c r="T799" s="512"/>
      <c r="U799" s="512"/>
      <c r="V799" s="512"/>
      <c r="W799" s="512"/>
      <c r="X799" s="512"/>
      <c r="Y799" s="512"/>
      <c r="Z799" s="512"/>
      <c r="AA799" s="512"/>
      <c r="AB799" s="512"/>
      <c r="AC799" s="512"/>
      <c r="AD799" s="512"/>
      <c r="AE799" s="512"/>
      <c r="AF799" s="512"/>
      <c r="AG799" s="531"/>
      <c r="AH799" s="514">
        <f t="shared" ref="AH799:AH802" si="669">COUNTA(F$96:AG$96)-AI799</f>
        <v>28</v>
      </c>
      <c r="AI799" s="532">
        <f t="shared" ref="AI799:AI802" si="670">AM799+AN799</f>
        <v>0</v>
      </c>
      <c r="AJ799" s="533">
        <f>+COUNTIF(F799:AG799,"休")</f>
        <v>0</v>
      </c>
      <c r="AM799" s="504">
        <f>+COUNTIF(F799:AG799,"－")</f>
        <v>0</v>
      </c>
      <c r="AN799" s="504">
        <f>+COUNTIF(F799:AG799,"外")</f>
        <v>0</v>
      </c>
    </row>
    <row r="800" spans="2:40">
      <c r="B800" s="3007"/>
      <c r="C800" s="3010"/>
      <c r="D800" s="517">
        <f>E$19</f>
        <v>0</v>
      </c>
      <c r="E800" s="518"/>
      <c r="F800" s="519"/>
      <c r="G800" s="520"/>
      <c r="H800" s="520"/>
      <c r="I800" s="520"/>
      <c r="J800" s="520"/>
      <c r="K800" s="520"/>
      <c r="L800" s="520"/>
      <c r="M800" s="520"/>
      <c r="N800" s="520"/>
      <c r="O800" s="520"/>
      <c r="P800" s="520"/>
      <c r="Q800" s="520"/>
      <c r="R800" s="520"/>
      <c r="S800" s="520"/>
      <c r="T800" s="520"/>
      <c r="U800" s="520"/>
      <c r="V800" s="520"/>
      <c r="W800" s="520"/>
      <c r="X800" s="520"/>
      <c r="Y800" s="520"/>
      <c r="Z800" s="520"/>
      <c r="AA800" s="520"/>
      <c r="AB800" s="520"/>
      <c r="AC800" s="520"/>
      <c r="AD800" s="520"/>
      <c r="AE800" s="520"/>
      <c r="AF800" s="520"/>
      <c r="AG800" s="521"/>
      <c r="AH800" s="514">
        <f t="shared" si="669"/>
        <v>28</v>
      </c>
      <c r="AI800" s="467">
        <f t="shared" si="670"/>
        <v>0</v>
      </c>
      <c r="AJ800" s="522">
        <f t="shared" ref="AJ800:AJ802" si="671">+COUNTIF(F800:AG800,"休")</f>
        <v>0</v>
      </c>
      <c r="AM800" s="504">
        <f t="shared" ref="AM800:AM802" si="672">+COUNTIF(F800:AG800,"－")</f>
        <v>0</v>
      </c>
      <c r="AN800" s="504">
        <f>+COUNTIF(F800:AG800,"外")</f>
        <v>0</v>
      </c>
    </row>
    <row r="801" spans="2:40">
      <c r="B801" s="3007"/>
      <c r="C801" s="3010"/>
      <c r="D801" s="517">
        <f>E$20</f>
        <v>0</v>
      </c>
      <c r="E801" s="518"/>
      <c r="F801" s="519"/>
      <c r="G801" s="520"/>
      <c r="H801" s="520"/>
      <c r="I801" s="520"/>
      <c r="J801" s="520"/>
      <c r="K801" s="520"/>
      <c r="L801" s="520"/>
      <c r="M801" s="520"/>
      <c r="N801" s="520"/>
      <c r="O801" s="520"/>
      <c r="P801" s="520"/>
      <c r="Q801" s="520"/>
      <c r="R801" s="520"/>
      <c r="S801" s="520"/>
      <c r="T801" s="520"/>
      <c r="U801" s="520"/>
      <c r="V801" s="520"/>
      <c r="W801" s="520"/>
      <c r="X801" s="520"/>
      <c r="Y801" s="520"/>
      <c r="Z801" s="520"/>
      <c r="AA801" s="520"/>
      <c r="AB801" s="520"/>
      <c r="AC801" s="520"/>
      <c r="AD801" s="520"/>
      <c r="AE801" s="520"/>
      <c r="AF801" s="520"/>
      <c r="AG801" s="521"/>
      <c r="AH801" s="514">
        <f t="shared" si="669"/>
        <v>28</v>
      </c>
      <c r="AI801" s="467">
        <f t="shared" si="670"/>
        <v>0</v>
      </c>
      <c r="AJ801" s="522">
        <f t="shared" si="671"/>
        <v>0</v>
      </c>
      <c r="AM801" s="504">
        <f t="shared" si="672"/>
        <v>0</v>
      </c>
      <c r="AN801" s="504">
        <f>+COUNTIF(F801:AG801,"外")</f>
        <v>0</v>
      </c>
    </row>
    <row r="802" spans="2:40">
      <c r="B802" s="3008"/>
      <c r="C802" s="3011"/>
      <c r="D802" s="534">
        <f>E$21</f>
        <v>0</v>
      </c>
      <c r="E802" s="544"/>
      <c r="F802" s="536"/>
      <c r="G802" s="537"/>
      <c r="H802" s="537"/>
      <c r="I802" s="537"/>
      <c r="J802" s="537"/>
      <c r="K802" s="537"/>
      <c r="L802" s="537"/>
      <c r="M802" s="537"/>
      <c r="N802" s="537"/>
      <c r="O802" s="537"/>
      <c r="P802" s="537"/>
      <c r="Q802" s="537"/>
      <c r="R802" s="537"/>
      <c r="S802" s="537"/>
      <c r="T802" s="537"/>
      <c r="U802" s="537"/>
      <c r="V802" s="537"/>
      <c r="W802" s="537"/>
      <c r="X802" s="537"/>
      <c r="Y802" s="537"/>
      <c r="Z802" s="537"/>
      <c r="AA802" s="537"/>
      <c r="AB802" s="537"/>
      <c r="AC802" s="537"/>
      <c r="AD802" s="537"/>
      <c r="AE802" s="537"/>
      <c r="AF802" s="537"/>
      <c r="AG802" s="538"/>
      <c r="AH802" s="539">
        <f t="shared" si="669"/>
        <v>28</v>
      </c>
      <c r="AI802" s="535">
        <f t="shared" si="670"/>
        <v>0</v>
      </c>
      <c r="AJ802" s="540">
        <f t="shared" si="671"/>
        <v>0</v>
      </c>
      <c r="AM802" s="504">
        <f t="shared" si="672"/>
        <v>0</v>
      </c>
      <c r="AN802" s="504">
        <f>+COUNTIF(F802:AG802,"外")</f>
        <v>0</v>
      </c>
    </row>
    <row r="803" spans="2:4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row>
    <row r="804" spans="2:40" ht="13.5" customHeight="1">
      <c r="B804" s="491"/>
      <c r="C804" s="492"/>
      <c r="D804" s="493"/>
      <c r="E804" s="456" t="s">
        <v>858</v>
      </c>
      <c r="F804" s="457">
        <f>+AG784+1</f>
        <v>46117</v>
      </c>
      <c r="G804" s="458">
        <f>+F804+1</f>
        <v>46118</v>
      </c>
      <c r="H804" s="458">
        <f t="shared" ref="H804:Y804" si="673">+G804+1</f>
        <v>46119</v>
      </c>
      <c r="I804" s="458">
        <f t="shared" si="673"/>
        <v>46120</v>
      </c>
      <c r="J804" s="458">
        <f t="shared" si="673"/>
        <v>46121</v>
      </c>
      <c r="K804" s="458">
        <f t="shared" si="673"/>
        <v>46122</v>
      </c>
      <c r="L804" s="458">
        <f t="shared" si="673"/>
        <v>46123</v>
      </c>
      <c r="M804" s="458">
        <f t="shared" si="673"/>
        <v>46124</v>
      </c>
      <c r="N804" s="458">
        <f t="shared" si="673"/>
        <v>46125</v>
      </c>
      <c r="O804" s="458">
        <f t="shared" si="673"/>
        <v>46126</v>
      </c>
      <c r="P804" s="458">
        <f t="shared" si="673"/>
        <v>46127</v>
      </c>
      <c r="Q804" s="458">
        <f t="shared" si="673"/>
        <v>46128</v>
      </c>
      <c r="R804" s="458">
        <f t="shared" si="673"/>
        <v>46129</v>
      </c>
      <c r="S804" s="458">
        <f t="shared" si="673"/>
        <v>46130</v>
      </c>
      <c r="T804" s="458">
        <f t="shared" si="673"/>
        <v>46131</v>
      </c>
      <c r="U804" s="458">
        <f t="shared" si="673"/>
        <v>46132</v>
      </c>
      <c r="V804" s="458">
        <f t="shared" si="673"/>
        <v>46133</v>
      </c>
      <c r="W804" s="458">
        <f t="shared" si="673"/>
        <v>46134</v>
      </c>
      <c r="X804" s="458">
        <f t="shared" si="673"/>
        <v>46135</v>
      </c>
      <c r="Y804" s="458">
        <f t="shared" si="673"/>
        <v>46136</v>
      </c>
      <c r="Z804" s="458">
        <f>+Y804+1</f>
        <v>46137</v>
      </c>
      <c r="AA804" s="458">
        <f t="shared" ref="AA804:AC804" si="674">+Z804+1</f>
        <v>46138</v>
      </c>
      <c r="AB804" s="458">
        <f t="shared" si="674"/>
        <v>46139</v>
      </c>
      <c r="AC804" s="458">
        <f t="shared" si="674"/>
        <v>46140</v>
      </c>
      <c r="AD804" s="458">
        <f>+AC804+1</f>
        <v>46141</v>
      </c>
      <c r="AE804" s="458">
        <f t="shared" ref="AE804" si="675">+AD804+1</f>
        <v>46142</v>
      </c>
      <c r="AF804" s="458">
        <f>+AE804+1</f>
        <v>46143</v>
      </c>
      <c r="AG804" s="494">
        <f t="shared" ref="AG804" si="676">+AF804+1</f>
        <v>46144</v>
      </c>
      <c r="AH804" s="3013" t="s">
        <v>902</v>
      </c>
      <c r="AI804" s="3016" t="s">
        <v>903</v>
      </c>
      <c r="AJ804" s="3019" t="s">
        <v>878</v>
      </c>
      <c r="AK804" s="3022"/>
      <c r="AM804" s="3023" t="s">
        <v>950</v>
      </c>
      <c r="AN804" s="3023" t="s">
        <v>905</v>
      </c>
    </row>
    <row r="805" spans="2:40">
      <c r="B805" s="495"/>
      <c r="C805" s="496"/>
      <c r="D805" s="497"/>
      <c r="E805" s="467" t="s">
        <v>859</v>
      </c>
      <c r="F805" s="468" t="str">
        <f>TEXT(WEEKDAY(+F804),"aaa")</f>
        <v>日</v>
      </c>
      <c r="G805" s="469" t="str">
        <f t="shared" ref="G805:AG805" si="677">TEXT(WEEKDAY(+G804),"aaa")</f>
        <v>月</v>
      </c>
      <c r="H805" s="469" t="str">
        <f t="shared" si="677"/>
        <v>火</v>
      </c>
      <c r="I805" s="469" t="str">
        <f t="shared" si="677"/>
        <v>水</v>
      </c>
      <c r="J805" s="469" t="str">
        <f t="shared" si="677"/>
        <v>木</v>
      </c>
      <c r="K805" s="469" t="str">
        <f t="shared" si="677"/>
        <v>金</v>
      </c>
      <c r="L805" s="469" t="str">
        <f t="shared" si="677"/>
        <v>土</v>
      </c>
      <c r="M805" s="469" t="str">
        <f t="shared" si="677"/>
        <v>日</v>
      </c>
      <c r="N805" s="469" t="str">
        <f t="shared" si="677"/>
        <v>月</v>
      </c>
      <c r="O805" s="469" t="str">
        <f t="shared" si="677"/>
        <v>火</v>
      </c>
      <c r="P805" s="469" t="str">
        <f t="shared" si="677"/>
        <v>水</v>
      </c>
      <c r="Q805" s="469" t="str">
        <f t="shared" si="677"/>
        <v>木</v>
      </c>
      <c r="R805" s="469" t="str">
        <f t="shared" si="677"/>
        <v>金</v>
      </c>
      <c r="S805" s="469" t="str">
        <f t="shared" si="677"/>
        <v>土</v>
      </c>
      <c r="T805" s="469" t="str">
        <f t="shared" si="677"/>
        <v>日</v>
      </c>
      <c r="U805" s="469" t="str">
        <f t="shared" si="677"/>
        <v>月</v>
      </c>
      <c r="V805" s="469" t="str">
        <f t="shared" si="677"/>
        <v>火</v>
      </c>
      <c r="W805" s="469" t="str">
        <f t="shared" si="677"/>
        <v>水</v>
      </c>
      <c r="X805" s="469" t="str">
        <f t="shared" si="677"/>
        <v>木</v>
      </c>
      <c r="Y805" s="469" t="str">
        <f t="shared" si="677"/>
        <v>金</v>
      </c>
      <c r="Z805" s="469" t="str">
        <f t="shared" si="677"/>
        <v>土</v>
      </c>
      <c r="AA805" s="469" t="str">
        <f t="shared" si="677"/>
        <v>日</v>
      </c>
      <c r="AB805" s="469" t="str">
        <f t="shared" si="677"/>
        <v>月</v>
      </c>
      <c r="AC805" s="469" t="str">
        <f t="shared" si="677"/>
        <v>火</v>
      </c>
      <c r="AD805" s="469" t="str">
        <f t="shared" si="677"/>
        <v>水</v>
      </c>
      <c r="AE805" s="469" t="str">
        <f t="shared" si="677"/>
        <v>木</v>
      </c>
      <c r="AF805" s="469" t="str">
        <f t="shared" si="677"/>
        <v>金</v>
      </c>
      <c r="AG805" s="550" t="str">
        <f t="shared" si="677"/>
        <v>土</v>
      </c>
      <c r="AH805" s="3014"/>
      <c r="AI805" s="3017"/>
      <c r="AJ805" s="3020"/>
      <c r="AK805" s="3022"/>
      <c r="AM805" s="3023"/>
      <c r="AN805" s="3023"/>
    </row>
    <row r="806" spans="2:40" ht="24.75" customHeight="1">
      <c r="B806" s="502" t="s">
        <v>876</v>
      </c>
      <c r="C806" s="503" t="s">
        <v>877</v>
      </c>
      <c r="D806" s="504" t="s">
        <v>488</v>
      </c>
      <c r="E806" s="526" t="s">
        <v>906</v>
      </c>
      <c r="F806" s="506"/>
      <c r="G806" s="507"/>
      <c r="H806" s="507"/>
      <c r="I806" s="507"/>
      <c r="J806" s="507"/>
      <c r="K806" s="507"/>
      <c r="L806" s="507"/>
      <c r="M806" s="507"/>
      <c r="N806" s="507"/>
      <c r="O806" s="507"/>
      <c r="P806" s="507"/>
      <c r="Q806" s="507"/>
      <c r="R806" s="507"/>
      <c r="S806" s="507"/>
      <c r="T806" s="507"/>
      <c r="U806" s="507"/>
      <c r="V806" s="507"/>
      <c r="W806" s="507"/>
      <c r="X806" s="507"/>
      <c r="Y806" s="507"/>
      <c r="Z806" s="507"/>
      <c r="AA806" s="507"/>
      <c r="AB806" s="507"/>
      <c r="AC806" s="507"/>
      <c r="AD806" s="507"/>
      <c r="AE806" s="507"/>
      <c r="AF806" s="507"/>
      <c r="AG806" s="508"/>
      <c r="AH806" s="3015"/>
      <c r="AI806" s="3018"/>
      <c r="AJ806" s="3021"/>
      <c r="AK806" s="3022"/>
    </row>
    <row r="807" spans="2:40" ht="13.5" customHeight="1">
      <c r="B807" s="3006" t="s">
        <v>885</v>
      </c>
      <c r="C807" s="3009" t="s">
        <v>886</v>
      </c>
      <c r="D807" s="509" t="str">
        <f>E$8</f>
        <v>〇〇</v>
      </c>
      <c r="E807" s="510"/>
      <c r="F807" s="511"/>
      <c r="G807" s="512"/>
      <c r="H807" s="512"/>
      <c r="I807" s="512"/>
      <c r="J807" s="512"/>
      <c r="K807" s="512"/>
      <c r="L807" s="512"/>
      <c r="M807" s="512"/>
      <c r="N807" s="512"/>
      <c r="O807" s="512"/>
      <c r="P807" s="512"/>
      <c r="Q807" s="512"/>
      <c r="R807" s="512"/>
      <c r="S807" s="512"/>
      <c r="T807" s="512"/>
      <c r="U807" s="512"/>
      <c r="V807" s="512"/>
      <c r="W807" s="512"/>
      <c r="X807" s="512"/>
      <c r="Y807" s="512"/>
      <c r="Z807" s="512"/>
      <c r="AA807" s="512"/>
      <c r="AB807" s="512"/>
      <c r="AC807" s="512"/>
      <c r="AD807" s="512"/>
      <c r="AE807" s="512"/>
      <c r="AF807" s="512"/>
      <c r="AG807" s="513"/>
      <c r="AH807" s="514">
        <f>COUNTA(F$116:AG$116)-AI807</f>
        <v>28</v>
      </c>
      <c r="AI807" s="515">
        <f>AM807+AN807</f>
        <v>0</v>
      </c>
      <c r="AJ807" s="516">
        <f>+COUNTIF(F807:AG807,"休")</f>
        <v>0</v>
      </c>
      <c r="AM807" s="504">
        <f>+COUNTIF(F807:AG807,"－")</f>
        <v>0</v>
      </c>
      <c r="AN807" s="504">
        <f t="shared" ref="AN807:AN812" si="678">+COUNTIF(F807:AG807,"外")</f>
        <v>0</v>
      </c>
    </row>
    <row r="808" spans="2:40" ht="13.5" customHeight="1">
      <c r="B808" s="3007"/>
      <c r="C808" s="3010"/>
      <c r="D808" s="517" t="str">
        <f>E$9</f>
        <v>●●</v>
      </c>
      <c r="E808" s="518"/>
      <c r="F808" s="519"/>
      <c r="G808" s="520"/>
      <c r="H808" s="520"/>
      <c r="I808" s="520"/>
      <c r="J808" s="520"/>
      <c r="K808" s="520"/>
      <c r="L808" s="520"/>
      <c r="M808" s="520"/>
      <c r="N808" s="520"/>
      <c r="O808" s="520"/>
      <c r="P808" s="520"/>
      <c r="Q808" s="520"/>
      <c r="R808" s="520"/>
      <c r="S808" s="520"/>
      <c r="T808" s="520"/>
      <c r="U808" s="520"/>
      <c r="V808" s="520"/>
      <c r="W808" s="520"/>
      <c r="X808" s="520"/>
      <c r="Y808" s="520"/>
      <c r="Z808" s="520"/>
      <c r="AA808" s="520"/>
      <c r="AB808" s="520"/>
      <c r="AC808" s="520"/>
      <c r="AD808" s="520"/>
      <c r="AE808" s="520"/>
      <c r="AF808" s="520"/>
      <c r="AG808" s="521"/>
      <c r="AH808" s="514">
        <f t="shared" ref="AH808:AH812" si="679">COUNTA(F$116:AG$116)-AI808</f>
        <v>28</v>
      </c>
      <c r="AI808" s="467">
        <f t="shared" ref="AI808" si="680">AM808+AN808</f>
        <v>0</v>
      </c>
      <c r="AJ808" s="522">
        <f t="shared" ref="AJ808:AJ811" si="681">+COUNTIF(F808:AG808,"休")</f>
        <v>0</v>
      </c>
      <c r="AM808" s="504">
        <f t="shared" ref="AM808:AM811" si="682">+COUNTIF(F808:AG808,"－")</f>
        <v>0</v>
      </c>
      <c r="AN808" s="504">
        <f t="shared" si="678"/>
        <v>0</v>
      </c>
    </row>
    <row r="809" spans="2:40">
      <c r="B809" s="3007"/>
      <c r="C809" s="3010"/>
      <c r="D809" s="517" t="str">
        <f>E$10</f>
        <v>△△</v>
      </c>
      <c r="E809" s="518"/>
      <c r="F809" s="519"/>
      <c r="G809" s="520"/>
      <c r="H809" s="520"/>
      <c r="I809" s="520"/>
      <c r="J809" s="520"/>
      <c r="K809" s="520"/>
      <c r="L809" s="520"/>
      <c r="M809" s="520"/>
      <c r="N809" s="520"/>
      <c r="O809" s="520"/>
      <c r="P809" s="520"/>
      <c r="Q809" s="520"/>
      <c r="R809" s="520"/>
      <c r="S809" s="520"/>
      <c r="T809" s="520"/>
      <c r="U809" s="520"/>
      <c r="V809" s="520"/>
      <c r="W809" s="520"/>
      <c r="X809" s="520"/>
      <c r="Y809" s="520"/>
      <c r="Z809" s="520"/>
      <c r="AA809" s="520"/>
      <c r="AB809" s="520"/>
      <c r="AC809" s="520"/>
      <c r="AD809" s="520"/>
      <c r="AE809" s="520"/>
      <c r="AF809" s="520"/>
      <c r="AG809" s="521"/>
      <c r="AH809" s="514">
        <f t="shared" si="679"/>
        <v>28</v>
      </c>
      <c r="AI809" s="467">
        <f>AM809+AN809</f>
        <v>0</v>
      </c>
      <c r="AJ809" s="522">
        <f t="shared" si="681"/>
        <v>0</v>
      </c>
      <c r="AM809" s="504">
        <f t="shared" si="682"/>
        <v>0</v>
      </c>
      <c r="AN809" s="504">
        <f t="shared" si="678"/>
        <v>0</v>
      </c>
    </row>
    <row r="810" spans="2:40">
      <c r="B810" s="3007"/>
      <c r="C810" s="3010"/>
      <c r="D810" s="517" t="str">
        <f>E$11</f>
        <v>■■</v>
      </c>
      <c r="E810" s="518"/>
      <c r="F810" s="519"/>
      <c r="G810" s="520"/>
      <c r="H810" s="520"/>
      <c r="I810" s="520"/>
      <c r="J810" s="520"/>
      <c r="K810" s="520"/>
      <c r="L810" s="520"/>
      <c r="M810" s="520"/>
      <c r="N810" s="520"/>
      <c r="O810" s="520"/>
      <c r="P810" s="520"/>
      <c r="Q810" s="520"/>
      <c r="R810" s="520"/>
      <c r="S810" s="520"/>
      <c r="T810" s="520"/>
      <c r="U810" s="520"/>
      <c r="V810" s="520"/>
      <c r="W810" s="520"/>
      <c r="X810" s="520"/>
      <c r="Y810" s="520"/>
      <c r="Z810" s="520"/>
      <c r="AA810" s="520"/>
      <c r="AB810" s="520"/>
      <c r="AC810" s="520"/>
      <c r="AD810" s="520"/>
      <c r="AE810" s="520"/>
      <c r="AF810" s="520"/>
      <c r="AG810" s="521"/>
      <c r="AH810" s="514">
        <f t="shared" si="679"/>
        <v>28</v>
      </c>
      <c r="AI810" s="467">
        <f t="shared" ref="AI810:AI812" si="683">AM810+AN810</f>
        <v>0</v>
      </c>
      <c r="AJ810" s="522">
        <f t="shared" si="681"/>
        <v>0</v>
      </c>
      <c r="AM810" s="504">
        <f t="shared" si="682"/>
        <v>0</v>
      </c>
      <c r="AN810" s="504">
        <f t="shared" si="678"/>
        <v>0</v>
      </c>
    </row>
    <row r="811" spans="2:40">
      <c r="B811" s="3007"/>
      <c r="C811" s="3010"/>
      <c r="D811" s="517" t="str">
        <f>E$12</f>
        <v>★★</v>
      </c>
      <c r="E811" s="518"/>
      <c r="F811" s="519"/>
      <c r="G811" s="520"/>
      <c r="H811" s="520"/>
      <c r="I811" s="520"/>
      <c r="J811" s="520"/>
      <c r="K811" s="520"/>
      <c r="L811" s="520"/>
      <c r="M811" s="520"/>
      <c r="N811" s="520"/>
      <c r="O811" s="520"/>
      <c r="P811" s="520"/>
      <c r="Q811" s="520"/>
      <c r="R811" s="520"/>
      <c r="S811" s="520"/>
      <c r="T811" s="520"/>
      <c r="U811" s="520"/>
      <c r="V811" s="520"/>
      <c r="W811" s="520"/>
      <c r="X811" s="520"/>
      <c r="Y811" s="520"/>
      <c r="Z811" s="520"/>
      <c r="AA811" s="520"/>
      <c r="AB811" s="520"/>
      <c r="AC811" s="520"/>
      <c r="AD811" s="520"/>
      <c r="AE811" s="520"/>
      <c r="AF811" s="520"/>
      <c r="AG811" s="521"/>
      <c r="AH811" s="514">
        <f t="shared" si="679"/>
        <v>28</v>
      </c>
      <c r="AI811" s="467">
        <f t="shared" si="683"/>
        <v>0</v>
      </c>
      <c r="AJ811" s="522">
        <f t="shared" si="681"/>
        <v>0</v>
      </c>
      <c r="AM811" s="504">
        <f t="shared" si="682"/>
        <v>0</v>
      </c>
      <c r="AN811" s="504">
        <f t="shared" si="678"/>
        <v>0</v>
      </c>
    </row>
    <row r="812" spans="2:40">
      <c r="B812" s="3008"/>
      <c r="C812" s="3011"/>
      <c r="D812" s="529"/>
      <c r="E812" s="455"/>
      <c r="F812" s="523"/>
      <c r="G812" s="524"/>
      <c r="H812" s="524"/>
      <c r="I812" s="524"/>
      <c r="J812" s="524"/>
      <c r="K812" s="524"/>
      <c r="L812" s="524"/>
      <c r="M812" s="524"/>
      <c r="N812" s="524"/>
      <c r="O812" s="524"/>
      <c r="P812" s="524"/>
      <c r="Q812" s="524"/>
      <c r="R812" s="524"/>
      <c r="S812" s="524"/>
      <c r="T812" s="524"/>
      <c r="U812" s="524"/>
      <c r="V812" s="524"/>
      <c r="W812" s="524"/>
      <c r="X812" s="524"/>
      <c r="Y812" s="524"/>
      <c r="Z812" s="524"/>
      <c r="AA812" s="524"/>
      <c r="AB812" s="524"/>
      <c r="AC812" s="524"/>
      <c r="AD812" s="524"/>
      <c r="AE812" s="524"/>
      <c r="AF812" s="524"/>
      <c r="AG812" s="525"/>
      <c r="AH812" s="514">
        <f t="shared" si="679"/>
        <v>28</v>
      </c>
      <c r="AI812" s="515">
        <f t="shared" si="683"/>
        <v>0</v>
      </c>
      <c r="AJ812" s="516">
        <f>+COUNTIF(F812:AG812,"休")</f>
        <v>0</v>
      </c>
      <c r="AM812" s="504">
        <f>+COUNTIF(F812:AG812,"－")</f>
        <v>0</v>
      </c>
      <c r="AN812" s="504">
        <f t="shared" si="678"/>
        <v>0</v>
      </c>
    </row>
    <row r="813" spans="2:40" ht="24.75" customHeight="1">
      <c r="B813" s="3006" t="s">
        <v>896</v>
      </c>
      <c r="C813" s="3009" t="s">
        <v>897</v>
      </c>
      <c r="D813" s="504" t="s">
        <v>488</v>
      </c>
      <c r="E813" s="526" t="s">
        <v>906</v>
      </c>
      <c r="F813" s="506"/>
      <c r="G813" s="507"/>
      <c r="H813" s="507"/>
      <c r="I813" s="507"/>
      <c r="J813" s="507"/>
      <c r="K813" s="507"/>
      <c r="L813" s="507"/>
      <c r="M813" s="507"/>
      <c r="N813" s="507"/>
      <c r="O813" s="507"/>
      <c r="P813" s="507"/>
      <c r="Q813" s="507"/>
      <c r="R813" s="507"/>
      <c r="S813" s="507"/>
      <c r="T813" s="507"/>
      <c r="U813" s="507"/>
      <c r="V813" s="507"/>
      <c r="W813" s="507"/>
      <c r="X813" s="507"/>
      <c r="Y813" s="507"/>
      <c r="Z813" s="507"/>
      <c r="AA813" s="507"/>
      <c r="AB813" s="507"/>
      <c r="AC813" s="507"/>
      <c r="AD813" s="507"/>
      <c r="AE813" s="507"/>
      <c r="AF813" s="507"/>
      <c r="AG813" s="508"/>
      <c r="AH813" s="527"/>
      <c r="AI813" s="504"/>
      <c r="AJ813" s="528"/>
    </row>
    <row r="814" spans="2:40" ht="13.5" customHeight="1">
      <c r="B814" s="3007"/>
      <c r="C814" s="3010"/>
      <c r="D814" s="529" t="str">
        <f>E$14</f>
        <v>〇〇</v>
      </c>
      <c r="E814" s="455"/>
      <c r="F814" s="511"/>
      <c r="G814" s="512"/>
      <c r="H814" s="512"/>
      <c r="I814" s="512"/>
      <c r="J814" s="512"/>
      <c r="K814" s="512"/>
      <c r="L814" s="512"/>
      <c r="M814" s="512"/>
      <c r="N814" s="512"/>
      <c r="O814" s="512"/>
      <c r="P814" s="512"/>
      <c r="Q814" s="512"/>
      <c r="R814" s="512"/>
      <c r="S814" s="512"/>
      <c r="T814" s="512"/>
      <c r="U814" s="512"/>
      <c r="V814" s="512"/>
      <c r="W814" s="512"/>
      <c r="X814" s="512"/>
      <c r="Y814" s="512"/>
      <c r="Z814" s="512"/>
      <c r="AA814" s="512"/>
      <c r="AB814" s="512"/>
      <c r="AC814" s="512"/>
      <c r="AD814" s="512"/>
      <c r="AE814" s="512"/>
      <c r="AF814" s="512"/>
      <c r="AG814" s="513"/>
      <c r="AH814" s="514">
        <f t="shared" ref="AH814:AH817" si="684">COUNTA(F$116:AG$116)-AI814</f>
        <v>28</v>
      </c>
      <c r="AI814" s="515">
        <f t="shared" ref="AI814:AI817" si="685">AM814+AN814</f>
        <v>0</v>
      </c>
      <c r="AJ814" s="516">
        <f>+COUNTIF(F814:AG814,"休")</f>
        <v>0</v>
      </c>
      <c r="AM814" s="504">
        <f>+COUNTIF(F814:AG814,"－")</f>
        <v>0</v>
      </c>
      <c r="AN814" s="504">
        <f>+COUNTIF(F814:AG814,"外")</f>
        <v>0</v>
      </c>
    </row>
    <row r="815" spans="2:40">
      <c r="B815" s="3007"/>
      <c r="C815" s="3010"/>
      <c r="D815" s="517" t="str">
        <f>E$15</f>
        <v>●●</v>
      </c>
      <c r="E815" s="518"/>
      <c r="F815" s="519"/>
      <c r="G815" s="520"/>
      <c r="H815" s="520"/>
      <c r="I815" s="520"/>
      <c r="J815" s="520"/>
      <c r="K815" s="520"/>
      <c r="L815" s="520"/>
      <c r="M815" s="520"/>
      <c r="N815" s="520"/>
      <c r="O815" s="520"/>
      <c r="P815" s="520"/>
      <c r="Q815" s="520"/>
      <c r="R815" s="520"/>
      <c r="S815" s="520"/>
      <c r="T815" s="520"/>
      <c r="U815" s="520"/>
      <c r="V815" s="520"/>
      <c r="W815" s="520"/>
      <c r="X815" s="520"/>
      <c r="Y815" s="520"/>
      <c r="Z815" s="520"/>
      <c r="AA815" s="520"/>
      <c r="AB815" s="520"/>
      <c r="AC815" s="520"/>
      <c r="AD815" s="520"/>
      <c r="AE815" s="520"/>
      <c r="AF815" s="520"/>
      <c r="AG815" s="521"/>
      <c r="AH815" s="514">
        <f t="shared" si="684"/>
        <v>28</v>
      </c>
      <c r="AI815" s="467">
        <f t="shared" si="685"/>
        <v>0</v>
      </c>
      <c r="AJ815" s="522">
        <f t="shared" ref="AJ815:AJ817" si="686">+COUNTIF(F815:AG815,"休")</f>
        <v>0</v>
      </c>
      <c r="AM815" s="504">
        <f t="shared" ref="AM815:AM817" si="687">+COUNTIF(F815:AG815,"－")</f>
        <v>0</v>
      </c>
      <c r="AN815" s="504">
        <f>+COUNTIF(F815:AG815,"外")</f>
        <v>0</v>
      </c>
    </row>
    <row r="816" spans="2:40">
      <c r="B816" s="3007"/>
      <c r="C816" s="3010"/>
      <c r="D816" s="517">
        <f>E$16</f>
        <v>0</v>
      </c>
      <c r="E816" s="518"/>
      <c r="F816" s="519"/>
      <c r="G816" s="520"/>
      <c r="H816" s="520"/>
      <c r="I816" s="520"/>
      <c r="J816" s="520"/>
      <c r="K816" s="520"/>
      <c r="L816" s="520"/>
      <c r="M816" s="520"/>
      <c r="N816" s="520"/>
      <c r="O816" s="520"/>
      <c r="P816" s="520"/>
      <c r="Q816" s="520"/>
      <c r="R816" s="520"/>
      <c r="S816" s="520"/>
      <c r="T816" s="520"/>
      <c r="U816" s="520"/>
      <c r="V816" s="520"/>
      <c r="W816" s="520"/>
      <c r="X816" s="520"/>
      <c r="Y816" s="520"/>
      <c r="Z816" s="520"/>
      <c r="AA816" s="520"/>
      <c r="AB816" s="520"/>
      <c r="AC816" s="520"/>
      <c r="AD816" s="520"/>
      <c r="AE816" s="520"/>
      <c r="AF816" s="520"/>
      <c r="AG816" s="521"/>
      <c r="AH816" s="514">
        <f t="shared" si="684"/>
        <v>28</v>
      </c>
      <c r="AI816" s="467">
        <f t="shared" si="685"/>
        <v>0</v>
      </c>
      <c r="AJ816" s="522">
        <f t="shared" si="686"/>
        <v>0</v>
      </c>
      <c r="AM816" s="504">
        <f t="shared" si="687"/>
        <v>0</v>
      </c>
      <c r="AN816" s="504">
        <f>+COUNTIF(F816:AG816,"外")</f>
        <v>0</v>
      </c>
    </row>
    <row r="817" spans="2:40">
      <c r="B817" s="3007"/>
      <c r="C817" s="3011"/>
      <c r="D817" s="529">
        <f>E$17</f>
        <v>0</v>
      </c>
      <c r="E817" s="455"/>
      <c r="F817" s="519"/>
      <c r="G817" s="530"/>
      <c r="H817" s="530"/>
      <c r="I817" s="530"/>
      <c r="J817" s="530"/>
      <c r="K817" s="530"/>
      <c r="L817" s="530"/>
      <c r="M817" s="530"/>
      <c r="N817" s="530"/>
      <c r="O817" s="530"/>
      <c r="P817" s="530"/>
      <c r="Q817" s="530"/>
      <c r="R817" s="530"/>
      <c r="S817" s="530"/>
      <c r="T817" s="530"/>
      <c r="U817" s="530"/>
      <c r="V817" s="530"/>
      <c r="W817" s="530"/>
      <c r="X817" s="530"/>
      <c r="Y817" s="530"/>
      <c r="Z817" s="530"/>
      <c r="AA817" s="530"/>
      <c r="AB817" s="530"/>
      <c r="AC817" s="530"/>
      <c r="AD817" s="530"/>
      <c r="AE817" s="530"/>
      <c r="AF817" s="530"/>
      <c r="AG817" s="513"/>
      <c r="AH817" s="514">
        <f t="shared" si="684"/>
        <v>28</v>
      </c>
      <c r="AI817" s="498">
        <f t="shared" si="685"/>
        <v>0</v>
      </c>
      <c r="AJ817" s="516">
        <f t="shared" si="686"/>
        <v>0</v>
      </c>
      <c r="AM817" s="504">
        <f t="shared" si="687"/>
        <v>0</v>
      </c>
      <c r="AN817" s="504">
        <f>+COUNTIF(F817:AG817,"外")</f>
        <v>0</v>
      </c>
    </row>
    <row r="818" spans="2:40" ht="24.75" customHeight="1">
      <c r="B818" s="3007"/>
      <c r="C818" s="3009" t="s">
        <v>900</v>
      </c>
      <c r="D818" s="504" t="s">
        <v>488</v>
      </c>
      <c r="E818" s="526" t="s">
        <v>906</v>
      </c>
      <c r="F818" s="506"/>
      <c r="G818" s="507"/>
      <c r="H818" s="507"/>
      <c r="I818" s="507"/>
      <c r="J818" s="507"/>
      <c r="K818" s="507"/>
      <c r="L818" s="507"/>
      <c r="M818" s="507"/>
      <c r="N818" s="507"/>
      <c r="O818" s="507"/>
      <c r="P818" s="507"/>
      <c r="Q818" s="507"/>
      <c r="R818" s="507"/>
      <c r="S818" s="507"/>
      <c r="T818" s="507"/>
      <c r="U818" s="507"/>
      <c r="V818" s="507"/>
      <c r="W818" s="507"/>
      <c r="X818" s="507"/>
      <c r="Y818" s="507"/>
      <c r="Z818" s="507"/>
      <c r="AA818" s="507"/>
      <c r="AB818" s="507"/>
      <c r="AC818" s="507"/>
      <c r="AD818" s="507"/>
      <c r="AE818" s="507"/>
      <c r="AF818" s="507"/>
      <c r="AG818" s="508"/>
      <c r="AH818" s="527"/>
      <c r="AI818" s="504"/>
      <c r="AJ818" s="528"/>
    </row>
    <row r="819" spans="2:40">
      <c r="B819" s="3007"/>
      <c r="C819" s="3010"/>
      <c r="D819" s="509" t="str">
        <f>E$18</f>
        <v>●●</v>
      </c>
      <c r="E819" s="510"/>
      <c r="F819" s="511"/>
      <c r="G819" s="512"/>
      <c r="H819" s="512"/>
      <c r="I819" s="512"/>
      <c r="J819" s="512"/>
      <c r="K819" s="512"/>
      <c r="L819" s="512"/>
      <c r="M819" s="512"/>
      <c r="N819" s="512"/>
      <c r="O819" s="512"/>
      <c r="P819" s="512"/>
      <c r="Q819" s="512"/>
      <c r="R819" s="512"/>
      <c r="S819" s="512"/>
      <c r="T819" s="512"/>
      <c r="U819" s="512"/>
      <c r="V819" s="512"/>
      <c r="W819" s="512"/>
      <c r="X819" s="512"/>
      <c r="Y819" s="512"/>
      <c r="Z819" s="512"/>
      <c r="AA819" s="512"/>
      <c r="AB819" s="512"/>
      <c r="AC819" s="512"/>
      <c r="AD819" s="512"/>
      <c r="AE819" s="512"/>
      <c r="AF819" s="512"/>
      <c r="AG819" s="531"/>
      <c r="AH819" s="514">
        <f t="shared" ref="AH819:AH822" si="688">COUNTA(F$116:AG$116)-AI819</f>
        <v>28</v>
      </c>
      <c r="AI819" s="532">
        <f t="shared" ref="AI819:AI822" si="689">AM819+AN819</f>
        <v>0</v>
      </c>
      <c r="AJ819" s="533">
        <f>+COUNTIF(F819:AG819,"休")</f>
        <v>0</v>
      </c>
      <c r="AM819" s="504">
        <f>+COUNTIF(F819:AG819,"－")</f>
        <v>0</v>
      </c>
      <c r="AN819" s="504">
        <f>+COUNTIF(F819:AG819,"外")</f>
        <v>0</v>
      </c>
    </row>
    <row r="820" spans="2:40">
      <c r="B820" s="3007"/>
      <c r="C820" s="3010"/>
      <c r="D820" s="517">
        <f>E$19</f>
        <v>0</v>
      </c>
      <c r="E820" s="518"/>
      <c r="F820" s="519"/>
      <c r="G820" s="520"/>
      <c r="H820" s="520"/>
      <c r="I820" s="520"/>
      <c r="J820" s="520"/>
      <c r="K820" s="520"/>
      <c r="L820" s="520"/>
      <c r="M820" s="520"/>
      <c r="N820" s="520"/>
      <c r="O820" s="520"/>
      <c r="P820" s="520"/>
      <c r="Q820" s="520"/>
      <c r="R820" s="520"/>
      <c r="S820" s="520"/>
      <c r="T820" s="520"/>
      <c r="U820" s="520"/>
      <c r="V820" s="520"/>
      <c r="W820" s="520"/>
      <c r="X820" s="520"/>
      <c r="Y820" s="520"/>
      <c r="Z820" s="520"/>
      <c r="AA820" s="520"/>
      <c r="AB820" s="520"/>
      <c r="AC820" s="520"/>
      <c r="AD820" s="520"/>
      <c r="AE820" s="520"/>
      <c r="AF820" s="520"/>
      <c r="AG820" s="521"/>
      <c r="AH820" s="514">
        <f t="shared" si="688"/>
        <v>28</v>
      </c>
      <c r="AI820" s="467">
        <f t="shared" si="689"/>
        <v>0</v>
      </c>
      <c r="AJ820" s="522">
        <f t="shared" ref="AJ820:AJ822" si="690">+COUNTIF(F820:AG820,"休")</f>
        <v>0</v>
      </c>
      <c r="AM820" s="504">
        <f t="shared" ref="AM820:AM822" si="691">+COUNTIF(F820:AG820,"－")</f>
        <v>0</v>
      </c>
      <c r="AN820" s="504">
        <f>+COUNTIF(F820:AG820,"外")</f>
        <v>0</v>
      </c>
    </row>
    <row r="821" spans="2:40">
      <c r="B821" s="3007"/>
      <c r="C821" s="3010"/>
      <c r="D821" s="517">
        <f>E$20</f>
        <v>0</v>
      </c>
      <c r="E821" s="518"/>
      <c r="F821" s="519"/>
      <c r="G821" s="520"/>
      <c r="H821" s="520"/>
      <c r="I821" s="520"/>
      <c r="J821" s="520"/>
      <c r="K821" s="520"/>
      <c r="L821" s="520"/>
      <c r="M821" s="520"/>
      <c r="N821" s="520"/>
      <c r="O821" s="520"/>
      <c r="P821" s="520"/>
      <c r="Q821" s="520"/>
      <c r="R821" s="520"/>
      <c r="S821" s="520"/>
      <c r="T821" s="520"/>
      <c r="U821" s="520"/>
      <c r="V821" s="520"/>
      <c r="W821" s="520"/>
      <c r="X821" s="520"/>
      <c r="Y821" s="520"/>
      <c r="Z821" s="520"/>
      <c r="AA821" s="520"/>
      <c r="AB821" s="520"/>
      <c r="AC821" s="520"/>
      <c r="AD821" s="520"/>
      <c r="AE821" s="520"/>
      <c r="AF821" s="520"/>
      <c r="AG821" s="521"/>
      <c r="AH821" s="514">
        <f t="shared" si="688"/>
        <v>28</v>
      </c>
      <c r="AI821" s="467">
        <f t="shared" si="689"/>
        <v>0</v>
      </c>
      <c r="AJ821" s="522">
        <f t="shared" si="690"/>
        <v>0</v>
      </c>
      <c r="AM821" s="504">
        <f t="shared" si="691"/>
        <v>0</v>
      </c>
      <c r="AN821" s="504">
        <f>+COUNTIF(F821:AG821,"外")</f>
        <v>0</v>
      </c>
    </row>
    <row r="822" spans="2:40">
      <c r="B822" s="3008"/>
      <c r="C822" s="3011"/>
      <c r="D822" s="534">
        <f>E$21</f>
        <v>0</v>
      </c>
      <c r="E822" s="544"/>
      <c r="F822" s="536"/>
      <c r="G822" s="537"/>
      <c r="H822" s="537"/>
      <c r="I822" s="537"/>
      <c r="J822" s="537"/>
      <c r="K822" s="537"/>
      <c r="L822" s="537"/>
      <c r="M822" s="537"/>
      <c r="N822" s="537"/>
      <c r="O822" s="537"/>
      <c r="P822" s="537"/>
      <c r="Q822" s="537"/>
      <c r="R822" s="537"/>
      <c r="S822" s="537"/>
      <c r="T822" s="537"/>
      <c r="U822" s="537"/>
      <c r="V822" s="537"/>
      <c r="W822" s="537"/>
      <c r="X822" s="537"/>
      <c r="Y822" s="537"/>
      <c r="Z822" s="537"/>
      <c r="AA822" s="537"/>
      <c r="AB822" s="537"/>
      <c r="AC822" s="537"/>
      <c r="AD822" s="537"/>
      <c r="AE822" s="537"/>
      <c r="AF822" s="537"/>
      <c r="AG822" s="538"/>
      <c r="AH822" s="539">
        <f t="shared" si="688"/>
        <v>28</v>
      </c>
      <c r="AI822" s="535">
        <f t="shared" si="689"/>
        <v>0</v>
      </c>
      <c r="AJ822" s="540">
        <f t="shared" si="690"/>
        <v>0</v>
      </c>
      <c r="AM822" s="504">
        <f t="shared" si="691"/>
        <v>0</v>
      </c>
      <c r="AN822" s="504">
        <f>+COUNTIF(F822:AG822,"外")</f>
        <v>0</v>
      </c>
    </row>
    <row r="823" spans="2:4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row>
    <row r="824" spans="2:40" ht="13.5" customHeight="1">
      <c r="B824" s="491"/>
      <c r="C824" s="492"/>
      <c r="D824" s="493"/>
      <c r="E824" s="461" t="s">
        <v>858</v>
      </c>
      <c r="F824" s="462">
        <f>+AG804+1</f>
        <v>46145</v>
      </c>
      <c r="G824" s="463">
        <f>+F824+1</f>
        <v>46146</v>
      </c>
      <c r="H824" s="463">
        <f t="shared" ref="H824:Y824" si="692">+G824+1</f>
        <v>46147</v>
      </c>
      <c r="I824" s="463">
        <f t="shared" si="692"/>
        <v>46148</v>
      </c>
      <c r="J824" s="463">
        <f t="shared" si="692"/>
        <v>46149</v>
      </c>
      <c r="K824" s="463">
        <f t="shared" si="692"/>
        <v>46150</v>
      </c>
      <c r="L824" s="463">
        <f t="shared" si="692"/>
        <v>46151</v>
      </c>
      <c r="M824" s="463">
        <f t="shared" si="692"/>
        <v>46152</v>
      </c>
      <c r="N824" s="463">
        <f t="shared" si="692"/>
        <v>46153</v>
      </c>
      <c r="O824" s="463">
        <f t="shared" si="692"/>
        <v>46154</v>
      </c>
      <c r="P824" s="463">
        <f t="shared" si="692"/>
        <v>46155</v>
      </c>
      <c r="Q824" s="463">
        <f t="shared" si="692"/>
        <v>46156</v>
      </c>
      <c r="R824" s="463">
        <f t="shared" si="692"/>
        <v>46157</v>
      </c>
      <c r="S824" s="463">
        <f t="shared" si="692"/>
        <v>46158</v>
      </c>
      <c r="T824" s="463">
        <f t="shared" si="692"/>
        <v>46159</v>
      </c>
      <c r="U824" s="463">
        <f t="shared" si="692"/>
        <v>46160</v>
      </c>
      <c r="V824" s="463">
        <f t="shared" si="692"/>
        <v>46161</v>
      </c>
      <c r="W824" s="463">
        <f t="shared" si="692"/>
        <v>46162</v>
      </c>
      <c r="X824" s="463">
        <f t="shared" si="692"/>
        <v>46163</v>
      </c>
      <c r="Y824" s="463">
        <f t="shared" si="692"/>
        <v>46164</v>
      </c>
      <c r="Z824" s="463">
        <f>+Y824+1</f>
        <v>46165</v>
      </c>
      <c r="AA824" s="463">
        <f t="shared" ref="AA824:AC824" si="693">+Z824+1</f>
        <v>46166</v>
      </c>
      <c r="AB824" s="463">
        <f t="shared" si="693"/>
        <v>46167</v>
      </c>
      <c r="AC824" s="463">
        <f t="shared" si="693"/>
        <v>46168</v>
      </c>
      <c r="AD824" s="463">
        <f>+AC824+1</f>
        <v>46169</v>
      </c>
      <c r="AE824" s="463">
        <f t="shared" ref="AE824" si="694">+AD824+1</f>
        <v>46170</v>
      </c>
      <c r="AF824" s="463">
        <f>+AE824+1</f>
        <v>46171</v>
      </c>
      <c r="AG824" s="541">
        <f t="shared" ref="AG824" si="695">+AF824+1</f>
        <v>46172</v>
      </c>
      <c r="AH824" s="3013" t="s">
        <v>902</v>
      </c>
      <c r="AI824" s="3016" t="s">
        <v>903</v>
      </c>
      <c r="AJ824" s="3019" t="s">
        <v>878</v>
      </c>
      <c r="AK824" s="3022"/>
      <c r="AM824" s="3023" t="s">
        <v>963</v>
      </c>
      <c r="AN824" s="3023" t="s">
        <v>905</v>
      </c>
    </row>
    <row r="825" spans="2:40">
      <c r="B825" s="495"/>
      <c r="C825" s="496"/>
      <c r="D825" s="497"/>
      <c r="E825" s="464" t="s">
        <v>859</v>
      </c>
      <c r="F825" s="465" t="str">
        <f>TEXT(WEEKDAY(+F824),"aaa")</f>
        <v>日</v>
      </c>
      <c r="G825" s="466" t="str">
        <f t="shared" ref="G825:AG825" si="696">TEXT(WEEKDAY(+G824),"aaa")</f>
        <v>月</v>
      </c>
      <c r="H825" s="466" t="str">
        <f t="shared" si="696"/>
        <v>火</v>
      </c>
      <c r="I825" s="466" t="str">
        <f t="shared" si="696"/>
        <v>水</v>
      </c>
      <c r="J825" s="466" t="str">
        <f t="shared" si="696"/>
        <v>木</v>
      </c>
      <c r="K825" s="466" t="str">
        <f t="shared" si="696"/>
        <v>金</v>
      </c>
      <c r="L825" s="466" t="str">
        <f t="shared" si="696"/>
        <v>土</v>
      </c>
      <c r="M825" s="466" t="str">
        <f t="shared" si="696"/>
        <v>日</v>
      </c>
      <c r="N825" s="466" t="str">
        <f t="shared" si="696"/>
        <v>月</v>
      </c>
      <c r="O825" s="466" t="str">
        <f t="shared" si="696"/>
        <v>火</v>
      </c>
      <c r="P825" s="466" t="str">
        <f t="shared" si="696"/>
        <v>水</v>
      </c>
      <c r="Q825" s="466" t="str">
        <f t="shared" si="696"/>
        <v>木</v>
      </c>
      <c r="R825" s="466" t="str">
        <f t="shared" si="696"/>
        <v>金</v>
      </c>
      <c r="S825" s="466" t="str">
        <f t="shared" si="696"/>
        <v>土</v>
      </c>
      <c r="T825" s="466" t="str">
        <f t="shared" si="696"/>
        <v>日</v>
      </c>
      <c r="U825" s="466" t="str">
        <f t="shared" si="696"/>
        <v>月</v>
      </c>
      <c r="V825" s="466" t="str">
        <f t="shared" si="696"/>
        <v>火</v>
      </c>
      <c r="W825" s="466" t="str">
        <f t="shared" si="696"/>
        <v>水</v>
      </c>
      <c r="X825" s="466" t="str">
        <f t="shared" si="696"/>
        <v>木</v>
      </c>
      <c r="Y825" s="466" t="str">
        <f t="shared" si="696"/>
        <v>金</v>
      </c>
      <c r="Z825" s="466" t="str">
        <f t="shared" si="696"/>
        <v>土</v>
      </c>
      <c r="AA825" s="466" t="str">
        <f t="shared" si="696"/>
        <v>日</v>
      </c>
      <c r="AB825" s="466" t="str">
        <f t="shared" si="696"/>
        <v>月</v>
      </c>
      <c r="AC825" s="466" t="str">
        <f t="shared" si="696"/>
        <v>火</v>
      </c>
      <c r="AD825" s="466" t="str">
        <f t="shared" si="696"/>
        <v>水</v>
      </c>
      <c r="AE825" s="466" t="str">
        <f t="shared" si="696"/>
        <v>木</v>
      </c>
      <c r="AF825" s="466" t="str">
        <f t="shared" si="696"/>
        <v>金</v>
      </c>
      <c r="AG825" s="543" t="str">
        <f t="shared" si="696"/>
        <v>土</v>
      </c>
      <c r="AH825" s="3014"/>
      <c r="AI825" s="3017"/>
      <c r="AJ825" s="3020"/>
      <c r="AK825" s="3022"/>
      <c r="AM825" s="3023"/>
      <c r="AN825" s="3023"/>
    </row>
    <row r="826" spans="2:40" ht="24.75" customHeight="1">
      <c r="B826" s="502" t="s">
        <v>876</v>
      </c>
      <c r="C826" s="503" t="s">
        <v>877</v>
      </c>
      <c r="D826" s="504" t="s">
        <v>488</v>
      </c>
      <c r="E826" s="526" t="s">
        <v>906</v>
      </c>
      <c r="F826" s="506"/>
      <c r="G826" s="507"/>
      <c r="H826" s="507"/>
      <c r="I826" s="507"/>
      <c r="J826" s="507"/>
      <c r="K826" s="507"/>
      <c r="L826" s="507"/>
      <c r="M826" s="507"/>
      <c r="N826" s="507"/>
      <c r="O826" s="507"/>
      <c r="P826" s="507"/>
      <c r="Q826" s="507"/>
      <c r="R826" s="507"/>
      <c r="S826" s="507"/>
      <c r="T826" s="507"/>
      <c r="U826" s="507"/>
      <c r="V826" s="507"/>
      <c r="W826" s="507"/>
      <c r="X826" s="507"/>
      <c r="Y826" s="507"/>
      <c r="Z826" s="507"/>
      <c r="AA826" s="507"/>
      <c r="AB826" s="507"/>
      <c r="AC826" s="507"/>
      <c r="AD826" s="507"/>
      <c r="AE826" s="507"/>
      <c r="AF826" s="507"/>
      <c r="AG826" s="508"/>
      <c r="AH826" s="3015"/>
      <c r="AI826" s="3018"/>
      <c r="AJ826" s="3021"/>
      <c r="AK826" s="3022"/>
    </row>
    <row r="827" spans="2:40" ht="13.5" customHeight="1">
      <c r="B827" s="3006" t="s">
        <v>885</v>
      </c>
      <c r="C827" s="3009" t="s">
        <v>886</v>
      </c>
      <c r="D827" s="509" t="str">
        <f>E$8</f>
        <v>〇〇</v>
      </c>
      <c r="E827" s="510"/>
      <c r="F827" s="511"/>
      <c r="G827" s="512"/>
      <c r="H827" s="512"/>
      <c r="I827" s="512"/>
      <c r="J827" s="512"/>
      <c r="K827" s="512"/>
      <c r="L827" s="512"/>
      <c r="M827" s="512"/>
      <c r="N827" s="512"/>
      <c r="O827" s="512"/>
      <c r="P827" s="512"/>
      <c r="Q827" s="512"/>
      <c r="R827" s="512"/>
      <c r="S827" s="512"/>
      <c r="T827" s="512"/>
      <c r="U827" s="512"/>
      <c r="V827" s="512"/>
      <c r="W827" s="512"/>
      <c r="X827" s="512"/>
      <c r="Y827" s="512"/>
      <c r="Z827" s="512"/>
      <c r="AA827" s="512"/>
      <c r="AB827" s="512"/>
      <c r="AC827" s="512"/>
      <c r="AD827" s="512"/>
      <c r="AE827" s="512"/>
      <c r="AF827" s="512"/>
      <c r="AG827" s="513"/>
      <c r="AH827" s="514">
        <f>COUNTA(F$136:AG$136)-AI827</f>
        <v>28</v>
      </c>
      <c r="AI827" s="515">
        <f>AM827+AN827</f>
        <v>0</v>
      </c>
      <c r="AJ827" s="516">
        <f>+COUNTIF(F827:AG827,"休")</f>
        <v>0</v>
      </c>
      <c r="AM827" s="504">
        <f>+COUNTIF(F827:AG827,"－")</f>
        <v>0</v>
      </c>
      <c r="AN827" s="504">
        <f t="shared" ref="AN827:AN832" si="697">+COUNTIF(F827:AG827,"外")</f>
        <v>0</v>
      </c>
    </row>
    <row r="828" spans="2:40" ht="13.5" customHeight="1">
      <c r="B828" s="3007"/>
      <c r="C828" s="3010"/>
      <c r="D828" s="517" t="str">
        <f>E$9</f>
        <v>●●</v>
      </c>
      <c r="E828" s="518"/>
      <c r="F828" s="519"/>
      <c r="G828" s="520"/>
      <c r="H828" s="520"/>
      <c r="I828" s="520"/>
      <c r="J828" s="520"/>
      <c r="K828" s="520"/>
      <c r="L828" s="520"/>
      <c r="M828" s="520"/>
      <c r="N828" s="520"/>
      <c r="O828" s="520"/>
      <c r="P828" s="520"/>
      <c r="Q828" s="520"/>
      <c r="R828" s="520"/>
      <c r="S828" s="520"/>
      <c r="T828" s="520"/>
      <c r="U828" s="520"/>
      <c r="V828" s="520"/>
      <c r="W828" s="520"/>
      <c r="X828" s="520"/>
      <c r="Y828" s="520"/>
      <c r="Z828" s="520"/>
      <c r="AA828" s="520"/>
      <c r="AB828" s="520"/>
      <c r="AC828" s="520"/>
      <c r="AD828" s="520"/>
      <c r="AE828" s="520"/>
      <c r="AF828" s="520"/>
      <c r="AG828" s="521"/>
      <c r="AH828" s="514">
        <f t="shared" ref="AH828:AH832" si="698">COUNTA(F$136:AG$136)-AI828</f>
        <v>28</v>
      </c>
      <c r="AI828" s="467">
        <f t="shared" ref="AI828" si="699">AM828+AN828</f>
        <v>0</v>
      </c>
      <c r="AJ828" s="522">
        <f t="shared" ref="AJ828:AJ831" si="700">+COUNTIF(F828:AG828,"休")</f>
        <v>0</v>
      </c>
      <c r="AM828" s="504">
        <f t="shared" ref="AM828:AM831" si="701">+COUNTIF(F828:AG828,"－")</f>
        <v>0</v>
      </c>
      <c r="AN828" s="504">
        <f t="shared" si="697"/>
        <v>0</v>
      </c>
    </row>
    <row r="829" spans="2:40">
      <c r="B829" s="3007"/>
      <c r="C829" s="3010"/>
      <c r="D829" s="517" t="str">
        <f>E$10</f>
        <v>△△</v>
      </c>
      <c r="E829" s="518"/>
      <c r="F829" s="519"/>
      <c r="G829" s="520"/>
      <c r="H829" s="520"/>
      <c r="I829" s="520"/>
      <c r="J829" s="520"/>
      <c r="K829" s="520"/>
      <c r="L829" s="520"/>
      <c r="M829" s="520"/>
      <c r="N829" s="520"/>
      <c r="O829" s="520"/>
      <c r="P829" s="520"/>
      <c r="Q829" s="520"/>
      <c r="R829" s="520"/>
      <c r="S829" s="520"/>
      <c r="T829" s="520"/>
      <c r="U829" s="520"/>
      <c r="V829" s="520"/>
      <c r="W829" s="520"/>
      <c r="X829" s="520"/>
      <c r="Y829" s="520"/>
      <c r="Z829" s="520"/>
      <c r="AA829" s="520"/>
      <c r="AB829" s="520"/>
      <c r="AC829" s="520"/>
      <c r="AD829" s="520"/>
      <c r="AE829" s="520"/>
      <c r="AF829" s="520"/>
      <c r="AG829" s="521"/>
      <c r="AH829" s="514">
        <f t="shared" si="698"/>
        <v>28</v>
      </c>
      <c r="AI829" s="467">
        <f>AM829+AN829</f>
        <v>0</v>
      </c>
      <c r="AJ829" s="522">
        <f t="shared" si="700"/>
        <v>0</v>
      </c>
      <c r="AM829" s="504">
        <f t="shared" si="701"/>
        <v>0</v>
      </c>
      <c r="AN829" s="504">
        <f t="shared" si="697"/>
        <v>0</v>
      </c>
    </row>
    <row r="830" spans="2:40">
      <c r="B830" s="3007"/>
      <c r="C830" s="3010"/>
      <c r="D830" s="517" t="str">
        <f>E$11</f>
        <v>■■</v>
      </c>
      <c r="E830" s="518"/>
      <c r="F830" s="519"/>
      <c r="G830" s="520"/>
      <c r="H830" s="520"/>
      <c r="I830" s="520"/>
      <c r="J830" s="520"/>
      <c r="K830" s="520"/>
      <c r="L830" s="520"/>
      <c r="M830" s="520"/>
      <c r="N830" s="520"/>
      <c r="O830" s="520"/>
      <c r="P830" s="520"/>
      <c r="Q830" s="520"/>
      <c r="R830" s="520"/>
      <c r="S830" s="520"/>
      <c r="T830" s="520"/>
      <c r="U830" s="520"/>
      <c r="V830" s="520"/>
      <c r="W830" s="520"/>
      <c r="X830" s="520"/>
      <c r="Y830" s="520"/>
      <c r="Z830" s="520"/>
      <c r="AA830" s="520"/>
      <c r="AB830" s="520"/>
      <c r="AC830" s="520"/>
      <c r="AD830" s="520"/>
      <c r="AE830" s="520"/>
      <c r="AF830" s="520"/>
      <c r="AG830" s="521"/>
      <c r="AH830" s="514">
        <f t="shared" si="698"/>
        <v>28</v>
      </c>
      <c r="AI830" s="467">
        <f t="shared" ref="AI830:AI832" si="702">AM830+AN830</f>
        <v>0</v>
      </c>
      <c r="AJ830" s="522">
        <f t="shared" si="700"/>
        <v>0</v>
      </c>
      <c r="AM830" s="504">
        <f t="shared" si="701"/>
        <v>0</v>
      </c>
      <c r="AN830" s="504">
        <f t="shared" si="697"/>
        <v>0</v>
      </c>
    </row>
    <row r="831" spans="2:40">
      <c r="B831" s="3007"/>
      <c r="C831" s="3010"/>
      <c r="D831" s="517" t="str">
        <f>E$12</f>
        <v>★★</v>
      </c>
      <c r="E831" s="518"/>
      <c r="F831" s="519"/>
      <c r="G831" s="520"/>
      <c r="H831" s="520"/>
      <c r="I831" s="520"/>
      <c r="J831" s="520"/>
      <c r="K831" s="520"/>
      <c r="L831" s="520"/>
      <c r="M831" s="520"/>
      <c r="N831" s="520"/>
      <c r="O831" s="520"/>
      <c r="P831" s="520"/>
      <c r="Q831" s="520"/>
      <c r="R831" s="520"/>
      <c r="S831" s="520"/>
      <c r="T831" s="520"/>
      <c r="U831" s="520"/>
      <c r="V831" s="520"/>
      <c r="W831" s="520"/>
      <c r="X831" s="520"/>
      <c r="Y831" s="520"/>
      <c r="Z831" s="520"/>
      <c r="AA831" s="520"/>
      <c r="AB831" s="520"/>
      <c r="AC831" s="520"/>
      <c r="AD831" s="520"/>
      <c r="AE831" s="520"/>
      <c r="AF831" s="520"/>
      <c r="AG831" s="521"/>
      <c r="AH831" s="514">
        <f t="shared" si="698"/>
        <v>28</v>
      </c>
      <c r="AI831" s="467">
        <f t="shared" si="702"/>
        <v>0</v>
      </c>
      <c r="AJ831" s="522">
        <f t="shared" si="700"/>
        <v>0</v>
      </c>
      <c r="AM831" s="504">
        <f t="shared" si="701"/>
        <v>0</v>
      </c>
      <c r="AN831" s="504">
        <f t="shared" si="697"/>
        <v>0</v>
      </c>
    </row>
    <row r="832" spans="2:40">
      <c r="B832" s="3008"/>
      <c r="C832" s="3011"/>
      <c r="D832" s="529"/>
      <c r="E832" s="455"/>
      <c r="F832" s="523"/>
      <c r="G832" s="524"/>
      <c r="H832" s="524"/>
      <c r="I832" s="524"/>
      <c r="J832" s="524"/>
      <c r="K832" s="524"/>
      <c r="L832" s="524"/>
      <c r="M832" s="524"/>
      <c r="N832" s="524"/>
      <c r="O832" s="524"/>
      <c r="P832" s="524"/>
      <c r="Q832" s="524"/>
      <c r="R832" s="524"/>
      <c r="S832" s="524"/>
      <c r="T832" s="524"/>
      <c r="U832" s="524"/>
      <c r="V832" s="524"/>
      <c r="W832" s="524"/>
      <c r="X832" s="524"/>
      <c r="Y832" s="524"/>
      <c r="Z832" s="524"/>
      <c r="AA832" s="524"/>
      <c r="AB832" s="524"/>
      <c r="AC832" s="524"/>
      <c r="AD832" s="524"/>
      <c r="AE832" s="524"/>
      <c r="AF832" s="524"/>
      <c r="AG832" s="525"/>
      <c r="AH832" s="514">
        <f t="shared" si="698"/>
        <v>28</v>
      </c>
      <c r="AI832" s="515">
        <f t="shared" si="702"/>
        <v>0</v>
      </c>
      <c r="AJ832" s="516">
        <f>+COUNTIF(F832:AG832,"休")</f>
        <v>0</v>
      </c>
      <c r="AM832" s="504">
        <f>+COUNTIF(F832:AG832,"－")</f>
        <v>0</v>
      </c>
      <c r="AN832" s="504">
        <f t="shared" si="697"/>
        <v>0</v>
      </c>
    </row>
    <row r="833" spans="2:40" ht="24.75" customHeight="1">
      <c r="B833" s="3006" t="s">
        <v>896</v>
      </c>
      <c r="C833" s="3009" t="s">
        <v>897</v>
      </c>
      <c r="D833" s="504" t="s">
        <v>488</v>
      </c>
      <c r="E833" s="526" t="s">
        <v>906</v>
      </c>
      <c r="F833" s="506"/>
      <c r="G833" s="507"/>
      <c r="H833" s="507"/>
      <c r="I833" s="507"/>
      <c r="J833" s="507"/>
      <c r="K833" s="507"/>
      <c r="L833" s="507"/>
      <c r="M833" s="507"/>
      <c r="N833" s="507"/>
      <c r="O833" s="507"/>
      <c r="P833" s="507"/>
      <c r="Q833" s="507"/>
      <c r="R833" s="507"/>
      <c r="S833" s="507"/>
      <c r="T833" s="507"/>
      <c r="U833" s="507"/>
      <c r="V833" s="507"/>
      <c r="W833" s="507"/>
      <c r="X833" s="507"/>
      <c r="Y833" s="507"/>
      <c r="Z833" s="507"/>
      <c r="AA833" s="507"/>
      <c r="AB833" s="507"/>
      <c r="AC833" s="507"/>
      <c r="AD833" s="507"/>
      <c r="AE833" s="507"/>
      <c r="AF833" s="507"/>
      <c r="AG833" s="508"/>
      <c r="AH833" s="527"/>
      <c r="AI833" s="504"/>
      <c r="AJ833" s="528"/>
    </row>
    <row r="834" spans="2:40" ht="13.5" customHeight="1">
      <c r="B834" s="3007"/>
      <c r="C834" s="3010"/>
      <c r="D834" s="529" t="str">
        <f>E$14</f>
        <v>〇〇</v>
      </c>
      <c r="E834" s="455"/>
      <c r="F834" s="511"/>
      <c r="G834" s="512"/>
      <c r="H834" s="512"/>
      <c r="I834" s="512"/>
      <c r="J834" s="512"/>
      <c r="K834" s="512"/>
      <c r="L834" s="512"/>
      <c r="M834" s="512"/>
      <c r="N834" s="512"/>
      <c r="O834" s="512"/>
      <c r="P834" s="512"/>
      <c r="Q834" s="512"/>
      <c r="R834" s="512"/>
      <c r="S834" s="512"/>
      <c r="T834" s="512"/>
      <c r="U834" s="512"/>
      <c r="V834" s="512"/>
      <c r="W834" s="512"/>
      <c r="X834" s="512"/>
      <c r="Y834" s="512"/>
      <c r="Z834" s="512"/>
      <c r="AA834" s="512"/>
      <c r="AB834" s="512"/>
      <c r="AC834" s="512"/>
      <c r="AD834" s="512"/>
      <c r="AE834" s="512"/>
      <c r="AF834" s="512"/>
      <c r="AG834" s="513"/>
      <c r="AH834" s="514">
        <f t="shared" ref="AH834" si="703">COUNTA(F$136:AG$136)-AI834</f>
        <v>28</v>
      </c>
      <c r="AI834" s="515">
        <f t="shared" ref="AI834:AI837" si="704">AM834+AN834</f>
        <v>0</v>
      </c>
      <c r="AJ834" s="516">
        <f>+COUNTIF(F834:AG834,"休")</f>
        <v>0</v>
      </c>
      <c r="AM834" s="504">
        <f>+COUNTIF(F834:AG834,"－")</f>
        <v>0</v>
      </c>
      <c r="AN834" s="504">
        <f>+COUNTIF(F834:AG834,"外")</f>
        <v>0</v>
      </c>
    </row>
    <row r="835" spans="2:40">
      <c r="B835" s="3007"/>
      <c r="C835" s="3010"/>
      <c r="D835" s="517" t="str">
        <f>E$15</f>
        <v>●●</v>
      </c>
      <c r="E835" s="518"/>
      <c r="F835" s="519"/>
      <c r="G835" s="520"/>
      <c r="H835" s="520"/>
      <c r="I835" s="520"/>
      <c r="J835" s="520"/>
      <c r="K835" s="520"/>
      <c r="L835" s="520"/>
      <c r="M835" s="520"/>
      <c r="N835" s="520"/>
      <c r="O835" s="520"/>
      <c r="P835" s="520"/>
      <c r="Q835" s="520"/>
      <c r="R835" s="520"/>
      <c r="S835" s="520"/>
      <c r="T835" s="520"/>
      <c r="U835" s="520"/>
      <c r="V835" s="520"/>
      <c r="W835" s="520"/>
      <c r="X835" s="520"/>
      <c r="Y835" s="520"/>
      <c r="Z835" s="520"/>
      <c r="AA835" s="520"/>
      <c r="AB835" s="520"/>
      <c r="AC835" s="520"/>
      <c r="AD835" s="520"/>
      <c r="AE835" s="520"/>
      <c r="AF835" s="520"/>
      <c r="AG835" s="521"/>
      <c r="AH835" s="514">
        <f>COUNTA(F$136:AG$136)-AI835</f>
        <v>28</v>
      </c>
      <c r="AI835" s="467">
        <f t="shared" si="704"/>
        <v>0</v>
      </c>
      <c r="AJ835" s="522">
        <f t="shared" ref="AJ835:AJ837" si="705">+COUNTIF(F835:AG835,"休")</f>
        <v>0</v>
      </c>
      <c r="AM835" s="504">
        <f t="shared" ref="AM835:AM837" si="706">+COUNTIF(F835:AG835,"－")</f>
        <v>0</v>
      </c>
      <c r="AN835" s="504">
        <f>+COUNTIF(F835:AG835,"外")</f>
        <v>0</v>
      </c>
    </row>
    <row r="836" spans="2:40">
      <c r="B836" s="3007"/>
      <c r="C836" s="3010"/>
      <c r="D836" s="517">
        <f>E$16</f>
        <v>0</v>
      </c>
      <c r="E836" s="518"/>
      <c r="F836" s="519"/>
      <c r="G836" s="520"/>
      <c r="H836" s="520"/>
      <c r="I836" s="520"/>
      <c r="J836" s="520"/>
      <c r="K836" s="520"/>
      <c r="L836" s="520"/>
      <c r="M836" s="520"/>
      <c r="N836" s="520"/>
      <c r="O836" s="520"/>
      <c r="P836" s="520"/>
      <c r="Q836" s="520"/>
      <c r="R836" s="520"/>
      <c r="S836" s="520"/>
      <c r="T836" s="520"/>
      <c r="U836" s="520"/>
      <c r="V836" s="520"/>
      <c r="W836" s="520"/>
      <c r="X836" s="520"/>
      <c r="Y836" s="520"/>
      <c r="Z836" s="520"/>
      <c r="AA836" s="520"/>
      <c r="AB836" s="520"/>
      <c r="AC836" s="520"/>
      <c r="AD836" s="520"/>
      <c r="AE836" s="520"/>
      <c r="AF836" s="520"/>
      <c r="AG836" s="521"/>
      <c r="AH836" s="514">
        <f t="shared" ref="AH836:AH837" si="707">COUNTA(F$136:AG$136)-AI836</f>
        <v>28</v>
      </c>
      <c r="AI836" s="467">
        <f t="shared" si="704"/>
        <v>0</v>
      </c>
      <c r="AJ836" s="522">
        <f t="shared" si="705"/>
        <v>0</v>
      </c>
      <c r="AM836" s="504">
        <f t="shared" si="706"/>
        <v>0</v>
      </c>
      <c r="AN836" s="504">
        <f>+COUNTIF(F836:AG836,"外")</f>
        <v>0</v>
      </c>
    </row>
    <row r="837" spans="2:40">
      <c r="B837" s="3007"/>
      <c r="C837" s="3011"/>
      <c r="D837" s="529">
        <f>E$17</f>
        <v>0</v>
      </c>
      <c r="E837" s="455"/>
      <c r="F837" s="519"/>
      <c r="G837" s="530"/>
      <c r="H837" s="530"/>
      <c r="I837" s="530"/>
      <c r="J837" s="530"/>
      <c r="K837" s="530"/>
      <c r="L837" s="530"/>
      <c r="M837" s="530"/>
      <c r="N837" s="530"/>
      <c r="O837" s="530"/>
      <c r="P837" s="530"/>
      <c r="Q837" s="530"/>
      <c r="R837" s="530"/>
      <c r="S837" s="530"/>
      <c r="T837" s="530"/>
      <c r="U837" s="530"/>
      <c r="V837" s="530"/>
      <c r="W837" s="530"/>
      <c r="X837" s="530"/>
      <c r="Y837" s="530"/>
      <c r="Z837" s="530"/>
      <c r="AA837" s="530"/>
      <c r="AB837" s="530"/>
      <c r="AC837" s="530"/>
      <c r="AD837" s="530"/>
      <c r="AE837" s="530"/>
      <c r="AF837" s="530"/>
      <c r="AG837" s="513"/>
      <c r="AH837" s="514">
        <f t="shared" si="707"/>
        <v>28</v>
      </c>
      <c r="AI837" s="498">
        <f t="shared" si="704"/>
        <v>0</v>
      </c>
      <c r="AJ837" s="516">
        <f t="shared" si="705"/>
        <v>0</v>
      </c>
      <c r="AM837" s="504">
        <f t="shared" si="706"/>
        <v>0</v>
      </c>
      <c r="AN837" s="504">
        <f>+COUNTIF(F837:AG837,"外")</f>
        <v>0</v>
      </c>
    </row>
    <row r="838" spans="2:40" ht="24.75" customHeight="1">
      <c r="B838" s="3007"/>
      <c r="C838" s="3009" t="s">
        <v>900</v>
      </c>
      <c r="D838" s="504" t="s">
        <v>488</v>
      </c>
      <c r="E838" s="526" t="s">
        <v>906</v>
      </c>
      <c r="F838" s="506"/>
      <c r="G838" s="507"/>
      <c r="H838" s="507"/>
      <c r="I838" s="507"/>
      <c r="J838" s="507"/>
      <c r="K838" s="507"/>
      <c r="L838" s="507"/>
      <c r="M838" s="507"/>
      <c r="N838" s="507"/>
      <c r="O838" s="507"/>
      <c r="P838" s="507"/>
      <c r="Q838" s="507"/>
      <c r="R838" s="507"/>
      <c r="S838" s="507"/>
      <c r="T838" s="507"/>
      <c r="U838" s="507"/>
      <c r="V838" s="507"/>
      <c r="W838" s="507"/>
      <c r="X838" s="507"/>
      <c r="Y838" s="507"/>
      <c r="Z838" s="507"/>
      <c r="AA838" s="507"/>
      <c r="AB838" s="507"/>
      <c r="AC838" s="507"/>
      <c r="AD838" s="507"/>
      <c r="AE838" s="507"/>
      <c r="AF838" s="507"/>
      <c r="AG838" s="508"/>
      <c r="AH838" s="527"/>
      <c r="AI838" s="504"/>
      <c r="AJ838" s="528"/>
    </row>
    <row r="839" spans="2:40">
      <c r="B839" s="3007"/>
      <c r="C839" s="3010"/>
      <c r="D839" s="509" t="str">
        <f>E$18</f>
        <v>●●</v>
      </c>
      <c r="E839" s="510"/>
      <c r="F839" s="511"/>
      <c r="G839" s="512"/>
      <c r="H839" s="512"/>
      <c r="I839" s="512"/>
      <c r="J839" s="512"/>
      <c r="K839" s="512"/>
      <c r="L839" s="512"/>
      <c r="M839" s="512"/>
      <c r="N839" s="512"/>
      <c r="O839" s="512"/>
      <c r="P839" s="512"/>
      <c r="Q839" s="512"/>
      <c r="R839" s="512"/>
      <c r="S839" s="512"/>
      <c r="T839" s="512"/>
      <c r="U839" s="512"/>
      <c r="V839" s="512"/>
      <c r="W839" s="512"/>
      <c r="X839" s="512"/>
      <c r="Y839" s="512"/>
      <c r="Z839" s="512"/>
      <c r="AA839" s="512"/>
      <c r="AB839" s="512"/>
      <c r="AC839" s="512"/>
      <c r="AD839" s="512"/>
      <c r="AE839" s="512"/>
      <c r="AF839" s="512"/>
      <c r="AG839" s="531"/>
      <c r="AH839" s="514">
        <f t="shared" ref="AH839:AH842" si="708">COUNTA(F$136:AG$136)-AI839</f>
        <v>28</v>
      </c>
      <c r="AI839" s="532">
        <f t="shared" ref="AI839:AI842" si="709">AM839+AN839</f>
        <v>0</v>
      </c>
      <c r="AJ839" s="533">
        <f>+COUNTIF(F839:AG839,"休")</f>
        <v>0</v>
      </c>
      <c r="AM839" s="504">
        <f>+COUNTIF(F839:AG839,"－")</f>
        <v>0</v>
      </c>
      <c r="AN839" s="504">
        <f>+COUNTIF(F839:AG839,"外")</f>
        <v>0</v>
      </c>
    </row>
    <row r="840" spans="2:40">
      <c r="B840" s="3007"/>
      <c r="C840" s="3010"/>
      <c r="D840" s="517">
        <f>E$19</f>
        <v>0</v>
      </c>
      <c r="E840" s="518"/>
      <c r="F840" s="519"/>
      <c r="G840" s="520"/>
      <c r="H840" s="520"/>
      <c r="I840" s="520"/>
      <c r="J840" s="520"/>
      <c r="K840" s="520"/>
      <c r="L840" s="520"/>
      <c r="M840" s="520"/>
      <c r="N840" s="520"/>
      <c r="O840" s="520"/>
      <c r="P840" s="520"/>
      <c r="Q840" s="520"/>
      <c r="R840" s="520"/>
      <c r="S840" s="520"/>
      <c r="T840" s="520"/>
      <c r="U840" s="520"/>
      <c r="V840" s="520"/>
      <c r="W840" s="520"/>
      <c r="X840" s="520"/>
      <c r="Y840" s="520"/>
      <c r="Z840" s="520"/>
      <c r="AA840" s="520"/>
      <c r="AB840" s="520"/>
      <c r="AC840" s="520"/>
      <c r="AD840" s="520"/>
      <c r="AE840" s="520"/>
      <c r="AF840" s="520"/>
      <c r="AG840" s="521"/>
      <c r="AH840" s="514">
        <f t="shared" si="708"/>
        <v>28</v>
      </c>
      <c r="AI840" s="467">
        <f t="shared" si="709"/>
        <v>0</v>
      </c>
      <c r="AJ840" s="522">
        <f t="shared" ref="AJ840:AJ842" si="710">+COUNTIF(F840:AG840,"休")</f>
        <v>0</v>
      </c>
      <c r="AM840" s="504">
        <f t="shared" ref="AM840:AM842" si="711">+COUNTIF(F840:AG840,"－")</f>
        <v>0</v>
      </c>
      <c r="AN840" s="504">
        <f>+COUNTIF(F840:AG840,"外")</f>
        <v>0</v>
      </c>
    </row>
    <row r="841" spans="2:40">
      <c r="B841" s="3007"/>
      <c r="C841" s="3010"/>
      <c r="D841" s="517">
        <f>E$20</f>
        <v>0</v>
      </c>
      <c r="E841" s="518"/>
      <c r="F841" s="519"/>
      <c r="G841" s="520"/>
      <c r="H841" s="520"/>
      <c r="I841" s="520"/>
      <c r="J841" s="520"/>
      <c r="K841" s="520"/>
      <c r="L841" s="520"/>
      <c r="M841" s="520"/>
      <c r="N841" s="520"/>
      <c r="O841" s="520"/>
      <c r="P841" s="520"/>
      <c r="Q841" s="520"/>
      <c r="R841" s="520"/>
      <c r="S841" s="520"/>
      <c r="T841" s="520"/>
      <c r="U841" s="520"/>
      <c r="V841" s="520"/>
      <c r="W841" s="520"/>
      <c r="X841" s="520"/>
      <c r="Y841" s="520"/>
      <c r="Z841" s="520"/>
      <c r="AA841" s="520"/>
      <c r="AB841" s="520"/>
      <c r="AC841" s="520"/>
      <c r="AD841" s="520"/>
      <c r="AE841" s="520"/>
      <c r="AF841" s="520"/>
      <c r="AG841" s="521"/>
      <c r="AH841" s="514">
        <f t="shared" si="708"/>
        <v>28</v>
      </c>
      <c r="AI841" s="467">
        <f t="shared" si="709"/>
        <v>0</v>
      </c>
      <c r="AJ841" s="522">
        <f t="shared" si="710"/>
        <v>0</v>
      </c>
      <c r="AM841" s="504">
        <f t="shared" si="711"/>
        <v>0</v>
      </c>
      <c r="AN841" s="504">
        <f>+COUNTIF(F841:AG841,"外")</f>
        <v>0</v>
      </c>
    </row>
    <row r="842" spans="2:40">
      <c r="B842" s="3008"/>
      <c r="C842" s="3011"/>
      <c r="D842" s="534">
        <f>E$21</f>
        <v>0</v>
      </c>
      <c r="E842" s="544"/>
      <c r="F842" s="536"/>
      <c r="G842" s="537"/>
      <c r="H842" s="537"/>
      <c r="I842" s="537"/>
      <c r="J842" s="537"/>
      <c r="K842" s="537"/>
      <c r="L842" s="537"/>
      <c r="M842" s="537"/>
      <c r="N842" s="537"/>
      <c r="O842" s="537"/>
      <c r="P842" s="537"/>
      <c r="Q842" s="537"/>
      <c r="R842" s="537"/>
      <c r="S842" s="537"/>
      <c r="T842" s="537"/>
      <c r="U842" s="537"/>
      <c r="V842" s="537"/>
      <c r="W842" s="537"/>
      <c r="X842" s="537"/>
      <c r="Y842" s="537"/>
      <c r="Z842" s="537"/>
      <c r="AA842" s="537"/>
      <c r="AB842" s="537"/>
      <c r="AC842" s="537"/>
      <c r="AD842" s="537"/>
      <c r="AE842" s="537"/>
      <c r="AF842" s="537"/>
      <c r="AG842" s="538"/>
      <c r="AH842" s="539">
        <f t="shared" si="708"/>
        <v>28</v>
      </c>
      <c r="AI842" s="535">
        <f t="shared" si="709"/>
        <v>0</v>
      </c>
      <c r="AJ842" s="540">
        <f t="shared" si="710"/>
        <v>0</v>
      </c>
      <c r="AM842" s="504">
        <f t="shared" si="711"/>
        <v>0</v>
      </c>
      <c r="AN842" s="504">
        <f>+COUNTIF(F842:AG842,"外")</f>
        <v>0</v>
      </c>
    </row>
    <row r="843" spans="2:4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row>
    <row r="844" spans="2:40" ht="13.5" customHeight="1">
      <c r="B844" s="491"/>
      <c r="C844" s="492"/>
      <c r="D844" s="493"/>
      <c r="E844" s="456" t="s">
        <v>858</v>
      </c>
      <c r="F844" s="457">
        <f>+AG824+1</f>
        <v>46173</v>
      </c>
      <c r="G844" s="458">
        <f>+F844+1</f>
        <v>46174</v>
      </c>
      <c r="H844" s="458">
        <f t="shared" ref="H844:Y844" si="712">+G844+1</f>
        <v>46175</v>
      </c>
      <c r="I844" s="458">
        <f t="shared" si="712"/>
        <v>46176</v>
      </c>
      <c r="J844" s="458">
        <f t="shared" si="712"/>
        <v>46177</v>
      </c>
      <c r="K844" s="458">
        <f t="shared" si="712"/>
        <v>46178</v>
      </c>
      <c r="L844" s="458">
        <f t="shared" si="712"/>
        <v>46179</v>
      </c>
      <c r="M844" s="458">
        <f t="shared" si="712"/>
        <v>46180</v>
      </c>
      <c r="N844" s="458">
        <f t="shared" si="712"/>
        <v>46181</v>
      </c>
      <c r="O844" s="458">
        <f t="shared" si="712"/>
        <v>46182</v>
      </c>
      <c r="P844" s="458">
        <f t="shared" si="712"/>
        <v>46183</v>
      </c>
      <c r="Q844" s="458">
        <f t="shared" si="712"/>
        <v>46184</v>
      </c>
      <c r="R844" s="458">
        <f t="shared" si="712"/>
        <v>46185</v>
      </c>
      <c r="S844" s="458">
        <f t="shared" si="712"/>
        <v>46186</v>
      </c>
      <c r="T844" s="458">
        <f t="shared" si="712"/>
        <v>46187</v>
      </c>
      <c r="U844" s="458">
        <f t="shared" si="712"/>
        <v>46188</v>
      </c>
      <c r="V844" s="458">
        <f t="shared" si="712"/>
        <v>46189</v>
      </c>
      <c r="W844" s="458">
        <f t="shared" si="712"/>
        <v>46190</v>
      </c>
      <c r="X844" s="458">
        <f t="shared" si="712"/>
        <v>46191</v>
      </c>
      <c r="Y844" s="458">
        <f t="shared" si="712"/>
        <v>46192</v>
      </c>
      <c r="Z844" s="458">
        <f>+Y844+1</f>
        <v>46193</v>
      </c>
      <c r="AA844" s="458">
        <f t="shared" ref="AA844:AC844" si="713">+Z844+1</f>
        <v>46194</v>
      </c>
      <c r="AB844" s="458">
        <f t="shared" si="713"/>
        <v>46195</v>
      </c>
      <c r="AC844" s="458">
        <f t="shared" si="713"/>
        <v>46196</v>
      </c>
      <c r="AD844" s="458">
        <f>+AC844+1</f>
        <v>46197</v>
      </c>
      <c r="AE844" s="458">
        <f t="shared" ref="AE844:AG844" si="714">+AD844+1</f>
        <v>46198</v>
      </c>
      <c r="AF844" s="458">
        <f t="shared" si="714"/>
        <v>46199</v>
      </c>
      <c r="AG844" s="541">
        <f t="shared" si="714"/>
        <v>46200</v>
      </c>
      <c r="AH844" s="3013" t="s">
        <v>902</v>
      </c>
      <c r="AI844" s="3016" t="s">
        <v>903</v>
      </c>
      <c r="AJ844" s="3019" t="s">
        <v>878</v>
      </c>
      <c r="AK844" s="3022"/>
      <c r="AM844" s="3023" t="s">
        <v>954</v>
      </c>
      <c r="AN844" s="3023" t="s">
        <v>905</v>
      </c>
    </row>
    <row r="845" spans="2:40">
      <c r="B845" s="495"/>
      <c r="C845" s="496"/>
      <c r="D845" s="497"/>
      <c r="E845" s="467" t="s">
        <v>859</v>
      </c>
      <c r="F845" s="468" t="str">
        <f>TEXT(WEEKDAY(+F844),"aaa")</f>
        <v>日</v>
      </c>
      <c r="G845" s="469" t="str">
        <f t="shared" ref="G845:AG845" si="715">TEXT(WEEKDAY(+G844),"aaa")</f>
        <v>月</v>
      </c>
      <c r="H845" s="469" t="str">
        <f t="shared" si="715"/>
        <v>火</v>
      </c>
      <c r="I845" s="469" t="str">
        <f t="shared" si="715"/>
        <v>水</v>
      </c>
      <c r="J845" s="469" t="str">
        <f t="shared" si="715"/>
        <v>木</v>
      </c>
      <c r="K845" s="469" t="str">
        <f t="shared" si="715"/>
        <v>金</v>
      </c>
      <c r="L845" s="469" t="str">
        <f t="shared" si="715"/>
        <v>土</v>
      </c>
      <c r="M845" s="469" t="str">
        <f t="shared" si="715"/>
        <v>日</v>
      </c>
      <c r="N845" s="469" t="str">
        <f t="shared" si="715"/>
        <v>月</v>
      </c>
      <c r="O845" s="469" t="str">
        <f t="shared" si="715"/>
        <v>火</v>
      </c>
      <c r="P845" s="469" t="str">
        <f t="shared" si="715"/>
        <v>水</v>
      </c>
      <c r="Q845" s="469" t="str">
        <f t="shared" si="715"/>
        <v>木</v>
      </c>
      <c r="R845" s="469" t="str">
        <f t="shared" si="715"/>
        <v>金</v>
      </c>
      <c r="S845" s="469" t="str">
        <f t="shared" si="715"/>
        <v>土</v>
      </c>
      <c r="T845" s="469" t="str">
        <f t="shared" si="715"/>
        <v>日</v>
      </c>
      <c r="U845" s="469" t="str">
        <f t="shared" si="715"/>
        <v>月</v>
      </c>
      <c r="V845" s="469" t="str">
        <f t="shared" si="715"/>
        <v>火</v>
      </c>
      <c r="W845" s="469" t="str">
        <f t="shared" si="715"/>
        <v>水</v>
      </c>
      <c r="X845" s="469" t="str">
        <f t="shared" si="715"/>
        <v>木</v>
      </c>
      <c r="Y845" s="469" t="str">
        <f t="shared" si="715"/>
        <v>金</v>
      </c>
      <c r="Z845" s="469" t="str">
        <f t="shared" si="715"/>
        <v>土</v>
      </c>
      <c r="AA845" s="469" t="str">
        <f t="shared" si="715"/>
        <v>日</v>
      </c>
      <c r="AB845" s="469" t="str">
        <f t="shared" si="715"/>
        <v>月</v>
      </c>
      <c r="AC845" s="469" t="str">
        <f t="shared" si="715"/>
        <v>火</v>
      </c>
      <c r="AD845" s="469" t="str">
        <f t="shared" si="715"/>
        <v>水</v>
      </c>
      <c r="AE845" s="469" t="str">
        <f t="shared" si="715"/>
        <v>木</v>
      </c>
      <c r="AF845" s="469" t="str">
        <f t="shared" si="715"/>
        <v>金</v>
      </c>
      <c r="AG845" s="469" t="str">
        <f t="shared" si="715"/>
        <v>土</v>
      </c>
      <c r="AH845" s="3014"/>
      <c r="AI845" s="3017"/>
      <c r="AJ845" s="3020"/>
      <c r="AK845" s="3022"/>
      <c r="AM845" s="3023"/>
      <c r="AN845" s="3023"/>
    </row>
    <row r="846" spans="2:40" ht="24.75" customHeight="1">
      <c r="B846" s="502" t="s">
        <v>876</v>
      </c>
      <c r="C846" s="503" t="s">
        <v>877</v>
      </c>
      <c r="D846" s="504" t="s">
        <v>488</v>
      </c>
      <c r="E846" s="526" t="s">
        <v>906</v>
      </c>
      <c r="F846" s="506"/>
      <c r="G846" s="507"/>
      <c r="H846" s="507"/>
      <c r="I846" s="507"/>
      <c r="J846" s="507"/>
      <c r="K846" s="507"/>
      <c r="L846" s="507"/>
      <c r="M846" s="507"/>
      <c r="N846" s="507"/>
      <c r="O846" s="507"/>
      <c r="P846" s="507"/>
      <c r="Q846" s="507"/>
      <c r="R846" s="507"/>
      <c r="S846" s="507"/>
      <c r="T846" s="507"/>
      <c r="U846" s="507"/>
      <c r="V846" s="507"/>
      <c r="W846" s="507"/>
      <c r="X846" s="507"/>
      <c r="Y846" s="507"/>
      <c r="Z846" s="507"/>
      <c r="AA846" s="507"/>
      <c r="AB846" s="507"/>
      <c r="AC846" s="507"/>
      <c r="AD846" s="507"/>
      <c r="AE846" s="507"/>
      <c r="AF846" s="507"/>
      <c r="AG846" s="508"/>
      <c r="AH846" s="3015"/>
      <c r="AI846" s="3018"/>
      <c r="AJ846" s="3021"/>
      <c r="AK846" s="3022"/>
    </row>
    <row r="847" spans="2:40" ht="13.5" customHeight="1">
      <c r="B847" s="3006" t="s">
        <v>885</v>
      </c>
      <c r="C847" s="3009" t="s">
        <v>886</v>
      </c>
      <c r="D847" s="509" t="str">
        <f>E$8</f>
        <v>〇〇</v>
      </c>
      <c r="E847" s="510"/>
      <c r="F847" s="511"/>
      <c r="G847" s="512"/>
      <c r="H847" s="512"/>
      <c r="I847" s="512"/>
      <c r="J847" s="512"/>
      <c r="K847" s="512"/>
      <c r="L847" s="512"/>
      <c r="M847" s="512"/>
      <c r="N847" s="512"/>
      <c r="O847" s="512"/>
      <c r="P847" s="512"/>
      <c r="Q847" s="512"/>
      <c r="R847" s="512"/>
      <c r="S847" s="512"/>
      <c r="T847" s="512"/>
      <c r="U847" s="512"/>
      <c r="V847" s="512"/>
      <c r="W847" s="512"/>
      <c r="X847" s="512"/>
      <c r="Y847" s="512"/>
      <c r="Z847" s="512"/>
      <c r="AA847" s="512"/>
      <c r="AB847" s="512"/>
      <c r="AC847" s="512"/>
      <c r="AD847" s="512"/>
      <c r="AE847" s="512"/>
      <c r="AF847" s="512"/>
      <c r="AG847" s="513"/>
      <c r="AH847" s="514">
        <f>COUNTA(F$156:AG$156)-AI847</f>
        <v>28</v>
      </c>
      <c r="AI847" s="515">
        <f>AM847+AN847</f>
        <v>0</v>
      </c>
      <c r="AJ847" s="516">
        <f>+COUNTIF(F847:AG847,"休")</f>
        <v>0</v>
      </c>
      <c r="AM847" s="504">
        <f>+COUNTIF(F847:AG847,"－")</f>
        <v>0</v>
      </c>
      <c r="AN847" s="504">
        <f t="shared" ref="AN847:AN852" si="716">+COUNTIF(F847:AG847,"外")</f>
        <v>0</v>
      </c>
    </row>
    <row r="848" spans="2:40" ht="13.5" customHeight="1">
      <c r="B848" s="3007"/>
      <c r="C848" s="3010"/>
      <c r="D848" s="517" t="str">
        <f>E$9</f>
        <v>●●</v>
      </c>
      <c r="E848" s="518"/>
      <c r="F848" s="519"/>
      <c r="G848" s="520"/>
      <c r="H848" s="520"/>
      <c r="I848" s="520"/>
      <c r="J848" s="520"/>
      <c r="K848" s="520"/>
      <c r="L848" s="520"/>
      <c r="M848" s="520"/>
      <c r="N848" s="520"/>
      <c r="O848" s="520"/>
      <c r="P848" s="520"/>
      <c r="Q848" s="520"/>
      <c r="R848" s="520"/>
      <c r="S848" s="520"/>
      <c r="T848" s="520"/>
      <c r="U848" s="520"/>
      <c r="V848" s="520"/>
      <c r="W848" s="520"/>
      <c r="X848" s="520"/>
      <c r="Y848" s="520"/>
      <c r="Z848" s="520"/>
      <c r="AA848" s="520"/>
      <c r="AB848" s="520"/>
      <c r="AC848" s="520"/>
      <c r="AD848" s="520"/>
      <c r="AE848" s="520"/>
      <c r="AF848" s="520"/>
      <c r="AG848" s="521"/>
      <c r="AH848" s="514">
        <f>COUNTA(F$156:AG$156)-AI848</f>
        <v>28</v>
      </c>
      <c r="AI848" s="467">
        <f t="shared" ref="AI848" si="717">AM848+AN848</f>
        <v>0</v>
      </c>
      <c r="AJ848" s="522">
        <f t="shared" ref="AJ848:AJ851" si="718">+COUNTIF(F848:AG848,"休")</f>
        <v>0</v>
      </c>
      <c r="AM848" s="504">
        <f t="shared" ref="AM848:AM851" si="719">+COUNTIF(F848:AG848,"－")</f>
        <v>0</v>
      </c>
      <c r="AN848" s="504">
        <f t="shared" si="716"/>
        <v>0</v>
      </c>
    </row>
    <row r="849" spans="2:40">
      <c r="B849" s="3007"/>
      <c r="C849" s="3010"/>
      <c r="D849" s="517" t="str">
        <f>E$10</f>
        <v>△△</v>
      </c>
      <c r="E849" s="518"/>
      <c r="F849" s="519"/>
      <c r="G849" s="520"/>
      <c r="H849" s="520"/>
      <c r="I849" s="520"/>
      <c r="J849" s="520"/>
      <c r="K849" s="520"/>
      <c r="L849" s="520"/>
      <c r="M849" s="520"/>
      <c r="N849" s="520"/>
      <c r="O849" s="520"/>
      <c r="P849" s="520"/>
      <c r="Q849" s="520"/>
      <c r="R849" s="520"/>
      <c r="S849" s="520"/>
      <c r="T849" s="520"/>
      <c r="U849" s="520"/>
      <c r="V849" s="520"/>
      <c r="W849" s="520"/>
      <c r="X849" s="520"/>
      <c r="Y849" s="520"/>
      <c r="Z849" s="520"/>
      <c r="AA849" s="520"/>
      <c r="AB849" s="520"/>
      <c r="AC849" s="520"/>
      <c r="AD849" s="520"/>
      <c r="AE849" s="520"/>
      <c r="AF849" s="520"/>
      <c r="AG849" s="521"/>
      <c r="AH849" s="514">
        <f t="shared" ref="AH849:AH850" si="720">COUNTA(F$156:AG$156)-AI849</f>
        <v>28</v>
      </c>
      <c r="AI849" s="467">
        <f>AM849+AN849</f>
        <v>0</v>
      </c>
      <c r="AJ849" s="522">
        <f t="shared" si="718"/>
        <v>0</v>
      </c>
      <c r="AM849" s="504">
        <f t="shared" si="719"/>
        <v>0</v>
      </c>
      <c r="AN849" s="504">
        <f t="shared" si="716"/>
        <v>0</v>
      </c>
    </row>
    <row r="850" spans="2:40">
      <c r="B850" s="3007"/>
      <c r="C850" s="3010"/>
      <c r="D850" s="517" t="str">
        <f>E$11</f>
        <v>■■</v>
      </c>
      <c r="E850" s="518"/>
      <c r="F850" s="519"/>
      <c r="G850" s="520"/>
      <c r="H850" s="520"/>
      <c r="I850" s="520"/>
      <c r="J850" s="520"/>
      <c r="K850" s="520"/>
      <c r="L850" s="520"/>
      <c r="M850" s="520"/>
      <c r="N850" s="520"/>
      <c r="O850" s="520"/>
      <c r="P850" s="520"/>
      <c r="Q850" s="520"/>
      <c r="R850" s="520"/>
      <c r="S850" s="520"/>
      <c r="T850" s="520"/>
      <c r="U850" s="520"/>
      <c r="V850" s="520"/>
      <c r="W850" s="520"/>
      <c r="X850" s="520"/>
      <c r="Y850" s="520"/>
      <c r="Z850" s="520"/>
      <c r="AA850" s="520"/>
      <c r="AB850" s="520"/>
      <c r="AC850" s="520"/>
      <c r="AD850" s="520"/>
      <c r="AE850" s="520"/>
      <c r="AF850" s="520"/>
      <c r="AG850" s="521"/>
      <c r="AH850" s="514">
        <f t="shared" si="720"/>
        <v>28</v>
      </c>
      <c r="AI850" s="467">
        <f t="shared" ref="AI850:AI852" si="721">AM850+AN850</f>
        <v>0</v>
      </c>
      <c r="AJ850" s="522">
        <f t="shared" si="718"/>
        <v>0</v>
      </c>
      <c r="AM850" s="504">
        <f t="shared" si="719"/>
        <v>0</v>
      </c>
      <c r="AN850" s="504">
        <f t="shared" si="716"/>
        <v>0</v>
      </c>
    </row>
    <row r="851" spans="2:40">
      <c r="B851" s="3007"/>
      <c r="C851" s="3010"/>
      <c r="D851" s="517" t="str">
        <f>E$12</f>
        <v>★★</v>
      </c>
      <c r="E851" s="518"/>
      <c r="F851" s="519"/>
      <c r="G851" s="520"/>
      <c r="H851" s="520"/>
      <c r="I851" s="520"/>
      <c r="J851" s="520"/>
      <c r="K851" s="520"/>
      <c r="L851" s="520"/>
      <c r="M851" s="520"/>
      <c r="N851" s="520"/>
      <c r="O851" s="520"/>
      <c r="P851" s="520"/>
      <c r="Q851" s="520"/>
      <c r="R851" s="520"/>
      <c r="S851" s="520"/>
      <c r="T851" s="520"/>
      <c r="U851" s="520"/>
      <c r="V851" s="520"/>
      <c r="W851" s="520"/>
      <c r="X851" s="520"/>
      <c r="Y851" s="520"/>
      <c r="Z851" s="520"/>
      <c r="AA851" s="520"/>
      <c r="AB851" s="520"/>
      <c r="AC851" s="520"/>
      <c r="AD851" s="520"/>
      <c r="AE851" s="520"/>
      <c r="AF851" s="520"/>
      <c r="AG851" s="521"/>
      <c r="AH851" s="514">
        <f>COUNTA(F$156:AG$156)-AI851</f>
        <v>28</v>
      </c>
      <c r="AI851" s="467">
        <f t="shared" si="721"/>
        <v>0</v>
      </c>
      <c r="AJ851" s="522">
        <f t="shared" si="718"/>
        <v>0</v>
      </c>
      <c r="AM851" s="504">
        <f t="shared" si="719"/>
        <v>0</v>
      </c>
      <c r="AN851" s="504">
        <f t="shared" si="716"/>
        <v>0</v>
      </c>
    </row>
    <row r="852" spans="2:40">
      <c r="B852" s="3008"/>
      <c r="C852" s="3011"/>
      <c r="D852" s="529"/>
      <c r="E852" s="455"/>
      <c r="F852" s="523"/>
      <c r="G852" s="524"/>
      <c r="H852" s="524"/>
      <c r="I852" s="524"/>
      <c r="J852" s="524"/>
      <c r="K852" s="524"/>
      <c r="L852" s="524"/>
      <c r="M852" s="524"/>
      <c r="N852" s="524"/>
      <c r="O852" s="524"/>
      <c r="P852" s="524"/>
      <c r="Q852" s="524"/>
      <c r="R852" s="524"/>
      <c r="S852" s="524"/>
      <c r="T852" s="524"/>
      <c r="U852" s="524"/>
      <c r="V852" s="524"/>
      <c r="W852" s="524"/>
      <c r="X852" s="524"/>
      <c r="Y852" s="524"/>
      <c r="Z852" s="524"/>
      <c r="AA852" s="524"/>
      <c r="AB852" s="524"/>
      <c r="AC852" s="524"/>
      <c r="AD852" s="524"/>
      <c r="AE852" s="524"/>
      <c r="AF852" s="524"/>
      <c r="AG852" s="525"/>
      <c r="AH852" s="514">
        <f>COUNTA(F$156:AG$156)-AI852</f>
        <v>28</v>
      </c>
      <c r="AI852" s="515">
        <f t="shared" si="721"/>
        <v>0</v>
      </c>
      <c r="AJ852" s="516">
        <f>+COUNTIF(F852:AG852,"休")</f>
        <v>0</v>
      </c>
      <c r="AM852" s="504">
        <f>+COUNTIF(F852:AG852,"－")</f>
        <v>0</v>
      </c>
      <c r="AN852" s="504">
        <f t="shared" si="716"/>
        <v>0</v>
      </c>
    </row>
    <row r="853" spans="2:40" ht="24.75" customHeight="1">
      <c r="B853" s="3006" t="s">
        <v>896</v>
      </c>
      <c r="C853" s="3009" t="s">
        <v>897</v>
      </c>
      <c r="D853" s="504" t="s">
        <v>488</v>
      </c>
      <c r="E853" s="526" t="s">
        <v>906</v>
      </c>
      <c r="F853" s="506"/>
      <c r="G853" s="507"/>
      <c r="H853" s="507"/>
      <c r="I853" s="507"/>
      <c r="J853" s="507"/>
      <c r="K853" s="507"/>
      <c r="L853" s="507"/>
      <c r="M853" s="507"/>
      <c r="N853" s="507"/>
      <c r="O853" s="507"/>
      <c r="P853" s="507"/>
      <c r="Q853" s="507"/>
      <c r="R853" s="507"/>
      <c r="S853" s="507"/>
      <c r="T853" s="507"/>
      <c r="U853" s="507"/>
      <c r="V853" s="507"/>
      <c r="W853" s="507"/>
      <c r="X853" s="507"/>
      <c r="Y853" s="507"/>
      <c r="Z853" s="507"/>
      <c r="AA853" s="507"/>
      <c r="AB853" s="507"/>
      <c r="AC853" s="507"/>
      <c r="AD853" s="507"/>
      <c r="AE853" s="507"/>
      <c r="AF853" s="507"/>
      <c r="AG853" s="508"/>
      <c r="AH853" s="527"/>
      <c r="AI853" s="504"/>
      <c r="AJ853" s="528"/>
    </row>
    <row r="854" spans="2:40" ht="13.5" customHeight="1">
      <c r="B854" s="3007"/>
      <c r="C854" s="3010"/>
      <c r="D854" s="529" t="str">
        <f>E$14</f>
        <v>〇〇</v>
      </c>
      <c r="E854" s="455"/>
      <c r="F854" s="511"/>
      <c r="G854" s="512"/>
      <c r="H854" s="512"/>
      <c r="I854" s="512"/>
      <c r="J854" s="512"/>
      <c r="K854" s="512"/>
      <c r="L854" s="512"/>
      <c r="M854" s="512"/>
      <c r="N854" s="512"/>
      <c r="O854" s="512"/>
      <c r="P854" s="512"/>
      <c r="Q854" s="512"/>
      <c r="R854" s="512"/>
      <c r="S854" s="512"/>
      <c r="T854" s="512"/>
      <c r="U854" s="512"/>
      <c r="V854" s="512"/>
      <c r="W854" s="512"/>
      <c r="X854" s="512"/>
      <c r="Y854" s="512"/>
      <c r="Z854" s="512"/>
      <c r="AA854" s="512"/>
      <c r="AB854" s="512"/>
      <c r="AC854" s="512"/>
      <c r="AD854" s="512"/>
      <c r="AE854" s="512"/>
      <c r="AF854" s="512"/>
      <c r="AG854" s="513"/>
      <c r="AH854" s="514">
        <f>COUNTA(F$156:AG$156)-AI854</f>
        <v>28</v>
      </c>
      <c r="AI854" s="515">
        <f t="shared" ref="AI854:AI857" si="722">AM854+AN854</f>
        <v>0</v>
      </c>
      <c r="AJ854" s="516">
        <f>+COUNTIF(F854:AG854,"休")</f>
        <v>0</v>
      </c>
      <c r="AM854" s="504">
        <f>+COUNTIF(F854:AG854,"－")</f>
        <v>0</v>
      </c>
      <c r="AN854" s="504">
        <f>+COUNTIF(F854:AG854,"外")</f>
        <v>0</v>
      </c>
    </row>
    <row r="855" spans="2:40">
      <c r="B855" s="3007"/>
      <c r="C855" s="3010"/>
      <c r="D855" s="517" t="str">
        <f>E$15</f>
        <v>●●</v>
      </c>
      <c r="E855" s="518"/>
      <c r="F855" s="519"/>
      <c r="G855" s="520"/>
      <c r="H855" s="520"/>
      <c r="I855" s="520"/>
      <c r="J855" s="520"/>
      <c r="K855" s="520"/>
      <c r="L855" s="520"/>
      <c r="M855" s="520"/>
      <c r="N855" s="520"/>
      <c r="O855" s="520"/>
      <c r="P855" s="520"/>
      <c r="Q855" s="520"/>
      <c r="R855" s="520"/>
      <c r="S855" s="520"/>
      <c r="T855" s="520"/>
      <c r="U855" s="520"/>
      <c r="V855" s="520"/>
      <c r="W855" s="520"/>
      <c r="X855" s="520"/>
      <c r="Y855" s="520"/>
      <c r="Z855" s="520"/>
      <c r="AA855" s="520"/>
      <c r="AB855" s="520"/>
      <c r="AC855" s="520"/>
      <c r="AD855" s="520"/>
      <c r="AE855" s="520"/>
      <c r="AF855" s="520"/>
      <c r="AG855" s="521"/>
      <c r="AH855" s="514">
        <f>COUNTA(F$156:AG$156)-AI855</f>
        <v>28</v>
      </c>
      <c r="AI855" s="467">
        <f t="shared" si="722"/>
        <v>0</v>
      </c>
      <c r="AJ855" s="522">
        <f t="shared" ref="AJ855:AJ857" si="723">+COUNTIF(F855:AG855,"休")</f>
        <v>0</v>
      </c>
      <c r="AM855" s="504">
        <f t="shared" ref="AM855:AM857" si="724">+COUNTIF(F855:AG855,"－")</f>
        <v>0</v>
      </c>
      <c r="AN855" s="504">
        <f>+COUNTIF(F855:AG855,"外")</f>
        <v>0</v>
      </c>
    </row>
    <row r="856" spans="2:40">
      <c r="B856" s="3007"/>
      <c r="C856" s="3010"/>
      <c r="D856" s="517">
        <f>E$16</f>
        <v>0</v>
      </c>
      <c r="E856" s="518"/>
      <c r="F856" s="519"/>
      <c r="G856" s="520"/>
      <c r="H856" s="520"/>
      <c r="I856" s="520"/>
      <c r="J856" s="520"/>
      <c r="K856" s="520"/>
      <c r="L856" s="520"/>
      <c r="M856" s="520"/>
      <c r="N856" s="520"/>
      <c r="O856" s="520"/>
      <c r="P856" s="520"/>
      <c r="Q856" s="520"/>
      <c r="R856" s="520"/>
      <c r="S856" s="520"/>
      <c r="T856" s="520"/>
      <c r="U856" s="520"/>
      <c r="V856" s="520"/>
      <c r="W856" s="520"/>
      <c r="X856" s="520"/>
      <c r="Y856" s="520"/>
      <c r="Z856" s="520"/>
      <c r="AA856" s="520"/>
      <c r="AB856" s="520"/>
      <c r="AC856" s="520"/>
      <c r="AD856" s="520"/>
      <c r="AE856" s="520"/>
      <c r="AF856" s="520"/>
      <c r="AG856" s="521"/>
      <c r="AH856" s="514">
        <f t="shared" ref="AH856:AH857" si="725">COUNTA(F$156:AG$156)-AI856</f>
        <v>28</v>
      </c>
      <c r="AI856" s="467">
        <f t="shared" si="722"/>
        <v>0</v>
      </c>
      <c r="AJ856" s="522">
        <f t="shared" si="723"/>
        <v>0</v>
      </c>
      <c r="AM856" s="504">
        <f t="shared" si="724"/>
        <v>0</v>
      </c>
      <c r="AN856" s="504">
        <f>+COUNTIF(F856:AG856,"外")</f>
        <v>0</v>
      </c>
    </row>
    <row r="857" spans="2:40">
      <c r="B857" s="3007"/>
      <c r="C857" s="3011"/>
      <c r="D857" s="529">
        <f>E$17</f>
        <v>0</v>
      </c>
      <c r="E857" s="455"/>
      <c r="F857" s="519"/>
      <c r="G857" s="530"/>
      <c r="H857" s="530"/>
      <c r="I857" s="530"/>
      <c r="J857" s="530"/>
      <c r="K857" s="530"/>
      <c r="L857" s="530"/>
      <c r="M857" s="530"/>
      <c r="N857" s="530"/>
      <c r="O857" s="530"/>
      <c r="P857" s="530"/>
      <c r="Q857" s="530"/>
      <c r="R857" s="530"/>
      <c r="S857" s="530"/>
      <c r="T857" s="530"/>
      <c r="U857" s="530"/>
      <c r="V857" s="530"/>
      <c r="W857" s="530"/>
      <c r="X857" s="530"/>
      <c r="Y857" s="530"/>
      <c r="Z857" s="530"/>
      <c r="AA857" s="530"/>
      <c r="AB857" s="530"/>
      <c r="AC857" s="530"/>
      <c r="AD857" s="530"/>
      <c r="AE857" s="530"/>
      <c r="AF857" s="530"/>
      <c r="AG857" s="513"/>
      <c r="AH857" s="514">
        <f t="shared" si="725"/>
        <v>28</v>
      </c>
      <c r="AI857" s="498">
        <f t="shared" si="722"/>
        <v>0</v>
      </c>
      <c r="AJ857" s="516">
        <f t="shared" si="723"/>
        <v>0</v>
      </c>
      <c r="AM857" s="504">
        <f t="shared" si="724"/>
        <v>0</v>
      </c>
      <c r="AN857" s="504">
        <f>+COUNTIF(F857:AG857,"外")</f>
        <v>0</v>
      </c>
    </row>
    <row r="858" spans="2:40" ht="24.75" customHeight="1">
      <c r="B858" s="3007"/>
      <c r="C858" s="3009" t="s">
        <v>900</v>
      </c>
      <c r="D858" s="504" t="s">
        <v>488</v>
      </c>
      <c r="E858" s="526" t="s">
        <v>906</v>
      </c>
      <c r="F858" s="506"/>
      <c r="G858" s="507"/>
      <c r="H858" s="507"/>
      <c r="I858" s="507"/>
      <c r="J858" s="507"/>
      <c r="K858" s="507"/>
      <c r="L858" s="507"/>
      <c r="M858" s="507"/>
      <c r="N858" s="507"/>
      <c r="O858" s="507"/>
      <c r="P858" s="507"/>
      <c r="Q858" s="507"/>
      <c r="R858" s="507"/>
      <c r="S858" s="507"/>
      <c r="T858" s="507"/>
      <c r="U858" s="507"/>
      <c r="V858" s="507"/>
      <c r="W858" s="507"/>
      <c r="X858" s="507"/>
      <c r="Y858" s="507"/>
      <c r="Z858" s="507"/>
      <c r="AA858" s="507"/>
      <c r="AB858" s="507"/>
      <c r="AC858" s="507"/>
      <c r="AD858" s="507"/>
      <c r="AE858" s="507"/>
      <c r="AF858" s="507"/>
      <c r="AG858" s="508"/>
      <c r="AH858" s="527"/>
      <c r="AI858" s="504"/>
      <c r="AJ858" s="528"/>
    </row>
    <row r="859" spans="2:40">
      <c r="B859" s="3007"/>
      <c r="C859" s="3010"/>
      <c r="D859" s="509" t="str">
        <f>E$18</f>
        <v>●●</v>
      </c>
      <c r="E859" s="510"/>
      <c r="F859" s="511"/>
      <c r="G859" s="512"/>
      <c r="H859" s="512"/>
      <c r="I859" s="512"/>
      <c r="J859" s="512"/>
      <c r="K859" s="512"/>
      <c r="L859" s="512"/>
      <c r="M859" s="512"/>
      <c r="N859" s="512"/>
      <c r="O859" s="512"/>
      <c r="P859" s="512"/>
      <c r="Q859" s="512"/>
      <c r="R859" s="512"/>
      <c r="S859" s="512"/>
      <c r="T859" s="512"/>
      <c r="U859" s="512"/>
      <c r="V859" s="512"/>
      <c r="W859" s="512"/>
      <c r="X859" s="512"/>
      <c r="Y859" s="512"/>
      <c r="Z859" s="512"/>
      <c r="AA859" s="512"/>
      <c r="AB859" s="512"/>
      <c r="AC859" s="512"/>
      <c r="AD859" s="512"/>
      <c r="AE859" s="512"/>
      <c r="AF859" s="512"/>
      <c r="AG859" s="531"/>
      <c r="AH859" s="514">
        <f>COUNTA(F$156:AG$156)-AI859</f>
        <v>28</v>
      </c>
      <c r="AI859" s="532">
        <f t="shared" ref="AI859:AI862" si="726">AM859+AN859</f>
        <v>0</v>
      </c>
      <c r="AJ859" s="533">
        <f>+COUNTIF(F859:AG859,"休")</f>
        <v>0</v>
      </c>
      <c r="AM859" s="504">
        <f>+COUNTIF(F859:AG859,"－")</f>
        <v>0</v>
      </c>
      <c r="AN859" s="504">
        <f>+COUNTIF(F859:AG859,"外")</f>
        <v>0</v>
      </c>
    </row>
    <row r="860" spans="2:40">
      <c r="B860" s="3007"/>
      <c r="C860" s="3010"/>
      <c r="D860" s="517">
        <f>E$19</f>
        <v>0</v>
      </c>
      <c r="E860" s="518"/>
      <c r="F860" s="519"/>
      <c r="G860" s="520"/>
      <c r="H860" s="520"/>
      <c r="I860" s="520"/>
      <c r="J860" s="520"/>
      <c r="K860" s="520"/>
      <c r="L860" s="520"/>
      <c r="M860" s="520"/>
      <c r="N860" s="520"/>
      <c r="O860" s="520"/>
      <c r="P860" s="520"/>
      <c r="Q860" s="520"/>
      <c r="R860" s="520"/>
      <c r="S860" s="520"/>
      <c r="T860" s="520"/>
      <c r="U860" s="520"/>
      <c r="V860" s="520"/>
      <c r="W860" s="520"/>
      <c r="X860" s="520"/>
      <c r="Y860" s="520"/>
      <c r="Z860" s="520"/>
      <c r="AA860" s="520"/>
      <c r="AB860" s="520"/>
      <c r="AC860" s="520"/>
      <c r="AD860" s="520"/>
      <c r="AE860" s="520"/>
      <c r="AF860" s="520"/>
      <c r="AG860" s="521"/>
      <c r="AH860" s="514">
        <f>COUNTA(F$156:AG$156)-AI860</f>
        <v>28</v>
      </c>
      <c r="AI860" s="467">
        <f t="shared" si="726"/>
        <v>0</v>
      </c>
      <c r="AJ860" s="522">
        <f t="shared" ref="AJ860:AJ862" si="727">+COUNTIF(F860:AG860,"休")</f>
        <v>0</v>
      </c>
      <c r="AM860" s="504">
        <f t="shared" ref="AM860:AM862" si="728">+COUNTIF(F860:AG860,"－")</f>
        <v>0</v>
      </c>
      <c r="AN860" s="504">
        <f>+COUNTIF(F860:AG860,"外")</f>
        <v>0</v>
      </c>
    </row>
    <row r="861" spans="2:40">
      <c r="B861" s="3007"/>
      <c r="C861" s="3010"/>
      <c r="D861" s="517">
        <f>E$20</f>
        <v>0</v>
      </c>
      <c r="E861" s="518"/>
      <c r="F861" s="519"/>
      <c r="G861" s="520"/>
      <c r="H861" s="520"/>
      <c r="I861" s="520"/>
      <c r="J861" s="520"/>
      <c r="K861" s="520"/>
      <c r="L861" s="520"/>
      <c r="M861" s="520"/>
      <c r="N861" s="520"/>
      <c r="O861" s="520"/>
      <c r="P861" s="520"/>
      <c r="Q861" s="520"/>
      <c r="R861" s="520"/>
      <c r="S861" s="520"/>
      <c r="T861" s="520"/>
      <c r="U861" s="520"/>
      <c r="V861" s="520"/>
      <c r="W861" s="520"/>
      <c r="X861" s="520"/>
      <c r="Y861" s="520"/>
      <c r="Z861" s="520"/>
      <c r="AA861" s="520"/>
      <c r="AB861" s="520"/>
      <c r="AC861" s="520"/>
      <c r="AD861" s="520"/>
      <c r="AE861" s="520"/>
      <c r="AF861" s="520"/>
      <c r="AG861" s="521"/>
      <c r="AH861" s="514">
        <f t="shared" ref="AH861:AH862" si="729">COUNTA(F$156:AG$156)-AI861</f>
        <v>28</v>
      </c>
      <c r="AI861" s="467">
        <f t="shared" si="726"/>
        <v>0</v>
      </c>
      <c r="AJ861" s="522">
        <f t="shared" si="727"/>
        <v>0</v>
      </c>
      <c r="AM861" s="504">
        <f t="shared" si="728"/>
        <v>0</v>
      </c>
      <c r="AN861" s="504">
        <f>+COUNTIF(F861:AG861,"外")</f>
        <v>0</v>
      </c>
    </row>
    <row r="862" spans="2:40">
      <c r="B862" s="3008"/>
      <c r="C862" s="3011"/>
      <c r="D862" s="534">
        <f>E$21</f>
        <v>0</v>
      </c>
      <c r="E862" s="544"/>
      <c r="F862" s="536"/>
      <c r="G862" s="537"/>
      <c r="H862" s="537"/>
      <c r="I862" s="537"/>
      <c r="J862" s="537"/>
      <c r="K862" s="537"/>
      <c r="L862" s="537"/>
      <c r="M862" s="537"/>
      <c r="N862" s="537"/>
      <c r="O862" s="537"/>
      <c r="P862" s="537"/>
      <c r="Q862" s="537"/>
      <c r="R862" s="537"/>
      <c r="S862" s="537"/>
      <c r="T862" s="537"/>
      <c r="U862" s="537"/>
      <c r="V862" s="537"/>
      <c r="W862" s="537"/>
      <c r="X862" s="537"/>
      <c r="Y862" s="537"/>
      <c r="Z862" s="537"/>
      <c r="AA862" s="537"/>
      <c r="AB862" s="537"/>
      <c r="AC862" s="537"/>
      <c r="AD862" s="537"/>
      <c r="AE862" s="537"/>
      <c r="AF862" s="537"/>
      <c r="AG862" s="538"/>
      <c r="AH862" s="539">
        <f t="shared" si="729"/>
        <v>28</v>
      </c>
      <c r="AI862" s="535">
        <f t="shared" si="726"/>
        <v>0</v>
      </c>
      <c r="AJ862" s="540">
        <f t="shared" si="727"/>
        <v>0</v>
      </c>
      <c r="AM862" s="504">
        <f t="shared" si="728"/>
        <v>0</v>
      </c>
      <c r="AN862" s="504">
        <f>+COUNTIF(F862:AG862,"外")</f>
        <v>0</v>
      </c>
    </row>
  </sheetData>
  <mergeCells count="611">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K156:AK15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D178:AF178"/>
    <mergeCell ref="AH156:AH158"/>
    <mergeCell ref="AI156:AI158"/>
    <mergeCell ref="AJ156:AJ158"/>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AM202:AM203"/>
    <mergeCell ref="AN202:AN203"/>
    <mergeCell ref="B205:B210"/>
    <mergeCell ref="C205:C210"/>
    <mergeCell ref="B185:B190"/>
    <mergeCell ref="C185:C190"/>
    <mergeCell ref="B191:B200"/>
    <mergeCell ref="C191:C195"/>
    <mergeCell ref="C196:C200"/>
    <mergeCell ref="AH202:AH204"/>
    <mergeCell ref="B211:B220"/>
    <mergeCell ref="C211:C215"/>
    <mergeCell ref="C216:C220"/>
    <mergeCell ref="AH222:AH224"/>
    <mergeCell ref="AI222:AI224"/>
    <mergeCell ref="AJ222:AJ224"/>
    <mergeCell ref="AI202:AI204"/>
    <mergeCell ref="AJ202:AJ204"/>
    <mergeCell ref="AK202:AK204"/>
    <mergeCell ref="AK242:AK244"/>
    <mergeCell ref="AM242:AM243"/>
    <mergeCell ref="AN242:AN243"/>
    <mergeCell ref="AK222:AK224"/>
    <mergeCell ref="AM222:AM223"/>
    <mergeCell ref="AN222:AN223"/>
    <mergeCell ref="B225:B230"/>
    <mergeCell ref="C225:C230"/>
    <mergeCell ref="B231:B240"/>
    <mergeCell ref="C231:C235"/>
    <mergeCell ref="C236:C240"/>
    <mergeCell ref="B245:B250"/>
    <mergeCell ref="C245:C250"/>
    <mergeCell ref="B251:B260"/>
    <mergeCell ref="C251:C255"/>
    <mergeCell ref="C256:C260"/>
    <mergeCell ref="AD264:AF264"/>
    <mergeCell ref="AH242:AH244"/>
    <mergeCell ref="AI242:AI244"/>
    <mergeCell ref="AJ242:AJ244"/>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AM288:AM289"/>
    <mergeCell ref="AN288:AN289"/>
    <mergeCell ref="B291:B296"/>
    <mergeCell ref="C291:C296"/>
    <mergeCell ref="B271:B276"/>
    <mergeCell ref="C271:C276"/>
    <mergeCell ref="B277:B286"/>
    <mergeCell ref="C277:C281"/>
    <mergeCell ref="C282:C286"/>
    <mergeCell ref="AH288:AH290"/>
    <mergeCell ref="B297:B306"/>
    <mergeCell ref="C297:C301"/>
    <mergeCell ref="C302:C306"/>
    <mergeCell ref="AH308:AH310"/>
    <mergeCell ref="AI308:AI310"/>
    <mergeCell ref="AJ308:AJ310"/>
    <mergeCell ref="AI288:AI290"/>
    <mergeCell ref="AJ288:AJ290"/>
    <mergeCell ref="AK288:AK290"/>
    <mergeCell ref="AK328:AK330"/>
    <mergeCell ref="AM328:AM329"/>
    <mergeCell ref="AN328:AN329"/>
    <mergeCell ref="AK308:AK310"/>
    <mergeCell ref="AM308:AM309"/>
    <mergeCell ref="AN308:AN309"/>
    <mergeCell ref="B311:B316"/>
    <mergeCell ref="C311:C316"/>
    <mergeCell ref="B317:B326"/>
    <mergeCell ref="C317:C321"/>
    <mergeCell ref="C322:C326"/>
    <mergeCell ref="B331:B336"/>
    <mergeCell ref="C331:C336"/>
    <mergeCell ref="B337:B346"/>
    <mergeCell ref="C337:C341"/>
    <mergeCell ref="C342:C346"/>
    <mergeCell ref="AD350:AF350"/>
    <mergeCell ref="AH328:AH330"/>
    <mergeCell ref="AI328:AI330"/>
    <mergeCell ref="AJ328:AJ330"/>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AM374:AM375"/>
    <mergeCell ref="AN374:AN375"/>
    <mergeCell ref="B377:B382"/>
    <mergeCell ref="C377:C382"/>
    <mergeCell ref="B357:B362"/>
    <mergeCell ref="C357:C362"/>
    <mergeCell ref="B363:B372"/>
    <mergeCell ref="C363:C367"/>
    <mergeCell ref="C368:C372"/>
    <mergeCell ref="AH374:AH376"/>
    <mergeCell ref="B383:B392"/>
    <mergeCell ref="C383:C387"/>
    <mergeCell ref="C388:C392"/>
    <mergeCell ref="AH394:AH396"/>
    <mergeCell ref="AI394:AI396"/>
    <mergeCell ref="AJ394:AJ396"/>
    <mergeCell ref="AI374:AI376"/>
    <mergeCell ref="AJ374:AJ376"/>
    <mergeCell ref="AK374:AK376"/>
    <mergeCell ref="AK414:AK416"/>
    <mergeCell ref="AM414:AM415"/>
    <mergeCell ref="AN414:AN415"/>
    <mergeCell ref="AK394:AK396"/>
    <mergeCell ref="AM394:AM395"/>
    <mergeCell ref="AN394:AN395"/>
    <mergeCell ref="B397:B402"/>
    <mergeCell ref="C397:C402"/>
    <mergeCell ref="B403:B412"/>
    <mergeCell ref="C403:C407"/>
    <mergeCell ref="C408:C412"/>
    <mergeCell ref="B417:B422"/>
    <mergeCell ref="C417:C422"/>
    <mergeCell ref="B423:B432"/>
    <mergeCell ref="C423:C427"/>
    <mergeCell ref="C428:C432"/>
    <mergeCell ref="AD436:AF436"/>
    <mergeCell ref="AH414:AH416"/>
    <mergeCell ref="AI414:AI416"/>
    <mergeCell ref="AJ414:AJ416"/>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AM460:AM461"/>
    <mergeCell ref="AN460:AN461"/>
    <mergeCell ref="B463:B468"/>
    <mergeCell ref="C463:C468"/>
    <mergeCell ref="B443:B448"/>
    <mergeCell ref="C443:C448"/>
    <mergeCell ref="B449:B458"/>
    <mergeCell ref="C449:C453"/>
    <mergeCell ref="C454:C458"/>
    <mergeCell ref="AH460:AH462"/>
    <mergeCell ref="B469:B478"/>
    <mergeCell ref="C469:C473"/>
    <mergeCell ref="C474:C478"/>
    <mergeCell ref="AH480:AH482"/>
    <mergeCell ref="AI480:AI482"/>
    <mergeCell ref="AJ480:AJ482"/>
    <mergeCell ref="AI460:AI462"/>
    <mergeCell ref="AJ460:AJ462"/>
    <mergeCell ref="AK460:AK462"/>
    <mergeCell ref="AK500:AK502"/>
    <mergeCell ref="AM500:AM501"/>
    <mergeCell ref="AN500:AN501"/>
    <mergeCell ref="AK480:AK482"/>
    <mergeCell ref="AM480:AM481"/>
    <mergeCell ref="AN480:AN481"/>
    <mergeCell ref="B483:B488"/>
    <mergeCell ref="C483:C488"/>
    <mergeCell ref="B489:B498"/>
    <mergeCell ref="C489:C493"/>
    <mergeCell ref="C494:C498"/>
    <mergeCell ref="B503:B508"/>
    <mergeCell ref="C503:C508"/>
    <mergeCell ref="B509:B518"/>
    <mergeCell ref="C509:C513"/>
    <mergeCell ref="C514:C518"/>
    <mergeCell ref="AD522:AF522"/>
    <mergeCell ref="AH500:AH502"/>
    <mergeCell ref="AI500:AI502"/>
    <mergeCell ref="AJ500:AJ502"/>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AM546:AM547"/>
    <mergeCell ref="AN546:AN547"/>
    <mergeCell ref="B549:B554"/>
    <mergeCell ref="C549:C554"/>
    <mergeCell ref="B529:B534"/>
    <mergeCell ref="C529:C534"/>
    <mergeCell ref="B535:B544"/>
    <mergeCell ref="C535:C539"/>
    <mergeCell ref="C540:C544"/>
    <mergeCell ref="AH546:AH548"/>
    <mergeCell ref="B555:B564"/>
    <mergeCell ref="C555:C559"/>
    <mergeCell ref="C560:C564"/>
    <mergeCell ref="AH566:AH568"/>
    <mergeCell ref="AI566:AI568"/>
    <mergeCell ref="AJ566:AJ568"/>
    <mergeCell ref="AI546:AI548"/>
    <mergeCell ref="AJ546:AJ548"/>
    <mergeCell ref="AK546:AK548"/>
    <mergeCell ref="AK586:AK588"/>
    <mergeCell ref="AM586:AM587"/>
    <mergeCell ref="AN586:AN587"/>
    <mergeCell ref="AK566:AK568"/>
    <mergeCell ref="AM566:AM567"/>
    <mergeCell ref="AN566:AN567"/>
    <mergeCell ref="B569:B574"/>
    <mergeCell ref="C569:C574"/>
    <mergeCell ref="B575:B584"/>
    <mergeCell ref="C575:C579"/>
    <mergeCell ref="C580:C584"/>
    <mergeCell ref="B589:B594"/>
    <mergeCell ref="C589:C594"/>
    <mergeCell ref="B595:B604"/>
    <mergeCell ref="C595:C599"/>
    <mergeCell ref="C600:C604"/>
    <mergeCell ref="AD608:AF608"/>
    <mergeCell ref="AH586:AH588"/>
    <mergeCell ref="AI586:AI588"/>
    <mergeCell ref="AJ586:AJ588"/>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AM632:AM633"/>
    <mergeCell ref="AN632:AN633"/>
    <mergeCell ref="B635:B640"/>
    <mergeCell ref="C635:C640"/>
    <mergeCell ref="B615:B620"/>
    <mergeCell ref="C615:C620"/>
    <mergeCell ref="B621:B630"/>
    <mergeCell ref="C621:C625"/>
    <mergeCell ref="C626:C630"/>
    <mergeCell ref="AH632:AH634"/>
    <mergeCell ref="B641:B650"/>
    <mergeCell ref="C641:C645"/>
    <mergeCell ref="C646:C650"/>
    <mergeCell ref="AH652:AH654"/>
    <mergeCell ref="AI652:AI654"/>
    <mergeCell ref="AJ652:AJ654"/>
    <mergeCell ref="AI632:AI634"/>
    <mergeCell ref="AJ632:AJ634"/>
    <mergeCell ref="AK632:AK634"/>
    <mergeCell ref="AK672:AK674"/>
    <mergeCell ref="AM672:AM673"/>
    <mergeCell ref="AN672:AN673"/>
    <mergeCell ref="AK652:AK654"/>
    <mergeCell ref="AM652:AM653"/>
    <mergeCell ref="AN652:AN653"/>
    <mergeCell ref="B655:B660"/>
    <mergeCell ref="C655:C660"/>
    <mergeCell ref="B661:B670"/>
    <mergeCell ref="C661:C665"/>
    <mergeCell ref="C666:C670"/>
    <mergeCell ref="B675:B680"/>
    <mergeCell ref="C675:C680"/>
    <mergeCell ref="B681:B690"/>
    <mergeCell ref="C681:C685"/>
    <mergeCell ref="C686:C690"/>
    <mergeCell ref="AD694:AF694"/>
    <mergeCell ref="AH672:AH674"/>
    <mergeCell ref="AI672:AI674"/>
    <mergeCell ref="AJ672:AJ674"/>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AM718:AM719"/>
    <mergeCell ref="AN718:AN719"/>
    <mergeCell ref="B721:B726"/>
    <mergeCell ref="C721:C726"/>
    <mergeCell ref="B701:B706"/>
    <mergeCell ref="C701:C706"/>
    <mergeCell ref="B707:B716"/>
    <mergeCell ref="C707:C711"/>
    <mergeCell ref="C712:C716"/>
    <mergeCell ref="AH718:AH720"/>
    <mergeCell ref="B727:B736"/>
    <mergeCell ref="C727:C731"/>
    <mergeCell ref="C732:C736"/>
    <mergeCell ref="AH738:AH740"/>
    <mergeCell ref="AI738:AI740"/>
    <mergeCell ref="AJ738:AJ740"/>
    <mergeCell ref="AI718:AI720"/>
    <mergeCell ref="AJ718:AJ720"/>
    <mergeCell ref="AK718:AK72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AK784:AK786"/>
    <mergeCell ref="AM784:AM785"/>
    <mergeCell ref="AN784:AN785"/>
    <mergeCell ref="AG780:AJ780"/>
    <mergeCell ref="B781:C781"/>
    <mergeCell ref="X781:AB781"/>
    <mergeCell ref="B782:C782"/>
    <mergeCell ref="E782:G782"/>
    <mergeCell ref="X782:AB782"/>
    <mergeCell ref="AD780:AF780"/>
    <mergeCell ref="AK804:AK806"/>
    <mergeCell ref="AM804:AM805"/>
    <mergeCell ref="AN804:AN805"/>
    <mergeCell ref="B807:B812"/>
    <mergeCell ref="C807:C812"/>
    <mergeCell ref="B787:B792"/>
    <mergeCell ref="C787:C792"/>
    <mergeCell ref="B793:B802"/>
    <mergeCell ref="C793:C797"/>
    <mergeCell ref="C798:C802"/>
    <mergeCell ref="AH804:AH806"/>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s>
  <phoneticPr fontId="12"/>
  <conditionalFormatting sqref="F24:AG24 F44:AG44 F137:AG137 F117:AG117 F97:AG97 F64:AG64 AG7 AG9 AG11 AG15 AG13 F85 K85 P85 U85 Z85 F157:AG157">
    <cfRule type="containsText" dxfId="2894" priority="2141" operator="containsText" text="日">
      <formula>NOT(ISERROR(SEARCH("日",F7)))</formula>
    </cfRule>
    <cfRule type="containsText" dxfId="2893" priority="2142" operator="containsText" text="土">
      <formula>NOT(ISERROR(SEARCH("土",F7)))</formula>
    </cfRule>
  </conditionalFormatting>
  <conditionalFormatting sqref="F62:AG62">
    <cfRule type="containsText" dxfId="2892" priority="2135" operator="containsText" text="退">
      <formula>NOT(ISERROR(SEARCH("退",F62)))</formula>
    </cfRule>
    <cfRule type="containsText" dxfId="2891" priority="2136" operator="containsText" text="入">
      <formula>NOT(ISERROR(SEARCH("入",F62)))</formula>
    </cfRule>
    <cfRule type="containsText" dxfId="2890" priority="2137" operator="containsText" text="入,退">
      <formula>NOT(ISERROR(SEARCH("入,退",F62)))</formula>
    </cfRule>
    <cfRule type="containsText" dxfId="2889" priority="2138" operator="containsText" text="入,退">
      <formula>NOT(ISERROR(SEARCH("入,退",F62)))</formula>
    </cfRule>
    <cfRule type="cellIs" dxfId="2888" priority="2140" operator="equal">
      <formula>"休"</formula>
    </cfRule>
  </conditionalFormatting>
  <conditionalFormatting sqref="F62:AG62">
    <cfRule type="containsText" dxfId="2887" priority="2139" operator="containsText" text="休">
      <formula>NOT(ISERROR(SEARCH("休",F62)))</formula>
    </cfRule>
  </conditionalFormatting>
  <conditionalFormatting sqref="F62:AG62">
    <cfRule type="containsText" dxfId="2886" priority="2134" operator="containsText" text="外">
      <formula>NOT(ISERROR(SEARCH("外",F62)))</formula>
    </cfRule>
  </conditionalFormatting>
  <conditionalFormatting sqref="D31">
    <cfRule type="cellIs" dxfId="2885" priority="2133" operator="equal">
      <formula>0</formula>
    </cfRule>
  </conditionalFormatting>
  <conditionalFormatting sqref="D26:D81">
    <cfRule type="cellIs" dxfId="2884" priority="2132" operator="equal">
      <formula>0</formula>
    </cfRule>
  </conditionalFormatting>
  <conditionalFormatting sqref="D98:D114">
    <cfRule type="cellIs" dxfId="2883" priority="2131" operator="equal">
      <formula>0</formula>
    </cfRule>
  </conditionalFormatting>
  <conditionalFormatting sqref="D118:D133">
    <cfRule type="cellIs" dxfId="2882" priority="2130" operator="equal">
      <formula>0</formula>
    </cfRule>
  </conditionalFormatting>
  <conditionalFormatting sqref="D154">
    <cfRule type="cellIs" dxfId="2881" priority="2127" operator="equal">
      <formula>0</formula>
    </cfRule>
  </conditionalFormatting>
  <conditionalFormatting sqref="D174">
    <cfRule type="cellIs" dxfId="2880" priority="2125" operator="equal">
      <formula>0</formula>
    </cfRule>
  </conditionalFormatting>
  <conditionalFormatting sqref="D134">
    <cfRule type="cellIs" dxfId="2879" priority="2129" operator="equal">
      <formula>0</formula>
    </cfRule>
  </conditionalFormatting>
  <conditionalFormatting sqref="D138:D153">
    <cfRule type="cellIs" dxfId="2878" priority="2128" operator="equal">
      <formula>0</formula>
    </cfRule>
  </conditionalFormatting>
  <conditionalFormatting sqref="D158:D173">
    <cfRule type="cellIs" dxfId="2877" priority="2126" operator="equal">
      <formula>0</formula>
    </cfRule>
  </conditionalFormatting>
  <conditionalFormatting sqref="D96:D97">
    <cfRule type="cellIs" dxfId="2876" priority="2124" operator="equal">
      <formula>0</formula>
    </cfRule>
  </conditionalFormatting>
  <conditionalFormatting sqref="D116:D117">
    <cfRule type="cellIs" dxfId="2875" priority="2123" operator="equal">
      <formula>0</formula>
    </cfRule>
  </conditionalFormatting>
  <conditionalFormatting sqref="D136:D137">
    <cfRule type="cellIs" dxfId="2874" priority="2122" operator="equal">
      <formula>0</formula>
    </cfRule>
  </conditionalFormatting>
  <conditionalFormatting sqref="D156:D157">
    <cfRule type="cellIs" dxfId="2873" priority="2121" operator="equal">
      <formula>0</formula>
    </cfRule>
  </conditionalFormatting>
  <conditionalFormatting sqref="T8:V21">
    <cfRule type="cellIs" dxfId="2872" priority="2118" operator="between">
      <formula>0.214</formula>
      <formula>0.249</formula>
    </cfRule>
    <cfRule type="cellIs" dxfId="2871" priority="2119" operator="between">
      <formula>0.25</formula>
      <formula>0.284</formula>
    </cfRule>
    <cfRule type="cellIs" dxfId="2870" priority="2120" operator="greaterThanOrEqual">
      <formula>0.285</formula>
    </cfRule>
  </conditionalFormatting>
  <conditionalFormatting sqref="AD20:AD21">
    <cfRule type="containsText" dxfId="2869" priority="2117" operator="containsText" text="対象外">
      <formula>NOT(ISERROR(SEARCH("対象外",AD20)))</formula>
    </cfRule>
  </conditionalFormatting>
  <conditionalFormatting sqref="W20 AB20:AC21">
    <cfRule type="containsText" dxfId="2868" priority="2116" operator="containsText" text="対象外">
      <formula>NOT(ISERROR(SEARCH("対象外",W20)))</formula>
    </cfRule>
  </conditionalFormatting>
  <conditionalFormatting sqref="W20 AA20:AA21">
    <cfRule type="containsText" dxfId="2867" priority="2115" operator="containsText" text="補正無し">
      <formula>NOT(ISERROR(SEARCH("補正無し",W20)))</formula>
    </cfRule>
  </conditionalFormatting>
  <conditionalFormatting sqref="F85">
    <cfRule type="containsText" dxfId="2866" priority="2106" operator="containsText" text="その他">
      <formula>NOT(ISERROR(SEARCH("その他",F85)))</formula>
    </cfRule>
    <cfRule type="containsText" dxfId="2865" priority="2107" operator="containsText" text="冬休">
      <formula>NOT(ISERROR(SEARCH("冬休",F85)))</formula>
    </cfRule>
    <cfRule type="containsText" dxfId="2864" priority="2108" operator="containsText" text="夏休">
      <formula>NOT(ISERROR(SEARCH("夏休",F85)))</formula>
    </cfRule>
    <cfRule type="containsText" dxfId="2863" priority="2109" operator="containsText" text="製作">
      <formula>NOT(ISERROR(SEARCH("製作",F85)))</formula>
    </cfRule>
    <cfRule type="cellIs" dxfId="2862" priority="2110" operator="equal">
      <formula>"中止,製作"</formula>
    </cfRule>
    <cfRule type="containsText" dxfId="2861" priority="2113" operator="containsText" text="中止,製作,夏休,冬休,その他">
      <formula>NOT(ISERROR(SEARCH("中止,製作,夏休,冬休,その他",F85)))</formula>
    </cfRule>
    <cfRule type="containsText" dxfId="2860" priority="2114" operator="containsText" text="中止">
      <formula>NOT(ISERROR(SEARCH("中止",F85)))</formula>
    </cfRule>
  </conditionalFormatting>
  <conditionalFormatting sqref="K85">
    <cfRule type="containsText" dxfId="2859" priority="2111" operator="containsText" text="中止,製作,夏休,冬休,その他">
      <formula>NOT(ISERROR(SEARCH("中止,製作,夏休,冬休,その他",K85)))</formula>
    </cfRule>
    <cfRule type="containsText" dxfId="2858" priority="2112" operator="containsText" text="中止">
      <formula>NOT(ISERROR(SEARCH("中止",K85)))</formula>
    </cfRule>
  </conditionalFormatting>
  <conditionalFormatting sqref="K85">
    <cfRule type="containsText" dxfId="2857" priority="2099" operator="containsText" text="その他">
      <formula>NOT(ISERROR(SEARCH("その他",K85)))</formula>
    </cfRule>
    <cfRule type="containsText" dxfId="2856" priority="2100" operator="containsText" text="冬休">
      <formula>NOT(ISERROR(SEARCH("冬休",K85)))</formula>
    </cfRule>
    <cfRule type="containsText" dxfId="2855" priority="2101" operator="containsText" text="夏休">
      <formula>NOT(ISERROR(SEARCH("夏休",K85)))</formula>
    </cfRule>
    <cfRule type="containsText" dxfId="2854" priority="2102" operator="containsText" text="製作">
      <formula>NOT(ISERROR(SEARCH("製作",K85)))</formula>
    </cfRule>
    <cfRule type="cellIs" dxfId="2853" priority="2103" operator="equal">
      <formula>"中止,製作"</formula>
    </cfRule>
    <cfRule type="containsText" dxfId="2852" priority="2104" operator="containsText" text="中止,製作,夏休,冬休,その他">
      <formula>NOT(ISERROR(SEARCH("中止,製作,夏休,冬休,その他",K85)))</formula>
    </cfRule>
    <cfRule type="containsText" dxfId="2851" priority="2105" operator="containsText" text="中止">
      <formula>NOT(ISERROR(SEARCH("中止",K85)))</formula>
    </cfRule>
  </conditionalFormatting>
  <conditionalFormatting sqref="P85">
    <cfRule type="containsText" dxfId="2850" priority="2092" operator="containsText" text="その他">
      <formula>NOT(ISERROR(SEARCH("その他",P85)))</formula>
    </cfRule>
    <cfRule type="containsText" dxfId="2849" priority="2093" operator="containsText" text="冬休">
      <formula>NOT(ISERROR(SEARCH("冬休",P85)))</formula>
    </cfRule>
    <cfRule type="containsText" dxfId="2848" priority="2094" operator="containsText" text="夏休">
      <formula>NOT(ISERROR(SEARCH("夏休",P85)))</formula>
    </cfRule>
    <cfRule type="containsText" dxfId="2847" priority="2095" operator="containsText" text="製作">
      <formula>NOT(ISERROR(SEARCH("製作",P85)))</formula>
    </cfRule>
    <cfRule type="cellIs" dxfId="2846" priority="2096" operator="equal">
      <formula>"中止,製作"</formula>
    </cfRule>
    <cfRule type="containsText" dxfId="2845" priority="2097" operator="containsText" text="中止,製作,夏休,冬休,その他">
      <formula>NOT(ISERROR(SEARCH("中止,製作,夏休,冬休,その他",P85)))</formula>
    </cfRule>
    <cfRule type="containsText" dxfId="2844" priority="2098" operator="containsText" text="中止">
      <formula>NOT(ISERROR(SEARCH("中止",P85)))</formula>
    </cfRule>
  </conditionalFormatting>
  <conditionalFormatting sqref="U85">
    <cfRule type="containsText" dxfId="2843" priority="2085" operator="containsText" text="その他">
      <formula>NOT(ISERROR(SEARCH("その他",U85)))</formula>
    </cfRule>
    <cfRule type="containsText" dxfId="2842" priority="2086" operator="containsText" text="冬休">
      <formula>NOT(ISERROR(SEARCH("冬休",U85)))</formula>
    </cfRule>
    <cfRule type="containsText" dxfId="2841" priority="2087" operator="containsText" text="夏休">
      <formula>NOT(ISERROR(SEARCH("夏休",U85)))</formula>
    </cfRule>
    <cfRule type="containsText" dxfId="2840" priority="2088" operator="containsText" text="製作">
      <formula>NOT(ISERROR(SEARCH("製作",U85)))</formula>
    </cfRule>
    <cfRule type="cellIs" dxfId="2839" priority="2089" operator="equal">
      <formula>"中止,製作"</formula>
    </cfRule>
    <cfRule type="containsText" dxfId="2838" priority="2090" operator="containsText" text="中止,製作,夏休,冬休,その他">
      <formula>NOT(ISERROR(SEARCH("中止,製作,夏休,冬休,その他",U85)))</formula>
    </cfRule>
    <cfRule type="containsText" dxfId="2837" priority="2091" operator="containsText" text="中止">
      <formula>NOT(ISERROR(SEARCH("中止",U85)))</formula>
    </cfRule>
  </conditionalFormatting>
  <conditionalFormatting sqref="Z85">
    <cfRule type="containsText" dxfId="2836" priority="2078" operator="containsText" text="その他">
      <formula>NOT(ISERROR(SEARCH("その他",Z85)))</formula>
    </cfRule>
    <cfRule type="containsText" dxfId="2835" priority="2079" operator="containsText" text="冬休">
      <formula>NOT(ISERROR(SEARCH("冬休",Z85)))</formula>
    </cfRule>
    <cfRule type="containsText" dxfId="2834" priority="2080" operator="containsText" text="夏休">
      <formula>NOT(ISERROR(SEARCH("夏休",Z85)))</formula>
    </cfRule>
    <cfRule type="containsText" dxfId="2833" priority="2081" operator="containsText" text="製作">
      <formula>NOT(ISERROR(SEARCH("製作",Z85)))</formula>
    </cfRule>
    <cfRule type="cellIs" dxfId="2832" priority="2082" operator="equal">
      <formula>"中止,製作"</formula>
    </cfRule>
    <cfRule type="containsText" dxfId="2831" priority="2083" operator="containsText" text="中止,製作,夏休,冬休,その他">
      <formula>NOT(ISERROR(SEARCH("中止,製作,夏休,冬休,その他",Z85)))</formula>
    </cfRule>
    <cfRule type="containsText" dxfId="2830" priority="2084" operator="containsText" text="中止">
      <formula>NOT(ISERROR(SEARCH("中止",Z85)))</formula>
    </cfRule>
  </conditionalFormatting>
  <conditionalFormatting sqref="F223:AG223 F203:AG203 F183:AG183 F243:AG243">
    <cfRule type="containsText" dxfId="2829" priority="2076" operator="containsText" text="日">
      <formula>NOT(ISERROR(SEARCH("日",F183)))</formula>
    </cfRule>
    <cfRule type="containsText" dxfId="2828" priority="2077" operator="containsText" text="土">
      <formula>NOT(ISERROR(SEARCH("土",F183)))</formula>
    </cfRule>
  </conditionalFormatting>
  <conditionalFormatting sqref="D184:D200">
    <cfRule type="cellIs" dxfId="2827" priority="2075" operator="equal">
      <formula>0</formula>
    </cfRule>
  </conditionalFormatting>
  <conditionalFormatting sqref="D204:D219">
    <cfRule type="cellIs" dxfId="2826" priority="2074" operator="equal">
      <formula>0</formula>
    </cfRule>
  </conditionalFormatting>
  <conditionalFormatting sqref="D240">
    <cfRule type="cellIs" dxfId="2825" priority="2071" operator="equal">
      <formula>0</formula>
    </cfRule>
  </conditionalFormatting>
  <conditionalFormatting sqref="D260">
    <cfRule type="cellIs" dxfId="2824" priority="2069" operator="equal">
      <formula>0</formula>
    </cfRule>
  </conditionalFormatting>
  <conditionalFormatting sqref="D220">
    <cfRule type="cellIs" dxfId="2823" priority="2073" operator="equal">
      <formula>0</formula>
    </cfRule>
  </conditionalFormatting>
  <conditionalFormatting sqref="D224:D239">
    <cfRule type="cellIs" dxfId="2822" priority="2072" operator="equal">
      <formula>0</formula>
    </cfRule>
  </conditionalFormatting>
  <conditionalFormatting sqref="D244:D259">
    <cfRule type="cellIs" dxfId="2821" priority="2070" operator="equal">
      <formula>0</formula>
    </cfRule>
  </conditionalFormatting>
  <conditionalFormatting sqref="D182:D183">
    <cfRule type="cellIs" dxfId="2820" priority="2068" operator="equal">
      <formula>0</formula>
    </cfRule>
  </conditionalFormatting>
  <conditionalFormatting sqref="D202:D203">
    <cfRule type="cellIs" dxfId="2819" priority="2067" operator="equal">
      <formula>0</formula>
    </cfRule>
  </conditionalFormatting>
  <conditionalFormatting sqref="D222:D223">
    <cfRule type="cellIs" dxfId="2818" priority="2066" operator="equal">
      <formula>0</formula>
    </cfRule>
  </conditionalFormatting>
  <conditionalFormatting sqref="D242:D243">
    <cfRule type="cellIs" dxfId="2817" priority="2065" operator="equal">
      <formula>0</formula>
    </cfRule>
  </conditionalFormatting>
  <conditionalFormatting sqref="F309:AG309 F289:AG289 F269:AG269 F329:AG329">
    <cfRule type="containsText" dxfId="2816" priority="2063" operator="containsText" text="日">
      <formula>NOT(ISERROR(SEARCH("日",F269)))</formula>
    </cfRule>
    <cfRule type="containsText" dxfId="2815" priority="2064" operator="containsText" text="土">
      <formula>NOT(ISERROR(SEARCH("土",F269)))</formula>
    </cfRule>
  </conditionalFormatting>
  <conditionalFormatting sqref="D270:D286">
    <cfRule type="cellIs" dxfId="2814" priority="2062" operator="equal">
      <formula>0</formula>
    </cfRule>
  </conditionalFormatting>
  <conditionalFormatting sqref="D290:D305">
    <cfRule type="cellIs" dxfId="2813" priority="2061" operator="equal">
      <formula>0</formula>
    </cfRule>
  </conditionalFormatting>
  <conditionalFormatting sqref="D326">
    <cfRule type="cellIs" dxfId="2812" priority="2058" operator="equal">
      <formula>0</formula>
    </cfRule>
  </conditionalFormatting>
  <conditionalFormatting sqref="D346">
    <cfRule type="cellIs" dxfId="2811" priority="2056" operator="equal">
      <formula>0</formula>
    </cfRule>
  </conditionalFormatting>
  <conditionalFormatting sqref="D306">
    <cfRule type="cellIs" dxfId="2810" priority="2060" operator="equal">
      <formula>0</formula>
    </cfRule>
  </conditionalFormatting>
  <conditionalFormatting sqref="D310:D325">
    <cfRule type="cellIs" dxfId="2809" priority="2059" operator="equal">
      <formula>0</formula>
    </cfRule>
  </conditionalFormatting>
  <conditionalFormatting sqref="D330:D345">
    <cfRule type="cellIs" dxfId="2808" priority="2057" operator="equal">
      <formula>0</formula>
    </cfRule>
  </conditionalFormatting>
  <conditionalFormatting sqref="D268:D269">
    <cfRule type="cellIs" dxfId="2807" priority="2055" operator="equal">
      <formula>0</formula>
    </cfRule>
  </conditionalFormatting>
  <conditionalFormatting sqref="D288:D289">
    <cfRule type="cellIs" dxfId="2806" priority="2054" operator="equal">
      <formula>0</formula>
    </cfRule>
  </conditionalFormatting>
  <conditionalFormatting sqref="D308:D309">
    <cfRule type="cellIs" dxfId="2805" priority="2053" operator="equal">
      <formula>0</formula>
    </cfRule>
  </conditionalFormatting>
  <conditionalFormatting sqref="D328:D329">
    <cfRule type="cellIs" dxfId="2804" priority="2052" operator="equal">
      <formula>0</formula>
    </cfRule>
  </conditionalFormatting>
  <conditionalFormatting sqref="F395:AG395 F375:AG375 F355:AG355 F415:AG415">
    <cfRule type="containsText" dxfId="2803" priority="2050" operator="containsText" text="日">
      <formula>NOT(ISERROR(SEARCH("日",F355)))</formula>
    </cfRule>
    <cfRule type="containsText" dxfId="2802" priority="2051" operator="containsText" text="土">
      <formula>NOT(ISERROR(SEARCH("土",F355)))</formula>
    </cfRule>
  </conditionalFormatting>
  <conditionalFormatting sqref="D356:D372">
    <cfRule type="cellIs" dxfId="2801" priority="2049" operator="equal">
      <formula>0</formula>
    </cfRule>
  </conditionalFormatting>
  <conditionalFormatting sqref="D376:D391">
    <cfRule type="cellIs" dxfId="2800" priority="2048" operator="equal">
      <formula>0</formula>
    </cfRule>
  </conditionalFormatting>
  <conditionalFormatting sqref="D412">
    <cfRule type="cellIs" dxfId="2799" priority="2045" operator="equal">
      <formula>0</formula>
    </cfRule>
  </conditionalFormatting>
  <conditionalFormatting sqref="D432">
    <cfRule type="cellIs" dxfId="2798" priority="2043" operator="equal">
      <formula>0</formula>
    </cfRule>
  </conditionalFormatting>
  <conditionalFormatting sqref="D392">
    <cfRule type="cellIs" dxfId="2797" priority="2047" operator="equal">
      <formula>0</formula>
    </cfRule>
  </conditionalFormatting>
  <conditionalFormatting sqref="D396:D411">
    <cfRule type="cellIs" dxfId="2796" priority="2046" operator="equal">
      <formula>0</formula>
    </cfRule>
  </conditionalFormatting>
  <conditionalFormatting sqref="D416:D431">
    <cfRule type="cellIs" dxfId="2795" priority="2044" operator="equal">
      <formula>0</formula>
    </cfRule>
  </conditionalFormatting>
  <conditionalFormatting sqref="D354:D355">
    <cfRule type="cellIs" dxfId="2794" priority="2042" operator="equal">
      <formula>0</formula>
    </cfRule>
  </conditionalFormatting>
  <conditionalFormatting sqref="D374:D375">
    <cfRule type="cellIs" dxfId="2793" priority="2041" operator="equal">
      <formula>0</formula>
    </cfRule>
  </conditionalFormatting>
  <conditionalFormatting sqref="D394:D395">
    <cfRule type="cellIs" dxfId="2792" priority="2040" operator="equal">
      <formula>0</formula>
    </cfRule>
  </conditionalFormatting>
  <conditionalFormatting sqref="D414:D415">
    <cfRule type="cellIs" dxfId="2791" priority="2039" operator="equal">
      <formula>0</formula>
    </cfRule>
  </conditionalFormatting>
  <conditionalFormatting sqref="F481:AG481 F461:AG461 F441:AG441 F501:AG501">
    <cfRule type="containsText" dxfId="2790" priority="2037" operator="containsText" text="日">
      <formula>NOT(ISERROR(SEARCH("日",F441)))</formula>
    </cfRule>
    <cfRule type="containsText" dxfId="2789" priority="2038" operator="containsText" text="土">
      <formula>NOT(ISERROR(SEARCH("土",F441)))</formula>
    </cfRule>
  </conditionalFormatting>
  <conditionalFormatting sqref="D442:D458">
    <cfRule type="cellIs" dxfId="2788" priority="2036" operator="equal">
      <formula>0</formula>
    </cfRule>
  </conditionalFormatting>
  <conditionalFormatting sqref="D462:D477">
    <cfRule type="cellIs" dxfId="2787" priority="2035" operator="equal">
      <formula>0</formula>
    </cfRule>
  </conditionalFormatting>
  <conditionalFormatting sqref="D498">
    <cfRule type="cellIs" dxfId="2786" priority="2032" operator="equal">
      <formula>0</formula>
    </cfRule>
  </conditionalFormatting>
  <conditionalFormatting sqref="D518">
    <cfRule type="cellIs" dxfId="2785" priority="2030" operator="equal">
      <formula>0</formula>
    </cfRule>
  </conditionalFormatting>
  <conditionalFormatting sqref="D478">
    <cfRule type="cellIs" dxfId="2784" priority="2034" operator="equal">
      <formula>0</formula>
    </cfRule>
  </conditionalFormatting>
  <conditionalFormatting sqref="D482:D497">
    <cfRule type="cellIs" dxfId="2783" priority="2033" operator="equal">
      <formula>0</formula>
    </cfRule>
  </conditionalFormatting>
  <conditionalFormatting sqref="D502:D517">
    <cfRule type="cellIs" dxfId="2782" priority="2031" operator="equal">
      <formula>0</formula>
    </cfRule>
  </conditionalFormatting>
  <conditionalFormatting sqref="D440:D441">
    <cfRule type="cellIs" dxfId="2781" priority="2029" operator="equal">
      <formula>0</formula>
    </cfRule>
  </conditionalFormatting>
  <conditionalFormatting sqref="D460:D461">
    <cfRule type="cellIs" dxfId="2780" priority="2028" operator="equal">
      <formula>0</formula>
    </cfRule>
  </conditionalFormatting>
  <conditionalFormatting sqref="D480:D481">
    <cfRule type="cellIs" dxfId="2779" priority="2027" operator="equal">
      <formula>0</formula>
    </cfRule>
  </conditionalFormatting>
  <conditionalFormatting sqref="D500:D501">
    <cfRule type="cellIs" dxfId="2778" priority="2026" operator="equal">
      <formula>0</formula>
    </cfRule>
  </conditionalFormatting>
  <conditionalFormatting sqref="F567:AG567 F547:AG547 F527:AG527 F587:AG587">
    <cfRule type="containsText" dxfId="2777" priority="2024" operator="containsText" text="日">
      <formula>NOT(ISERROR(SEARCH("日",F527)))</formula>
    </cfRule>
    <cfRule type="containsText" dxfId="2776" priority="2025" operator="containsText" text="土">
      <formula>NOT(ISERROR(SEARCH("土",F527)))</formula>
    </cfRule>
  </conditionalFormatting>
  <conditionalFormatting sqref="D528:D544">
    <cfRule type="cellIs" dxfId="2775" priority="2023" operator="equal">
      <formula>0</formula>
    </cfRule>
  </conditionalFormatting>
  <conditionalFormatting sqref="D548:D563">
    <cfRule type="cellIs" dxfId="2774" priority="2022" operator="equal">
      <formula>0</formula>
    </cfRule>
  </conditionalFormatting>
  <conditionalFormatting sqref="D584">
    <cfRule type="cellIs" dxfId="2773" priority="2019" operator="equal">
      <formula>0</formula>
    </cfRule>
  </conditionalFormatting>
  <conditionalFormatting sqref="D604">
    <cfRule type="cellIs" dxfId="2772" priority="2017" operator="equal">
      <formula>0</formula>
    </cfRule>
  </conditionalFormatting>
  <conditionalFormatting sqref="D564">
    <cfRule type="cellIs" dxfId="2771" priority="2021" operator="equal">
      <formula>0</formula>
    </cfRule>
  </conditionalFormatting>
  <conditionalFormatting sqref="D568:D583">
    <cfRule type="cellIs" dxfId="2770" priority="2020" operator="equal">
      <formula>0</formula>
    </cfRule>
  </conditionalFormatting>
  <conditionalFormatting sqref="D588:D603">
    <cfRule type="cellIs" dxfId="2769" priority="2018" operator="equal">
      <formula>0</formula>
    </cfRule>
  </conditionalFormatting>
  <conditionalFormatting sqref="D526:D527">
    <cfRule type="cellIs" dxfId="2768" priority="2016" operator="equal">
      <formula>0</formula>
    </cfRule>
  </conditionalFormatting>
  <conditionalFormatting sqref="D546:D547">
    <cfRule type="cellIs" dxfId="2767" priority="2015" operator="equal">
      <formula>0</formula>
    </cfRule>
  </conditionalFormatting>
  <conditionalFormatting sqref="D566:D567">
    <cfRule type="cellIs" dxfId="2766" priority="2014" operator="equal">
      <formula>0</formula>
    </cfRule>
  </conditionalFormatting>
  <conditionalFormatting sqref="D586:D587">
    <cfRule type="cellIs" dxfId="2765" priority="2013" operator="equal">
      <formula>0</formula>
    </cfRule>
  </conditionalFormatting>
  <conditionalFormatting sqref="F653:AG653 F633:AG633 F613:AG613 F673:AG673">
    <cfRule type="containsText" dxfId="2764" priority="2011" operator="containsText" text="日">
      <formula>NOT(ISERROR(SEARCH("日",F613)))</formula>
    </cfRule>
    <cfRule type="containsText" dxfId="2763" priority="2012" operator="containsText" text="土">
      <formula>NOT(ISERROR(SEARCH("土",F613)))</formula>
    </cfRule>
  </conditionalFormatting>
  <conditionalFormatting sqref="D614:D630">
    <cfRule type="cellIs" dxfId="2762" priority="2010" operator="equal">
      <formula>0</formula>
    </cfRule>
  </conditionalFormatting>
  <conditionalFormatting sqref="D634:D649">
    <cfRule type="cellIs" dxfId="2761" priority="2009" operator="equal">
      <formula>0</formula>
    </cfRule>
  </conditionalFormatting>
  <conditionalFormatting sqref="D670">
    <cfRule type="cellIs" dxfId="2760" priority="2006" operator="equal">
      <formula>0</formula>
    </cfRule>
  </conditionalFormatting>
  <conditionalFormatting sqref="D690">
    <cfRule type="cellIs" dxfId="2759" priority="2004" operator="equal">
      <formula>0</formula>
    </cfRule>
  </conditionalFormatting>
  <conditionalFormatting sqref="D650">
    <cfRule type="cellIs" dxfId="2758" priority="2008" operator="equal">
      <formula>0</formula>
    </cfRule>
  </conditionalFormatting>
  <conditionalFormatting sqref="D654:D669">
    <cfRule type="cellIs" dxfId="2757" priority="2007" operator="equal">
      <formula>0</formula>
    </cfRule>
  </conditionalFormatting>
  <conditionalFormatting sqref="D674:D689">
    <cfRule type="cellIs" dxfId="2756" priority="2005" operator="equal">
      <formula>0</formula>
    </cfRule>
  </conditionalFormatting>
  <conditionalFormatting sqref="D612:D613">
    <cfRule type="cellIs" dxfId="2755" priority="2003" operator="equal">
      <formula>0</formula>
    </cfRule>
  </conditionalFormatting>
  <conditionalFormatting sqref="D632:D633">
    <cfRule type="cellIs" dxfId="2754" priority="2002" operator="equal">
      <formula>0</formula>
    </cfRule>
  </conditionalFormatting>
  <conditionalFormatting sqref="D652:D653">
    <cfRule type="cellIs" dxfId="2753" priority="2001" operator="equal">
      <formula>0</formula>
    </cfRule>
  </conditionalFormatting>
  <conditionalFormatting sqref="D672:D673">
    <cfRule type="cellIs" dxfId="2752" priority="2000" operator="equal">
      <formula>0</formula>
    </cfRule>
  </conditionalFormatting>
  <conditionalFormatting sqref="F739:AG739 F719:AG719 F699:AG699 F759:AG759">
    <cfRule type="containsText" dxfId="2751" priority="1998" operator="containsText" text="日">
      <formula>NOT(ISERROR(SEARCH("日",F699)))</formula>
    </cfRule>
    <cfRule type="containsText" dxfId="2750" priority="1999" operator="containsText" text="土">
      <formula>NOT(ISERROR(SEARCH("土",F699)))</formula>
    </cfRule>
  </conditionalFormatting>
  <conditionalFormatting sqref="D700:D716">
    <cfRule type="cellIs" dxfId="2749" priority="1997" operator="equal">
      <formula>0</formula>
    </cfRule>
  </conditionalFormatting>
  <conditionalFormatting sqref="D720:D735">
    <cfRule type="cellIs" dxfId="2748" priority="1996" operator="equal">
      <formula>0</formula>
    </cfRule>
  </conditionalFormatting>
  <conditionalFormatting sqref="D756">
    <cfRule type="cellIs" dxfId="2747" priority="1993" operator="equal">
      <formula>0</formula>
    </cfRule>
  </conditionalFormatting>
  <conditionalFormatting sqref="D776">
    <cfRule type="cellIs" dxfId="2746" priority="1991" operator="equal">
      <formula>0</formula>
    </cfRule>
  </conditionalFormatting>
  <conditionalFormatting sqref="D736">
    <cfRule type="cellIs" dxfId="2745" priority="1995" operator="equal">
      <formula>0</formula>
    </cfRule>
  </conditionalFormatting>
  <conditionalFormatting sqref="D740:D755">
    <cfRule type="cellIs" dxfId="2744" priority="1994" operator="equal">
      <formula>0</formula>
    </cfRule>
  </conditionalFormatting>
  <conditionalFormatting sqref="D760:D775">
    <cfRule type="cellIs" dxfId="2743" priority="1992" operator="equal">
      <formula>0</formula>
    </cfRule>
  </conditionalFormatting>
  <conditionalFormatting sqref="D698:D699">
    <cfRule type="cellIs" dxfId="2742" priority="1990" operator="equal">
      <formula>0</formula>
    </cfRule>
  </conditionalFormatting>
  <conditionalFormatting sqref="D718:D719">
    <cfRule type="cellIs" dxfId="2741" priority="1989" operator="equal">
      <formula>0</formula>
    </cfRule>
  </conditionalFormatting>
  <conditionalFormatting sqref="D738:D739">
    <cfRule type="cellIs" dxfId="2740" priority="1988" operator="equal">
      <formula>0</formula>
    </cfRule>
  </conditionalFormatting>
  <conditionalFormatting sqref="D758:D759">
    <cfRule type="cellIs" dxfId="2739" priority="1987" operator="equal">
      <formula>0</formula>
    </cfRule>
  </conditionalFormatting>
  <conditionalFormatting sqref="F825:AG825 F805:AG805 F785:AG785 F845:AG845">
    <cfRule type="containsText" dxfId="2738" priority="1985" operator="containsText" text="日">
      <formula>NOT(ISERROR(SEARCH("日",F785)))</formula>
    </cfRule>
    <cfRule type="containsText" dxfId="2737" priority="1986" operator="containsText" text="土">
      <formula>NOT(ISERROR(SEARCH("土",F785)))</formula>
    </cfRule>
  </conditionalFormatting>
  <conditionalFormatting sqref="D786:D802">
    <cfRule type="cellIs" dxfId="2736" priority="1984" operator="equal">
      <formula>0</formula>
    </cfRule>
  </conditionalFormatting>
  <conditionalFormatting sqref="D806:D821">
    <cfRule type="cellIs" dxfId="2735" priority="1983" operator="equal">
      <formula>0</formula>
    </cfRule>
  </conditionalFormatting>
  <conditionalFormatting sqref="D842">
    <cfRule type="cellIs" dxfId="2734" priority="1980" operator="equal">
      <formula>0</formula>
    </cfRule>
  </conditionalFormatting>
  <conditionalFormatting sqref="D862">
    <cfRule type="cellIs" dxfId="2733" priority="1978" operator="equal">
      <formula>0</formula>
    </cfRule>
  </conditionalFormatting>
  <conditionalFormatting sqref="D822">
    <cfRule type="cellIs" dxfId="2732" priority="1982" operator="equal">
      <formula>0</formula>
    </cfRule>
  </conditionalFormatting>
  <conditionalFormatting sqref="D826:D841">
    <cfRule type="cellIs" dxfId="2731" priority="1981" operator="equal">
      <formula>0</formula>
    </cfRule>
  </conditionalFormatting>
  <conditionalFormatting sqref="D846:D861">
    <cfRule type="cellIs" dxfId="2730" priority="1979" operator="equal">
      <formula>0</formula>
    </cfRule>
  </conditionalFormatting>
  <conditionalFormatting sqref="D784:D785">
    <cfRule type="cellIs" dxfId="2729" priority="1977" operator="equal">
      <formula>0</formula>
    </cfRule>
  </conditionalFormatting>
  <conditionalFormatting sqref="D804:D805">
    <cfRule type="cellIs" dxfId="2728" priority="1976" operator="equal">
      <formula>0</formula>
    </cfRule>
  </conditionalFormatting>
  <conditionalFormatting sqref="D824:D825">
    <cfRule type="cellIs" dxfId="2727" priority="1975" operator="equal">
      <formula>0</formula>
    </cfRule>
  </conditionalFormatting>
  <conditionalFormatting sqref="D844:D845">
    <cfRule type="cellIs" dxfId="2726" priority="1974" operator="equal">
      <formula>0</formula>
    </cfRule>
  </conditionalFormatting>
  <conditionalFormatting sqref="Z87">
    <cfRule type="containsText" dxfId="2725" priority="1968" operator="containsText" text="退">
      <formula>NOT(ISERROR(SEARCH("退",Z87)))</formula>
    </cfRule>
    <cfRule type="containsText" dxfId="2724" priority="1969" operator="containsText" text="入">
      <formula>NOT(ISERROR(SEARCH("入",Z87)))</formula>
    </cfRule>
    <cfRule type="containsText" dxfId="2723" priority="1970" operator="containsText" text="入,退">
      <formula>NOT(ISERROR(SEARCH("入,退",Z87)))</formula>
    </cfRule>
    <cfRule type="containsText" dxfId="2722" priority="1971" operator="containsText" text="入,退">
      <formula>NOT(ISERROR(SEARCH("入,退",Z87)))</formula>
    </cfRule>
    <cfRule type="cellIs" dxfId="2721" priority="1973" operator="equal">
      <formula>"休"</formula>
    </cfRule>
  </conditionalFormatting>
  <conditionalFormatting sqref="Z87">
    <cfRule type="containsText" dxfId="2720" priority="1972" operator="containsText" text="休">
      <formula>NOT(ISERROR(SEARCH("休",Z87)))</formula>
    </cfRule>
  </conditionalFormatting>
  <conditionalFormatting sqref="Z87">
    <cfRule type="containsText" dxfId="2719" priority="1967" operator="containsText" text="外">
      <formula>NOT(ISERROR(SEARCH("外",Z87)))</formula>
    </cfRule>
  </conditionalFormatting>
  <conditionalFormatting sqref="Z87">
    <cfRule type="containsText" dxfId="2718" priority="1966" operator="containsText" text="－">
      <formula>NOT(ISERROR(SEARCH("－",Z87)))</formula>
    </cfRule>
  </conditionalFormatting>
  <conditionalFormatting sqref="AE87 U87 P87 K87">
    <cfRule type="containsText" dxfId="2717" priority="1960" operator="containsText" text="退">
      <formula>NOT(ISERROR(SEARCH("退",K87)))</formula>
    </cfRule>
    <cfRule type="containsText" dxfId="2716" priority="1961" operator="containsText" text="入">
      <formula>NOT(ISERROR(SEARCH("入",K87)))</formula>
    </cfRule>
    <cfRule type="containsText" dxfId="2715" priority="1962" operator="containsText" text="入,退">
      <formula>NOT(ISERROR(SEARCH("入,退",K87)))</formula>
    </cfRule>
    <cfRule type="containsText" dxfId="2714" priority="1963" operator="containsText" text="入,退">
      <formula>NOT(ISERROR(SEARCH("入,退",K87)))</formula>
    </cfRule>
    <cfRule type="cellIs" dxfId="2713" priority="1965" operator="equal">
      <formula>"休"</formula>
    </cfRule>
  </conditionalFormatting>
  <conditionalFormatting sqref="AE87 U87 P87 K87">
    <cfRule type="containsText" dxfId="2712" priority="1964" operator="containsText" text="休">
      <formula>NOT(ISERROR(SEARCH("休",K87)))</formula>
    </cfRule>
  </conditionalFormatting>
  <conditionalFormatting sqref="AE87 U87 P87 K87">
    <cfRule type="containsText" dxfId="2711" priority="1959" operator="containsText" text="外">
      <formula>NOT(ISERROR(SEARCH("外",K87)))</formula>
    </cfRule>
  </conditionalFormatting>
  <conditionalFormatting sqref="AE87 U87 P87 K87">
    <cfRule type="containsText" dxfId="2710" priority="1958" operator="containsText" text="－">
      <formula>NOT(ISERROR(SEARCH("－",K87)))</formula>
    </cfRule>
  </conditionalFormatting>
  <conditionalFormatting sqref="F25:AG25">
    <cfRule type="containsText" dxfId="2709" priority="1956" operator="containsText" text="日">
      <formula>NOT(ISERROR(SEARCH("日",F25)))</formula>
    </cfRule>
    <cfRule type="containsText" dxfId="2708" priority="1957" operator="containsText" text="土">
      <formula>NOT(ISERROR(SEARCH("土",F25)))</formula>
    </cfRule>
  </conditionalFormatting>
  <conditionalFormatting sqref="F25:AG25">
    <cfRule type="containsText" dxfId="2707" priority="1949" operator="containsText" text="その他">
      <formula>NOT(ISERROR(SEARCH("その他",F25)))</formula>
    </cfRule>
    <cfRule type="containsText" dxfId="2706" priority="1950" operator="containsText" text="冬休">
      <formula>NOT(ISERROR(SEARCH("冬休",F25)))</formula>
    </cfRule>
    <cfRule type="containsText" dxfId="2705" priority="1951" operator="containsText" text="夏休">
      <formula>NOT(ISERROR(SEARCH("夏休",F25)))</formula>
    </cfRule>
    <cfRule type="containsText" dxfId="2704" priority="1952" operator="containsText" text="製作">
      <formula>NOT(ISERROR(SEARCH("製作",F25)))</formula>
    </cfRule>
    <cfRule type="cellIs" dxfId="2703" priority="1953" operator="equal">
      <formula>"中止,製作"</formula>
    </cfRule>
    <cfRule type="containsText" dxfId="2702" priority="1954" operator="containsText" text="中止,製作,夏休,冬休,その他">
      <formula>NOT(ISERROR(SEARCH("中止,製作,夏休,冬休,その他",F25)))</formula>
    </cfRule>
    <cfRule type="containsText" dxfId="2701" priority="1955" operator="containsText" text="中止">
      <formula>NOT(ISERROR(SEARCH("中止",F25)))</formula>
    </cfRule>
  </conditionalFormatting>
  <conditionalFormatting sqref="F26:AG31">
    <cfRule type="containsText" dxfId="2700" priority="1944" operator="containsText" text="退">
      <formula>NOT(ISERROR(SEARCH("退",F26)))</formula>
    </cfRule>
    <cfRule type="containsText" dxfId="2699" priority="1945" operator="containsText" text="入">
      <formula>NOT(ISERROR(SEARCH("入",F26)))</formula>
    </cfRule>
    <cfRule type="containsText" dxfId="2698" priority="1946" operator="containsText" text="入,退">
      <formula>NOT(ISERROR(SEARCH("入,退",F26)))</formula>
    </cfRule>
    <cfRule type="containsText" dxfId="2697" priority="1947" operator="containsText" text="入,退">
      <formula>NOT(ISERROR(SEARCH("入,退",F26)))</formula>
    </cfRule>
    <cfRule type="cellIs" dxfId="2696" priority="1948" operator="equal">
      <formula>"休"</formula>
    </cfRule>
  </conditionalFormatting>
  <conditionalFormatting sqref="F26:AG31">
    <cfRule type="containsText" dxfId="2695" priority="1943" operator="containsText" text="外">
      <formula>NOT(ISERROR(SEARCH("外",F26)))</formula>
    </cfRule>
  </conditionalFormatting>
  <conditionalFormatting sqref="F32:AG32">
    <cfRule type="containsText" dxfId="2694" priority="1941" operator="containsText" text="日">
      <formula>NOT(ISERROR(SEARCH("日",F32)))</formula>
    </cfRule>
    <cfRule type="containsText" dxfId="2693" priority="1942" operator="containsText" text="土">
      <formula>NOT(ISERROR(SEARCH("土",F32)))</formula>
    </cfRule>
  </conditionalFormatting>
  <conditionalFormatting sqref="F32:AG32">
    <cfRule type="containsText" dxfId="2692" priority="1934" operator="containsText" text="その他">
      <formula>NOT(ISERROR(SEARCH("その他",F32)))</formula>
    </cfRule>
    <cfRule type="containsText" dxfId="2691" priority="1935" operator="containsText" text="冬休">
      <formula>NOT(ISERROR(SEARCH("冬休",F32)))</formula>
    </cfRule>
    <cfRule type="containsText" dxfId="2690" priority="1936" operator="containsText" text="夏休">
      <formula>NOT(ISERROR(SEARCH("夏休",F32)))</formula>
    </cfRule>
    <cfRule type="containsText" dxfId="2689" priority="1937" operator="containsText" text="製作">
      <formula>NOT(ISERROR(SEARCH("製作",F32)))</formula>
    </cfRule>
    <cfRule type="cellIs" dxfId="2688" priority="1938" operator="equal">
      <formula>"中止,製作"</formula>
    </cfRule>
    <cfRule type="containsText" dxfId="2687" priority="1939" operator="containsText" text="中止,製作,夏休,冬休,その他">
      <formula>NOT(ISERROR(SEARCH("中止,製作,夏休,冬休,その他",F32)))</formula>
    </cfRule>
    <cfRule type="containsText" dxfId="2686" priority="1940" operator="containsText" text="中止">
      <formula>NOT(ISERROR(SEARCH("中止",F32)))</formula>
    </cfRule>
  </conditionalFormatting>
  <conditionalFormatting sqref="F37:AG37">
    <cfRule type="containsText" dxfId="2685" priority="1932" operator="containsText" text="日">
      <formula>NOT(ISERROR(SEARCH("日",F37)))</formula>
    </cfRule>
    <cfRule type="containsText" dxfId="2684" priority="1933" operator="containsText" text="土">
      <formula>NOT(ISERROR(SEARCH("土",F37)))</formula>
    </cfRule>
  </conditionalFormatting>
  <conditionalFormatting sqref="F37:AG37">
    <cfRule type="containsText" dxfId="2683" priority="1925" operator="containsText" text="その他">
      <formula>NOT(ISERROR(SEARCH("その他",F37)))</formula>
    </cfRule>
    <cfRule type="containsText" dxfId="2682" priority="1926" operator="containsText" text="冬休">
      <formula>NOT(ISERROR(SEARCH("冬休",F37)))</formula>
    </cfRule>
    <cfRule type="containsText" dxfId="2681" priority="1927" operator="containsText" text="夏休">
      <formula>NOT(ISERROR(SEARCH("夏休",F37)))</formula>
    </cfRule>
    <cfRule type="containsText" dxfId="2680" priority="1928" operator="containsText" text="製作">
      <formula>NOT(ISERROR(SEARCH("製作",F37)))</formula>
    </cfRule>
    <cfRule type="cellIs" dxfId="2679" priority="1929" operator="equal">
      <formula>"中止,製作"</formula>
    </cfRule>
    <cfRule type="containsText" dxfId="2678" priority="1930" operator="containsText" text="中止,製作,夏休,冬休,その他">
      <formula>NOT(ISERROR(SEARCH("中止,製作,夏休,冬休,その他",F37)))</formula>
    </cfRule>
    <cfRule type="containsText" dxfId="2677" priority="1931" operator="containsText" text="中止">
      <formula>NOT(ISERROR(SEARCH("中止",F37)))</formula>
    </cfRule>
  </conditionalFormatting>
  <conditionalFormatting sqref="F26:F31">
    <cfRule type="containsText" dxfId="2676" priority="1924" operator="containsText" text="－">
      <formula>NOT(ISERROR(SEARCH("－",F26)))</formula>
    </cfRule>
  </conditionalFormatting>
  <conditionalFormatting sqref="G26:G31 H28:U30 V30:AG30">
    <cfRule type="containsText" dxfId="2675" priority="1923" operator="containsText" text="－">
      <formula>NOT(ISERROR(SEARCH("－",G26)))</formula>
    </cfRule>
  </conditionalFormatting>
  <conditionalFormatting sqref="G26:AG31">
    <cfRule type="containsText" dxfId="2674" priority="1922" operator="containsText" text="－">
      <formula>NOT(ISERROR(SEARCH("－",G26)))</formula>
    </cfRule>
  </conditionalFormatting>
  <conditionalFormatting sqref="F33:AG36">
    <cfRule type="containsText" dxfId="2673" priority="1917" operator="containsText" text="退">
      <formula>NOT(ISERROR(SEARCH("退",F33)))</formula>
    </cfRule>
    <cfRule type="containsText" dxfId="2672" priority="1918" operator="containsText" text="入">
      <formula>NOT(ISERROR(SEARCH("入",F33)))</formula>
    </cfRule>
    <cfRule type="containsText" dxfId="2671" priority="1919" operator="containsText" text="入,退">
      <formula>NOT(ISERROR(SEARCH("入,退",F33)))</formula>
    </cfRule>
    <cfRule type="containsText" dxfId="2670" priority="1920" operator="containsText" text="入,退">
      <formula>NOT(ISERROR(SEARCH("入,退",F33)))</formula>
    </cfRule>
    <cfRule type="cellIs" dxfId="2669" priority="1921" operator="equal">
      <formula>"休"</formula>
    </cfRule>
  </conditionalFormatting>
  <conditionalFormatting sqref="F33:AG36">
    <cfRule type="containsText" dxfId="2668" priority="1916" operator="containsText" text="外">
      <formula>NOT(ISERROR(SEARCH("外",F33)))</formula>
    </cfRule>
  </conditionalFormatting>
  <conditionalFormatting sqref="F33:AG36">
    <cfRule type="containsText" dxfId="2667" priority="1915" operator="containsText" text="－">
      <formula>NOT(ISERROR(SEARCH("－",F33)))</formula>
    </cfRule>
  </conditionalFormatting>
  <conditionalFormatting sqref="F38:AG41">
    <cfRule type="containsText" dxfId="2666" priority="1910" operator="containsText" text="退">
      <formula>NOT(ISERROR(SEARCH("退",F38)))</formula>
    </cfRule>
    <cfRule type="containsText" dxfId="2665" priority="1911" operator="containsText" text="入">
      <formula>NOT(ISERROR(SEARCH("入",F38)))</formula>
    </cfRule>
    <cfRule type="containsText" dxfId="2664" priority="1912" operator="containsText" text="入,退">
      <formula>NOT(ISERROR(SEARCH("入,退",F38)))</formula>
    </cfRule>
    <cfRule type="containsText" dxfId="2663" priority="1913" operator="containsText" text="入,退">
      <formula>NOT(ISERROR(SEARCH("入,退",F38)))</formula>
    </cfRule>
    <cfRule type="cellIs" dxfId="2662" priority="1914" operator="equal">
      <formula>"休"</formula>
    </cfRule>
  </conditionalFormatting>
  <conditionalFormatting sqref="F38:AG41">
    <cfRule type="containsText" dxfId="2661" priority="1909" operator="containsText" text="外">
      <formula>NOT(ISERROR(SEARCH("外",F38)))</formula>
    </cfRule>
  </conditionalFormatting>
  <conditionalFormatting sqref="F38:AG41">
    <cfRule type="containsText" dxfId="2660" priority="1908" operator="containsText" text="－">
      <formula>NOT(ISERROR(SEARCH("－",F38)))</formula>
    </cfRule>
  </conditionalFormatting>
  <conditionalFormatting sqref="F45:AG45">
    <cfRule type="containsText" dxfId="2659" priority="1906" operator="containsText" text="日">
      <formula>NOT(ISERROR(SEARCH("日",F45)))</formula>
    </cfRule>
    <cfRule type="containsText" dxfId="2658" priority="1907" operator="containsText" text="土">
      <formula>NOT(ISERROR(SEARCH("土",F45)))</formula>
    </cfRule>
  </conditionalFormatting>
  <conditionalFormatting sqref="F45:AG45">
    <cfRule type="containsText" dxfId="2657" priority="1899" operator="containsText" text="その他">
      <formula>NOT(ISERROR(SEARCH("その他",F45)))</formula>
    </cfRule>
    <cfRule type="containsText" dxfId="2656" priority="1900" operator="containsText" text="冬休">
      <formula>NOT(ISERROR(SEARCH("冬休",F45)))</formula>
    </cfRule>
    <cfRule type="containsText" dxfId="2655" priority="1901" operator="containsText" text="夏休">
      <formula>NOT(ISERROR(SEARCH("夏休",F45)))</formula>
    </cfRule>
    <cfRule type="containsText" dxfId="2654" priority="1902" operator="containsText" text="製作">
      <formula>NOT(ISERROR(SEARCH("製作",F45)))</formula>
    </cfRule>
    <cfRule type="cellIs" dxfId="2653" priority="1903" operator="equal">
      <formula>"中止,製作"</formula>
    </cfRule>
    <cfRule type="containsText" dxfId="2652" priority="1904" operator="containsText" text="中止,製作,夏休,冬休,その他">
      <formula>NOT(ISERROR(SEARCH("中止,製作,夏休,冬休,その他",F45)))</formula>
    </cfRule>
    <cfRule type="containsText" dxfId="2651" priority="1905" operator="containsText" text="中止">
      <formula>NOT(ISERROR(SEARCH("中止",F45)))</formula>
    </cfRule>
  </conditionalFormatting>
  <conditionalFormatting sqref="F46:AG51">
    <cfRule type="containsText" dxfId="2650" priority="1894" operator="containsText" text="退">
      <formula>NOT(ISERROR(SEARCH("退",F46)))</formula>
    </cfRule>
    <cfRule type="containsText" dxfId="2649" priority="1895" operator="containsText" text="入">
      <formula>NOT(ISERROR(SEARCH("入",F46)))</formula>
    </cfRule>
    <cfRule type="containsText" dxfId="2648" priority="1896" operator="containsText" text="入,退">
      <formula>NOT(ISERROR(SEARCH("入,退",F46)))</formula>
    </cfRule>
    <cfRule type="containsText" dxfId="2647" priority="1897" operator="containsText" text="入,退">
      <formula>NOT(ISERROR(SEARCH("入,退",F46)))</formula>
    </cfRule>
    <cfRule type="cellIs" dxfId="2646" priority="1898" operator="equal">
      <formula>"休"</formula>
    </cfRule>
  </conditionalFormatting>
  <conditionalFormatting sqref="F46:AG51">
    <cfRule type="containsText" dxfId="2645" priority="1893" operator="containsText" text="外">
      <formula>NOT(ISERROR(SEARCH("外",F46)))</formula>
    </cfRule>
  </conditionalFormatting>
  <conditionalFormatting sqref="F52:AG52">
    <cfRule type="containsText" dxfId="2644" priority="1891" operator="containsText" text="日">
      <formula>NOT(ISERROR(SEARCH("日",F52)))</formula>
    </cfRule>
    <cfRule type="containsText" dxfId="2643" priority="1892" operator="containsText" text="土">
      <formula>NOT(ISERROR(SEARCH("土",F52)))</formula>
    </cfRule>
  </conditionalFormatting>
  <conditionalFormatting sqref="F52:AG52">
    <cfRule type="containsText" dxfId="2642" priority="1884" operator="containsText" text="その他">
      <formula>NOT(ISERROR(SEARCH("その他",F52)))</formula>
    </cfRule>
    <cfRule type="containsText" dxfId="2641" priority="1885" operator="containsText" text="冬休">
      <formula>NOT(ISERROR(SEARCH("冬休",F52)))</formula>
    </cfRule>
    <cfRule type="containsText" dxfId="2640" priority="1886" operator="containsText" text="夏休">
      <formula>NOT(ISERROR(SEARCH("夏休",F52)))</formula>
    </cfRule>
    <cfRule type="containsText" dxfId="2639" priority="1887" operator="containsText" text="製作">
      <formula>NOT(ISERROR(SEARCH("製作",F52)))</formula>
    </cfRule>
    <cfRule type="cellIs" dxfId="2638" priority="1888" operator="equal">
      <formula>"中止,製作"</formula>
    </cfRule>
    <cfRule type="containsText" dxfId="2637" priority="1889" operator="containsText" text="中止,製作,夏休,冬休,その他">
      <formula>NOT(ISERROR(SEARCH("中止,製作,夏休,冬休,その他",F52)))</formula>
    </cfRule>
    <cfRule type="containsText" dxfId="2636" priority="1890" operator="containsText" text="中止">
      <formula>NOT(ISERROR(SEARCH("中止",F52)))</formula>
    </cfRule>
  </conditionalFormatting>
  <conditionalFormatting sqref="F57:AG57">
    <cfRule type="containsText" dxfId="2635" priority="1882" operator="containsText" text="日">
      <formula>NOT(ISERROR(SEARCH("日",F57)))</formula>
    </cfRule>
    <cfRule type="containsText" dxfId="2634" priority="1883" operator="containsText" text="土">
      <formula>NOT(ISERROR(SEARCH("土",F57)))</formula>
    </cfRule>
  </conditionalFormatting>
  <conditionalFormatting sqref="F57:AG57">
    <cfRule type="containsText" dxfId="2633" priority="1875" operator="containsText" text="その他">
      <formula>NOT(ISERROR(SEARCH("その他",F57)))</formula>
    </cfRule>
    <cfRule type="containsText" dxfId="2632" priority="1876" operator="containsText" text="冬休">
      <formula>NOT(ISERROR(SEARCH("冬休",F57)))</formula>
    </cfRule>
    <cfRule type="containsText" dxfId="2631" priority="1877" operator="containsText" text="夏休">
      <formula>NOT(ISERROR(SEARCH("夏休",F57)))</formula>
    </cfRule>
    <cfRule type="containsText" dxfId="2630" priority="1878" operator="containsText" text="製作">
      <formula>NOT(ISERROR(SEARCH("製作",F57)))</formula>
    </cfRule>
    <cfRule type="cellIs" dxfId="2629" priority="1879" operator="equal">
      <formula>"中止,製作"</formula>
    </cfRule>
    <cfRule type="containsText" dxfId="2628" priority="1880" operator="containsText" text="中止,製作,夏休,冬休,その他">
      <formula>NOT(ISERROR(SEARCH("中止,製作,夏休,冬休,その他",F57)))</formula>
    </cfRule>
    <cfRule type="containsText" dxfId="2627" priority="1881" operator="containsText" text="中止">
      <formula>NOT(ISERROR(SEARCH("中止",F57)))</formula>
    </cfRule>
  </conditionalFormatting>
  <conditionalFormatting sqref="F46:F51">
    <cfRule type="containsText" dxfId="2626" priority="1874" operator="containsText" text="－">
      <formula>NOT(ISERROR(SEARCH("－",F46)))</formula>
    </cfRule>
  </conditionalFormatting>
  <conditionalFormatting sqref="G46:G51 H48:U50 V50:AG50">
    <cfRule type="containsText" dxfId="2625" priority="1873" operator="containsText" text="－">
      <formula>NOT(ISERROR(SEARCH("－",G46)))</formula>
    </cfRule>
  </conditionalFormatting>
  <conditionalFormatting sqref="G46:AG51">
    <cfRule type="containsText" dxfId="2624" priority="1872" operator="containsText" text="－">
      <formula>NOT(ISERROR(SEARCH("－",G46)))</formula>
    </cfRule>
  </conditionalFormatting>
  <conditionalFormatting sqref="F53:AG56">
    <cfRule type="containsText" dxfId="2623" priority="1867" operator="containsText" text="退">
      <formula>NOT(ISERROR(SEARCH("退",F53)))</formula>
    </cfRule>
    <cfRule type="containsText" dxfId="2622" priority="1868" operator="containsText" text="入">
      <formula>NOT(ISERROR(SEARCH("入",F53)))</formula>
    </cfRule>
    <cfRule type="containsText" dxfId="2621" priority="1869" operator="containsText" text="入,退">
      <formula>NOT(ISERROR(SEARCH("入,退",F53)))</formula>
    </cfRule>
    <cfRule type="containsText" dxfId="2620" priority="1870" operator="containsText" text="入,退">
      <formula>NOT(ISERROR(SEARCH("入,退",F53)))</formula>
    </cfRule>
    <cfRule type="cellIs" dxfId="2619" priority="1871" operator="equal">
      <formula>"休"</formula>
    </cfRule>
  </conditionalFormatting>
  <conditionalFormatting sqref="F53:AG56">
    <cfRule type="containsText" dxfId="2618" priority="1866" operator="containsText" text="外">
      <formula>NOT(ISERROR(SEARCH("外",F53)))</formula>
    </cfRule>
  </conditionalFormatting>
  <conditionalFormatting sqref="F53:AG56">
    <cfRule type="containsText" dxfId="2617" priority="1865" operator="containsText" text="－">
      <formula>NOT(ISERROR(SEARCH("－",F53)))</formula>
    </cfRule>
  </conditionalFormatting>
  <conditionalFormatting sqref="F58:AG61">
    <cfRule type="containsText" dxfId="2616" priority="1860" operator="containsText" text="退">
      <formula>NOT(ISERROR(SEARCH("退",F58)))</formula>
    </cfRule>
    <cfRule type="containsText" dxfId="2615" priority="1861" operator="containsText" text="入">
      <formula>NOT(ISERROR(SEARCH("入",F58)))</formula>
    </cfRule>
    <cfRule type="containsText" dxfId="2614" priority="1862" operator="containsText" text="入,退">
      <formula>NOT(ISERROR(SEARCH("入,退",F58)))</formula>
    </cfRule>
    <cfRule type="containsText" dxfId="2613" priority="1863" operator="containsText" text="入,退">
      <formula>NOT(ISERROR(SEARCH("入,退",F58)))</formula>
    </cfRule>
    <cfRule type="cellIs" dxfId="2612" priority="1864" operator="equal">
      <formula>"休"</formula>
    </cfRule>
  </conditionalFormatting>
  <conditionalFormatting sqref="F58:AG61">
    <cfRule type="containsText" dxfId="2611" priority="1859" operator="containsText" text="外">
      <formula>NOT(ISERROR(SEARCH("外",F58)))</formula>
    </cfRule>
  </conditionalFormatting>
  <conditionalFormatting sqref="F58:AG61">
    <cfRule type="containsText" dxfId="2610" priority="1858" operator="containsText" text="－">
      <formula>NOT(ISERROR(SEARCH("－",F58)))</formula>
    </cfRule>
  </conditionalFormatting>
  <conditionalFormatting sqref="F65:AG65">
    <cfRule type="containsText" dxfId="2609" priority="1856" operator="containsText" text="日">
      <formula>NOT(ISERROR(SEARCH("日",F65)))</formula>
    </cfRule>
    <cfRule type="containsText" dxfId="2608" priority="1857" operator="containsText" text="土">
      <formula>NOT(ISERROR(SEARCH("土",F65)))</formula>
    </cfRule>
  </conditionalFormatting>
  <conditionalFormatting sqref="F65:AG65">
    <cfRule type="containsText" dxfId="2607" priority="1849" operator="containsText" text="その他">
      <formula>NOT(ISERROR(SEARCH("その他",F65)))</formula>
    </cfRule>
    <cfRule type="containsText" dxfId="2606" priority="1850" operator="containsText" text="冬休">
      <formula>NOT(ISERROR(SEARCH("冬休",F65)))</formula>
    </cfRule>
    <cfRule type="containsText" dxfId="2605" priority="1851" operator="containsText" text="夏休">
      <formula>NOT(ISERROR(SEARCH("夏休",F65)))</formula>
    </cfRule>
    <cfRule type="containsText" dxfId="2604" priority="1852" operator="containsText" text="製作">
      <formula>NOT(ISERROR(SEARCH("製作",F65)))</formula>
    </cfRule>
    <cfRule type="cellIs" dxfId="2603" priority="1853" operator="equal">
      <formula>"中止,製作"</formula>
    </cfRule>
    <cfRule type="containsText" dxfId="2602" priority="1854" operator="containsText" text="中止,製作,夏休,冬休,その他">
      <formula>NOT(ISERROR(SEARCH("中止,製作,夏休,冬休,その他",F65)))</formula>
    </cfRule>
    <cfRule type="containsText" dxfId="2601" priority="1855" operator="containsText" text="中止">
      <formula>NOT(ISERROR(SEARCH("中止",F65)))</formula>
    </cfRule>
  </conditionalFormatting>
  <conditionalFormatting sqref="F66:AG71">
    <cfRule type="containsText" dxfId="2600" priority="1844" operator="containsText" text="退">
      <formula>NOT(ISERROR(SEARCH("退",F66)))</formula>
    </cfRule>
    <cfRule type="containsText" dxfId="2599" priority="1845" operator="containsText" text="入">
      <formula>NOT(ISERROR(SEARCH("入",F66)))</formula>
    </cfRule>
    <cfRule type="containsText" dxfId="2598" priority="1846" operator="containsText" text="入,退">
      <formula>NOT(ISERROR(SEARCH("入,退",F66)))</formula>
    </cfRule>
    <cfRule type="containsText" dxfId="2597" priority="1847" operator="containsText" text="入,退">
      <formula>NOT(ISERROR(SEARCH("入,退",F66)))</formula>
    </cfRule>
    <cfRule type="cellIs" dxfId="2596" priority="1848" operator="equal">
      <formula>"休"</formula>
    </cfRule>
  </conditionalFormatting>
  <conditionalFormatting sqref="F66:AG71">
    <cfRule type="containsText" dxfId="2595" priority="1843" operator="containsText" text="外">
      <formula>NOT(ISERROR(SEARCH("外",F66)))</formula>
    </cfRule>
  </conditionalFormatting>
  <conditionalFormatting sqref="F72:AG72">
    <cfRule type="containsText" dxfId="2594" priority="1841" operator="containsText" text="日">
      <formula>NOT(ISERROR(SEARCH("日",F72)))</formula>
    </cfRule>
    <cfRule type="containsText" dxfId="2593" priority="1842" operator="containsText" text="土">
      <formula>NOT(ISERROR(SEARCH("土",F72)))</formula>
    </cfRule>
  </conditionalFormatting>
  <conditionalFormatting sqref="F72:AG72">
    <cfRule type="containsText" dxfId="2592" priority="1834" operator="containsText" text="その他">
      <formula>NOT(ISERROR(SEARCH("その他",F72)))</formula>
    </cfRule>
    <cfRule type="containsText" dxfId="2591" priority="1835" operator="containsText" text="冬休">
      <formula>NOT(ISERROR(SEARCH("冬休",F72)))</formula>
    </cfRule>
    <cfRule type="containsText" dxfId="2590" priority="1836" operator="containsText" text="夏休">
      <formula>NOT(ISERROR(SEARCH("夏休",F72)))</formula>
    </cfRule>
    <cfRule type="containsText" dxfId="2589" priority="1837" operator="containsText" text="製作">
      <formula>NOT(ISERROR(SEARCH("製作",F72)))</formula>
    </cfRule>
    <cfRule type="cellIs" dxfId="2588" priority="1838" operator="equal">
      <formula>"中止,製作"</formula>
    </cfRule>
    <cfRule type="containsText" dxfId="2587" priority="1839" operator="containsText" text="中止,製作,夏休,冬休,その他">
      <formula>NOT(ISERROR(SEARCH("中止,製作,夏休,冬休,その他",F72)))</formula>
    </cfRule>
    <cfRule type="containsText" dxfId="2586" priority="1840" operator="containsText" text="中止">
      <formula>NOT(ISERROR(SEARCH("中止",F72)))</formula>
    </cfRule>
  </conditionalFormatting>
  <conditionalFormatting sqref="F77:AG77">
    <cfRule type="containsText" dxfId="2585" priority="1832" operator="containsText" text="日">
      <formula>NOT(ISERROR(SEARCH("日",F77)))</formula>
    </cfRule>
    <cfRule type="containsText" dxfId="2584" priority="1833" operator="containsText" text="土">
      <formula>NOT(ISERROR(SEARCH("土",F77)))</formula>
    </cfRule>
  </conditionalFormatting>
  <conditionalFormatting sqref="F77:AG77">
    <cfRule type="containsText" dxfId="2583" priority="1825" operator="containsText" text="その他">
      <formula>NOT(ISERROR(SEARCH("その他",F77)))</formula>
    </cfRule>
    <cfRule type="containsText" dxfId="2582" priority="1826" operator="containsText" text="冬休">
      <formula>NOT(ISERROR(SEARCH("冬休",F77)))</formula>
    </cfRule>
    <cfRule type="containsText" dxfId="2581" priority="1827" operator="containsText" text="夏休">
      <formula>NOT(ISERROR(SEARCH("夏休",F77)))</formula>
    </cfRule>
    <cfRule type="containsText" dxfId="2580" priority="1828" operator="containsText" text="製作">
      <formula>NOT(ISERROR(SEARCH("製作",F77)))</formula>
    </cfRule>
    <cfRule type="cellIs" dxfId="2579" priority="1829" operator="equal">
      <formula>"中止,製作"</formula>
    </cfRule>
    <cfRule type="containsText" dxfId="2578" priority="1830" operator="containsText" text="中止,製作,夏休,冬休,その他">
      <formula>NOT(ISERROR(SEARCH("中止,製作,夏休,冬休,その他",F77)))</formula>
    </cfRule>
    <cfRule type="containsText" dxfId="2577" priority="1831" operator="containsText" text="中止">
      <formula>NOT(ISERROR(SEARCH("中止",F77)))</formula>
    </cfRule>
  </conditionalFormatting>
  <conditionalFormatting sqref="F66:F71">
    <cfRule type="containsText" dxfId="2576" priority="1824" operator="containsText" text="－">
      <formula>NOT(ISERROR(SEARCH("－",F66)))</formula>
    </cfRule>
  </conditionalFormatting>
  <conditionalFormatting sqref="G66:G71 H68:U70 V70:AG70">
    <cfRule type="containsText" dxfId="2575" priority="1823" operator="containsText" text="－">
      <formula>NOT(ISERROR(SEARCH("－",G66)))</formula>
    </cfRule>
  </conditionalFormatting>
  <conditionalFormatting sqref="G66:AG71">
    <cfRule type="containsText" dxfId="2574" priority="1822" operator="containsText" text="－">
      <formula>NOT(ISERROR(SEARCH("－",G66)))</formula>
    </cfRule>
  </conditionalFormatting>
  <conditionalFormatting sqref="F73:AG76">
    <cfRule type="containsText" dxfId="2573" priority="1817" operator="containsText" text="退">
      <formula>NOT(ISERROR(SEARCH("退",F73)))</formula>
    </cfRule>
    <cfRule type="containsText" dxfId="2572" priority="1818" operator="containsText" text="入">
      <formula>NOT(ISERROR(SEARCH("入",F73)))</formula>
    </cfRule>
    <cfRule type="containsText" dxfId="2571" priority="1819" operator="containsText" text="入,退">
      <formula>NOT(ISERROR(SEARCH("入,退",F73)))</formula>
    </cfRule>
    <cfRule type="containsText" dxfId="2570" priority="1820" operator="containsText" text="入,退">
      <formula>NOT(ISERROR(SEARCH("入,退",F73)))</formula>
    </cfRule>
    <cfRule type="cellIs" dxfId="2569" priority="1821" operator="equal">
      <formula>"休"</formula>
    </cfRule>
  </conditionalFormatting>
  <conditionalFormatting sqref="F73:AG76">
    <cfRule type="containsText" dxfId="2568" priority="1816" operator="containsText" text="外">
      <formula>NOT(ISERROR(SEARCH("外",F73)))</formula>
    </cfRule>
  </conditionalFormatting>
  <conditionalFormatting sqref="F73:AG76">
    <cfRule type="containsText" dxfId="2567" priority="1815" operator="containsText" text="－">
      <formula>NOT(ISERROR(SEARCH("－",F73)))</formula>
    </cfRule>
  </conditionalFormatting>
  <conditionalFormatting sqref="F78:AG81">
    <cfRule type="containsText" dxfId="2566" priority="1810" operator="containsText" text="退">
      <formula>NOT(ISERROR(SEARCH("退",F78)))</formula>
    </cfRule>
    <cfRule type="containsText" dxfId="2565" priority="1811" operator="containsText" text="入">
      <formula>NOT(ISERROR(SEARCH("入",F78)))</formula>
    </cfRule>
    <cfRule type="containsText" dxfId="2564" priority="1812" operator="containsText" text="入,退">
      <formula>NOT(ISERROR(SEARCH("入,退",F78)))</formula>
    </cfRule>
    <cfRule type="containsText" dxfId="2563" priority="1813" operator="containsText" text="入,退">
      <formula>NOT(ISERROR(SEARCH("入,退",F78)))</formula>
    </cfRule>
    <cfRule type="cellIs" dxfId="2562" priority="1814" operator="equal">
      <formula>"休"</formula>
    </cfRule>
  </conditionalFormatting>
  <conditionalFormatting sqref="F78:AG81">
    <cfRule type="containsText" dxfId="2561" priority="1809" operator="containsText" text="外">
      <formula>NOT(ISERROR(SEARCH("外",F78)))</formula>
    </cfRule>
  </conditionalFormatting>
  <conditionalFormatting sqref="F78:AG81">
    <cfRule type="containsText" dxfId="2560" priority="1808" operator="containsText" text="－">
      <formula>NOT(ISERROR(SEARCH("－",F78)))</formula>
    </cfRule>
  </conditionalFormatting>
  <conditionalFormatting sqref="F98:AG98">
    <cfRule type="containsText" dxfId="2559" priority="1806" operator="containsText" text="日">
      <formula>NOT(ISERROR(SEARCH("日",F98)))</formula>
    </cfRule>
    <cfRule type="containsText" dxfId="2558" priority="1807" operator="containsText" text="土">
      <formula>NOT(ISERROR(SEARCH("土",F98)))</formula>
    </cfRule>
  </conditionalFormatting>
  <conditionalFormatting sqref="F98:AG98">
    <cfRule type="containsText" dxfId="2557" priority="1799" operator="containsText" text="その他">
      <formula>NOT(ISERROR(SEARCH("その他",F98)))</formula>
    </cfRule>
    <cfRule type="containsText" dxfId="2556" priority="1800" operator="containsText" text="冬休">
      <formula>NOT(ISERROR(SEARCH("冬休",F98)))</formula>
    </cfRule>
    <cfRule type="containsText" dxfId="2555" priority="1801" operator="containsText" text="夏休">
      <formula>NOT(ISERROR(SEARCH("夏休",F98)))</formula>
    </cfRule>
    <cfRule type="containsText" dxfId="2554" priority="1802" operator="containsText" text="製作">
      <formula>NOT(ISERROR(SEARCH("製作",F98)))</formula>
    </cfRule>
    <cfRule type="cellIs" dxfId="2553" priority="1803" operator="equal">
      <formula>"中止,製作"</formula>
    </cfRule>
    <cfRule type="containsText" dxfId="2552" priority="1804" operator="containsText" text="中止,製作,夏休,冬休,その他">
      <formula>NOT(ISERROR(SEARCH("中止,製作,夏休,冬休,その他",F98)))</formula>
    </cfRule>
    <cfRule type="containsText" dxfId="2551" priority="1805" operator="containsText" text="中止">
      <formula>NOT(ISERROR(SEARCH("中止",F98)))</formula>
    </cfRule>
  </conditionalFormatting>
  <conditionalFormatting sqref="F99:AG104">
    <cfRule type="containsText" dxfId="2550" priority="1794" operator="containsText" text="退">
      <formula>NOT(ISERROR(SEARCH("退",F99)))</formula>
    </cfRule>
    <cfRule type="containsText" dxfId="2549" priority="1795" operator="containsText" text="入">
      <formula>NOT(ISERROR(SEARCH("入",F99)))</formula>
    </cfRule>
    <cfRule type="containsText" dxfId="2548" priority="1796" operator="containsText" text="入,退">
      <formula>NOT(ISERROR(SEARCH("入,退",F99)))</formula>
    </cfRule>
    <cfRule type="containsText" dxfId="2547" priority="1797" operator="containsText" text="入,退">
      <formula>NOT(ISERROR(SEARCH("入,退",F99)))</formula>
    </cfRule>
    <cfRule type="cellIs" dxfId="2546" priority="1798" operator="equal">
      <formula>"休"</formula>
    </cfRule>
  </conditionalFormatting>
  <conditionalFormatting sqref="F99:AG104">
    <cfRule type="containsText" dxfId="2545" priority="1793" operator="containsText" text="外">
      <formula>NOT(ISERROR(SEARCH("外",F99)))</formula>
    </cfRule>
  </conditionalFormatting>
  <conditionalFormatting sqref="F105:AG105">
    <cfRule type="containsText" dxfId="2544" priority="1791" operator="containsText" text="日">
      <formula>NOT(ISERROR(SEARCH("日",F105)))</formula>
    </cfRule>
    <cfRule type="containsText" dxfId="2543" priority="1792" operator="containsText" text="土">
      <formula>NOT(ISERROR(SEARCH("土",F105)))</formula>
    </cfRule>
  </conditionalFormatting>
  <conditionalFormatting sqref="F105:AG105">
    <cfRule type="containsText" dxfId="2542" priority="1784" operator="containsText" text="その他">
      <formula>NOT(ISERROR(SEARCH("その他",F105)))</formula>
    </cfRule>
    <cfRule type="containsText" dxfId="2541" priority="1785" operator="containsText" text="冬休">
      <formula>NOT(ISERROR(SEARCH("冬休",F105)))</formula>
    </cfRule>
    <cfRule type="containsText" dxfId="2540" priority="1786" operator="containsText" text="夏休">
      <formula>NOT(ISERROR(SEARCH("夏休",F105)))</formula>
    </cfRule>
    <cfRule type="containsText" dxfId="2539" priority="1787" operator="containsText" text="製作">
      <formula>NOT(ISERROR(SEARCH("製作",F105)))</formula>
    </cfRule>
    <cfRule type="cellIs" dxfId="2538" priority="1788" operator="equal">
      <formula>"中止,製作"</formula>
    </cfRule>
    <cfRule type="containsText" dxfId="2537" priority="1789" operator="containsText" text="中止,製作,夏休,冬休,その他">
      <formula>NOT(ISERROR(SEARCH("中止,製作,夏休,冬休,その他",F105)))</formula>
    </cfRule>
    <cfRule type="containsText" dxfId="2536" priority="1790" operator="containsText" text="中止">
      <formula>NOT(ISERROR(SEARCH("中止",F105)))</formula>
    </cfRule>
  </conditionalFormatting>
  <conditionalFormatting sqref="F110:AG110">
    <cfRule type="containsText" dxfId="2535" priority="1782" operator="containsText" text="日">
      <formula>NOT(ISERROR(SEARCH("日",F110)))</formula>
    </cfRule>
    <cfRule type="containsText" dxfId="2534" priority="1783" operator="containsText" text="土">
      <formula>NOT(ISERROR(SEARCH("土",F110)))</formula>
    </cfRule>
  </conditionalFormatting>
  <conditionalFormatting sqref="F110:AG110">
    <cfRule type="containsText" dxfId="2533" priority="1775" operator="containsText" text="その他">
      <formula>NOT(ISERROR(SEARCH("その他",F110)))</formula>
    </cfRule>
    <cfRule type="containsText" dxfId="2532" priority="1776" operator="containsText" text="冬休">
      <formula>NOT(ISERROR(SEARCH("冬休",F110)))</formula>
    </cfRule>
    <cfRule type="containsText" dxfId="2531" priority="1777" operator="containsText" text="夏休">
      <formula>NOT(ISERROR(SEARCH("夏休",F110)))</formula>
    </cfRule>
    <cfRule type="containsText" dxfId="2530" priority="1778" operator="containsText" text="製作">
      <formula>NOT(ISERROR(SEARCH("製作",F110)))</formula>
    </cfRule>
    <cfRule type="cellIs" dxfId="2529" priority="1779" operator="equal">
      <formula>"中止,製作"</formula>
    </cfRule>
    <cfRule type="containsText" dxfId="2528" priority="1780" operator="containsText" text="中止,製作,夏休,冬休,その他">
      <formula>NOT(ISERROR(SEARCH("中止,製作,夏休,冬休,その他",F110)))</formula>
    </cfRule>
    <cfRule type="containsText" dxfId="2527" priority="1781" operator="containsText" text="中止">
      <formula>NOT(ISERROR(SEARCH("中止",F110)))</formula>
    </cfRule>
  </conditionalFormatting>
  <conditionalFormatting sqref="F99:F104">
    <cfRule type="containsText" dxfId="2526" priority="1774" operator="containsText" text="－">
      <formula>NOT(ISERROR(SEARCH("－",F99)))</formula>
    </cfRule>
  </conditionalFormatting>
  <conditionalFormatting sqref="G99:G104 H101:U103 V103:AG103">
    <cfRule type="containsText" dxfId="2525" priority="1773" operator="containsText" text="－">
      <formula>NOT(ISERROR(SEARCH("－",G99)))</formula>
    </cfRule>
  </conditionalFormatting>
  <conditionalFormatting sqref="G99:AG104">
    <cfRule type="containsText" dxfId="2524" priority="1772" operator="containsText" text="－">
      <formula>NOT(ISERROR(SEARCH("－",G99)))</formula>
    </cfRule>
  </conditionalFormatting>
  <conditionalFormatting sqref="F106:AG109">
    <cfRule type="containsText" dxfId="2523" priority="1767" operator="containsText" text="退">
      <formula>NOT(ISERROR(SEARCH("退",F106)))</formula>
    </cfRule>
    <cfRule type="containsText" dxfId="2522" priority="1768" operator="containsText" text="入">
      <formula>NOT(ISERROR(SEARCH("入",F106)))</formula>
    </cfRule>
    <cfRule type="containsText" dxfId="2521" priority="1769" operator="containsText" text="入,退">
      <formula>NOT(ISERROR(SEARCH("入,退",F106)))</formula>
    </cfRule>
    <cfRule type="containsText" dxfId="2520" priority="1770" operator="containsText" text="入,退">
      <formula>NOT(ISERROR(SEARCH("入,退",F106)))</formula>
    </cfRule>
    <cfRule type="cellIs" dxfId="2519" priority="1771" operator="equal">
      <formula>"休"</formula>
    </cfRule>
  </conditionalFormatting>
  <conditionalFormatting sqref="F106:AG109">
    <cfRule type="containsText" dxfId="2518" priority="1766" operator="containsText" text="外">
      <formula>NOT(ISERROR(SEARCH("外",F106)))</formula>
    </cfRule>
  </conditionalFormatting>
  <conditionalFormatting sqref="F106:AG109">
    <cfRule type="containsText" dxfId="2517" priority="1765" operator="containsText" text="－">
      <formula>NOT(ISERROR(SEARCH("－",F106)))</formula>
    </cfRule>
  </conditionalFormatting>
  <conditionalFormatting sqref="F111:AG114">
    <cfRule type="containsText" dxfId="2516" priority="1760" operator="containsText" text="退">
      <formula>NOT(ISERROR(SEARCH("退",F111)))</formula>
    </cfRule>
    <cfRule type="containsText" dxfId="2515" priority="1761" operator="containsText" text="入">
      <formula>NOT(ISERROR(SEARCH("入",F111)))</formula>
    </cfRule>
    <cfRule type="containsText" dxfId="2514" priority="1762" operator="containsText" text="入,退">
      <formula>NOT(ISERROR(SEARCH("入,退",F111)))</formula>
    </cfRule>
    <cfRule type="containsText" dxfId="2513" priority="1763" operator="containsText" text="入,退">
      <formula>NOT(ISERROR(SEARCH("入,退",F111)))</formula>
    </cfRule>
    <cfRule type="cellIs" dxfId="2512" priority="1764" operator="equal">
      <formula>"休"</formula>
    </cfRule>
  </conditionalFormatting>
  <conditionalFormatting sqref="F111:AG114">
    <cfRule type="containsText" dxfId="2511" priority="1759" operator="containsText" text="外">
      <formula>NOT(ISERROR(SEARCH("外",F111)))</formula>
    </cfRule>
  </conditionalFormatting>
  <conditionalFormatting sqref="F111:AG114">
    <cfRule type="containsText" dxfId="2510" priority="1758" operator="containsText" text="－">
      <formula>NOT(ISERROR(SEARCH("－",F111)))</formula>
    </cfRule>
  </conditionalFormatting>
  <conditionalFormatting sqref="F118:AG118">
    <cfRule type="containsText" dxfId="2509" priority="1756" operator="containsText" text="日">
      <formula>NOT(ISERROR(SEARCH("日",F118)))</formula>
    </cfRule>
    <cfRule type="containsText" dxfId="2508" priority="1757" operator="containsText" text="土">
      <formula>NOT(ISERROR(SEARCH("土",F118)))</formula>
    </cfRule>
  </conditionalFormatting>
  <conditionalFormatting sqref="F118:AG118">
    <cfRule type="containsText" dxfId="2507" priority="1749" operator="containsText" text="その他">
      <formula>NOT(ISERROR(SEARCH("その他",F118)))</formula>
    </cfRule>
    <cfRule type="containsText" dxfId="2506" priority="1750" operator="containsText" text="冬休">
      <formula>NOT(ISERROR(SEARCH("冬休",F118)))</formula>
    </cfRule>
    <cfRule type="containsText" dxfId="2505" priority="1751" operator="containsText" text="夏休">
      <formula>NOT(ISERROR(SEARCH("夏休",F118)))</formula>
    </cfRule>
    <cfRule type="containsText" dxfId="2504" priority="1752" operator="containsText" text="製作">
      <formula>NOT(ISERROR(SEARCH("製作",F118)))</formula>
    </cfRule>
    <cfRule type="cellIs" dxfId="2503" priority="1753" operator="equal">
      <formula>"中止,製作"</formula>
    </cfRule>
    <cfRule type="containsText" dxfId="2502" priority="1754" operator="containsText" text="中止,製作,夏休,冬休,その他">
      <formula>NOT(ISERROR(SEARCH("中止,製作,夏休,冬休,その他",F118)))</formula>
    </cfRule>
    <cfRule type="containsText" dxfId="2501" priority="1755" operator="containsText" text="中止">
      <formula>NOT(ISERROR(SEARCH("中止",F118)))</formula>
    </cfRule>
  </conditionalFormatting>
  <conditionalFormatting sqref="F119:AG124">
    <cfRule type="containsText" dxfId="2500" priority="1744" operator="containsText" text="退">
      <formula>NOT(ISERROR(SEARCH("退",F119)))</formula>
    </cfRule>
    <cfRule type="containsText" dxfId="2499" priority="1745" operator="containsText" text="入">
      <formula>NOT(ISERROR(SEARCH("入",F119)))</formula>
    </cfRule>
    <cfRule type="containsText" dxfId="2498" priority="1746" operator="containsText" text="入,退">
      <formula>NOT(ISERROR(SEARCH("入,退",F119)))</formula>
    </cfRule>
    <cfRule type="containsText" dxfId="2497" priority="1747" operator="containsText" text="入,退">
      <formula>NOT(ISERROR(SEARCH("入,退",F119)))</formula>
    </cfRule>
    <cfRule type="cellIs" dxfId="2496" priority="1748" operator="equal">
      <formula>"休"</formula>
    </cfRule>
  </conditionalFormatting>
  <conditionalFormatting sqref="F119:AG124">
    <cfRule type="containsText" dxfId="2495" priority="1743" operator="containsText" text="外">
      <formula>NOT(ISERROR(SEARCH("外",F119)))</formula>
    </cfRule>
  </conditionalFormatting>
  <conditionalFormatting sqref="F125:AG125">
    <cfRule type="containsText" dxfId="2494" priority="1741" operator="containsText" text="日">
      <formula>NOT(ISERROR(SEARCH("日",F125)))</formula>
    </cfRule>
    <cfRule type="containsText" dxfId="2493" priority="1742" operator="containsText" text="土">
      <formula>NOT(ISERROR(SEARCH("土",F125)))</formula>
    </cfRule>
  </conditionalFormatting>
  <conditionalFormatting sqref="F125:AG125">
    <cfRule type="containsText" dxfId="2492" priority="1734" operator="containsText" text="その他">
      <formula>NOT(ISERROR(SEARCH("その他",F125)))</formula>
    </cfRule>
    <cfRule type="containsText" dxfId="2491" priority="1735" operator="containsText" text="冬休">
      <formula>NOT(ISERROR(SEARCH("冬休",F125)))</formula>
    </cfRule>
    <cfRule type="containsText" dxfId="2490" priority="1736" operator="containsText" text="夏休">
      <formula>NOT(ISERROR(SEARCH("夏休",F125)))</formula>
    </cfRule>
    <cfRule type="containsText" dxfId="2489" priority="1737" operator="containsText" text="製作">
      <formula>NOT(ISERROR(SEARCH("製作",F125)))</formula>
    </cfRule>
    <cfRule type="cellIs" dxfId="2488" priority="1738" operator="equal">
      <formula>"中止,製作"</formula>
    </cfRule>
    <cfRule type="containsText" dxfId="2487" priority="1739" operator="containsText" text="中止,製作,夏休,冬休,その他">
      <formula>NOT(ISERROR(SEARCH("中止,製作,夏休,冬休,その他",F125)))</formula>
    </cfRule>
    <cfRule type="containsText" dxfId="2486" priority="1740" operator="containsText" text="中止">
      <formula>NOT(ISERROR(SEARCH("中止",F125)))</formula>
    </cfRule>
  </conditionalFormatting>
  <conditionalFormatting sqref="F130:AG130">
    <cfRule type="containsText" dxfId="2485" priority="1732" operator="containsText" text="日">
      <formula>NOT(ISERROR(SEARCH("日",F130)))</formula>
    </cfRule>
    <cfRule type="containsText" dxfId="2484" priority="1733" operator="containsText" text="土">
      <formula>NOT(ISERROR(SEARCH("土",F130)))</formula>
    </cfRule>
  </conditionalFormatting>
  <conditionalFormatting sqref="F130:AG130">
    <cfRule type="containsText" dxfId="2483" priority="1725" operator="containsText" text="その他">
      <formula>NOT(ISERROR(SEARCH("その他",F130)))</formula>
    </cfRule>
    <cfRule type="containsText" dxfId="2482" priority="1726" operator="containsText" text="冬休">
      <formula>NOT(ISERROR(SEARCH("冬休",F130)))</formula>
    </cfRule>
    <cfRule type="containsText" dxfId="2481" priority="1727" operator="containsText" text="夏休">
      <formula>NOT(ISERROR(SEARCH("夏休",F130)))</formula>
    </cfRule>
    <cfRule type="containsText" dxfId="2480" priority="1728" operator="containsText" text="製作">
      <formula>NOT(ISERROR(SEARCH("製作",F130)))</formula>
    </cfRule>
    <cfRule type="cellIs" dxfId="2479" priority="1729" operator="equal">
      <formula>"中止,製作"</formula>
    </cfRule>
    <cfRule type="containsText" dxfId="2478" priority="1730" operator="containsText" text="中止,製作,夏休,冬休,その他">
      <formula>NOT(ISERROR(SEARCH("中止,製作,夏休,冬休,その他",F130)))</formula>
    </cfRule>
    <cfRule type="containsText" dxfId="2477" priority="1731" operator="containsText" text="中止">
      <formula>NOT(ISERROR(SEARCH("中止",F130)))</formula>
    </cfRule>
  </conditionalFormatting>
  <conditionalFormatting sqref="F119:F124">
    <cfRule type="containsText" dxfId="2476" priority="1724" operator="containsText" text="－">
      <formula>NOT(ISERROR(SEARCH("－",F119)))</formula>
    </cfRule>
  </conditionalFormatting>
  <conditionalFormatting sqref="G119:G124 H121:U123 V123:AG123">
    <cfRule type="containsText" dxfId="2475" priority="1723" operator="containsText" text="－">
      <formula>NOT(ISERROR(SEARCH("－",G119)))</formula>
    </cfRule>
  </conditionalFormatting>
  <conditionalFormatting sqref="G119:AG124">
    <cfRule type="containsText" dxfId="2474" priority="1722" operator="containsText" text="－">
      <formula>NOT(ISERROR(SEARCH("－",G119)))</formula>
    </cfRule>
  </conditionalFormatting>
  <conditionalFormatting sqref="F126:AG129">
    <cfRule type="containsText" dxfId="2473" priority="1717" operator="containsText" text="退">
      <formula>NOT(ISERROR(SEARCH("退",F126)))</formula>
    </cfRule>
    <cfRule type="containsText" dxfId="2472" priority="1718" operator="containsText" text="入">
      <formula>NOT(ISERROR(SEARCH("入",F126)))</formula>
    </cfRule>
    <cfRule type="containsText" dxfId="2471" priority="1719" operator="containsText" text="入,退">
      <formula>NOT(ISERROR(SEARCH("入,退",F126)))</formula>
    </cfRule>
    <cfRule type="containsText" dxfId="2470" priority="1720" operator="containsText" text="入,退">
      <formula>NOT(ISERROR(SEARCH("入,退",F126)))</formula>
    </cfRule>
    <cfRule type="cellIs" dxfId="2469" priority="1721" operator="equal">
      <formula>"休"</formula>
    </cfRule>
  </conditionalFormatting>
  <conditionalFormatting sqref="F126:AG129">
    <cfRule type="containsText" dxfId="2468" priority="1716" operator="containsText" text="外">
      <formula>NOT(ISERROR(SEARCH("外",F126)))</formula>
    </cfRule>
  </conditionalFormatting>
  <conditionalFormatting sqref="F126:AG129">
    <cfRule type="containsText" dxfId="2467" priority="1715" operator="containsText" text="－">
      <formula>NOT(ISERROR(SEARCH("－",F126)))</formula>
    </cfRule>
  </conditionalFormatting>
  <conditionalFormatting sqref="F131:AG134">
    <cfRule type="containsText" dxfId="2466" priority="1710" operator="containsText" text="退">
      <formula>NOT(ISERROR(SEARCH("退",F131)))</formula>
    </cfRule>
    <cfRule type="containsText" dxfId="2465" priority="1711" operator="containsText" text="入">
      <formula>NOT(ISERROR(SEARCH("入",F131)))</formula>
    </cfRule>
    <cfRule type="containsText" dxfId="2464" priority="1712" operator="containsText" text="入,退">
      <formula>NOT(ISERROR(SEARCH("入,退",F131)))</formula>
    </cfRule>
    <cfRule type="containsText" dxfId="2463" priority="1713" operator="containsText" text="入,退">
      <formula>NOT(ISERROR(SEARCH("入,退",F131)))</formula>
    </cfRule>
    <cfRule type="cellIs" dxfId="2462" priority="1714" operator="equal">
      <formula>"休"</formula>
    </cfRule>
  </conditionalFormatting>
  <conditionalFormatting sqref="F131:AG134">
    <cfRule type="containsText" dxfId="2461" priority="1709" operator="containsText" text="外">
      <formula>NOT(ISERROR(SEARCH("外",F131)))</formula>
    </cfRule>
  </conditionalFormatting>
  <conditionalFormatting sqref="F131:AG134">
    <cfRule type="containsText" dxfId="2460" priority="1708" operator="containsText" text="－">
      <formula>NOT(ISERROR(SEARCH("－",F131)))</formula>
    </cfRule>
  </conditionalFormatting>
  <conditionalFormatting sqref="F138:AG138">
    <cfRule type="containsText" dxfId="2459" priority="1706" operator="containsText" text="日">
      <formula>NOT(ISERROR(SEARCH("日",F138)))</formula>
    </cfRule>
    <cfRule type="containsText" dxfId="2458" priority="1707" operator="containsText" text="土">
      <formula>NOT(ISERROR(SEARCH("土",F138)))</formula>
    </cfRule>
  </conditionalFormatting>
  <conditionalFormatting sqref="F138:AG138">
    <cfRule type="containsText" dxfId="2457" priority="1699" operator="containsText" text="その他">
      <formula>NOT(ISERROR(SEARCH("その他",F138)))</formula>
    </cfRule>
    <cfRule type="containsText" dxfId="2456" priority="1700" operator="containsText" text="冬休">
      <formula>NOT(ISERROR(SEARCH("冬休",F138)))</formula>
    </cfRule>
    <cfRule type="containsText" dxfId="2455" priority="1701" operator="containsText" text="夏休">
      <formula>NOT(ISERROR(SEARCH("夏休",F138)))</formula>
    </cfRule>
    <cfRule type="containsText" dxfId="2454" priority="1702" operator="containsText" text="製作">
      <formula>NOT(ISERROR(SEARCH("製作",F138)))</formula>
    </cfRule>
    <cfRule type="cellIs" dxfId="2453" priority="1703" operator="equal">
      <formula>"中止,製作"</formula>
    </cfRule>
    <cfRule type="containsText" dxfId="2452" priority="1704" operator="containsText" text="中止,製作,夏休,冬休,その他">
      <formula>NOT(ISERROR(SEARCH("中止,製作,夏休,冬休,その他",F138)))</formula>
    </cfRule>
    <cfRule type="containsText" dxfId="2451" priority="1705" operator="containsText" text="中止">
      <formula>NOT(ISERROR(SEARCH("中止",F138)))</formula>
    </cfRule>
  </conditionalFormatting>
  <conditionalFormatting sqref="F139:AG144">
    <cfRule type="containsText" dxfId="2450" priority="1694" operator="containsText" text="退">
      <formula>NOT(ISERROR(SEARCH("退",F139)))</formula>
    </cfRule>
    <cfRule type="containsText" dxfId="2449" priority="1695" operator="containsText" text="入">
      <formula>NOT(ISERROR(SEARCH("入",F139)))</formula>
    </cfRule>
    <cfRule type="containsText" dxfId="2448" priority="1696" operator="containsText" text="入,退">
      <formula>NOT(ISERROR(SEARCH("入,退",F139)))</formula>
    </cfRule>
    <cfRule type="containsText" dxfId="2447" priority="1697" operator="containsText" text="入,退">
      <formula>NOT(ISERROR(SEARCH("入,退",F139)))</formula>
    </cfRule>
    <cfRule type="cellIs" dxfId="2446" priority="1698" operator="equal">
      <formula>"休"</formula>
    </cfRule>
  </conditionalFormatting>
  <conditionalFormatting sqref="F139:AG144">
    <cfRule type="containsText" dxfId="2445" priority="1693" operator="containsText" text="外">
      <formula>NOT(ISERROR(SEARCH("外",F139)))</formula>
    </cfRule>
  </conditionalFormatting>
  <conditionalFormatting sqref="F145:AG145">
    <cfRule type="containsText" dxfId="2444" priority="1691" operator="containsText" text="日">
      <formula>NOT(ISERROR(SEARCH("日",F145)))</formula>
    </cfRule>
    <cfRule type="containsText" dxfId="2443" priority="1692" operator="containsText" text="土">
      <formula>NOT(ISERROR(SEARCH("土",F145)))</formula>
    </cfRule>
  </conditionalFormatting>
  <conditionalFormatting sqref="F145:AG145">
    <cfRule type="containsText" dxfId="2442" priority="1684" operator="containsText" text="その他">
      <formula>NOT(ISERROR(SEARCH("その他",F145)))</formula>
    </cfRule>
    <cfRule type="containsText" dxfId="2441" priority="1685" operator="containsText" text="冬休">
      <formula>NOT(ISERROR(SEARCH("冬休",F145)))</formula>
    </cfRule>
    <cfRule type="containsText" dxfId="2440" priority="1686" operator="containsText" text="夏休">
      <formula>NOT(ISERROR(SEARCH("夏休",F145)))</formula>
    </cfRule>
    <cfRule type="containsText" dxfId="2439" priority="1687" operator="containsText" text="製作">
      <formula>NOT(ISERROR(SEARCH("製作",F145)))</formula>
    </cfRule>
    <cfRule type="cellIs" dxfId="2438" priority="1688" operator="equal">
      <formula>"中止,製作"</formula>
    </cfRule>
    <cfRule type="containsText" dxfId="2437" priority="1689" operator="containsText" text="中止,製作,夏休,冬休,その他">
      <formula>NOT(ISERROR(SEARCH("中止,製作,夏休,冬休,その他",F145)))</formula>
    </cfRule>
    <cfRule type="containsText" dxfId="2436" priority="1690" operator="containsText" text="中止">
      <formula>NOT(ISERROR(SEARCH("中止",F145)))</formula>
    </cfRule>
  </conditionalFormatting>
  <conditionalFormatting sqref="F150:AG150">
    <cfRule type="containsText" dxfId="2435" priority="1682" operator="containsText" text="日">
      <formula>NOT(ISERROR(SEARCH("日",F150)))</formula>
    </cfRule>
    <cfRule type="containsText" dxfId="2434" priority="1683" operator="containsText" text="土">
      <formula>NOT(ISERROR(SEARCH("土",F150)))</formula>
    </cfRule>
  </conditionalFormatting>
  <conditionalFormatting sqref="F150:AG150">
    <cfRule type="containsText" dxfId="2433" priority="1675" operator="containsText" text="その他">
      <formula>NOT(ISERROR(SEARCH("その他",F150)))</formula>
    </cfRule>
    <cfRule type="containsText" dxfId="2432" priority="1676" operator="containsText" text="冬休">
      <formula>NOT(ISERROR(SEARCH("冬休",F150)))</formula>
    </cfRule>
    <cfRule type="containsText" dxfId="2431" priority="1677" operator="containsText" text="夏休">
      <formula>NOT(ISERROR(SEARCH("夏休",F150)))</formula>
    </cfRule>
    <cfRule type="containsText" dxfId="2430" priority="1678" operator="containsText" text="製作">
      <formula>NOT(ISERROR(SEARCH("製作",F150)))</formula>
    </cfRule>
    <cfRule type="cellIs" dxfId="2429" priority="1679" operator="equal">
      <formula>"中止,製作"</formula>
    </cfRule>
    <cfRule type="containsText" dxfId="2428" priority="1680" operator="containsText" text="中止,製作,夏休,冬休,その他">
      <formula>NOT(ISERROR(SEARCH("中止,製作,夏休,冬休,その他",F150)))</formula>
    </cfRule>
    <cfRule type="containsText" dxfId="2427" priority="1681" operator="containsText" text="中止">
      <formula>NOT(ISERROR(SEARCH("中止",F150)))</formula>
    </cfRule>
  </conditionalFormatting>
  <conditionalFormatting sqref="F139:F144">
    <cfRule type="containsText" dxfId="2426" priority="1674" operator="containsText" text="－">
      <formula>NOT(ISERROR(SEARCH("－",F139)))</formula>
    </cfRule>
  </conditionalFormatting>
  <conditionalFormatting sqref="G139:G144 H141:U143 V143:AG143">
    <cfRule type="containsText" dxfId="2425" priority="1673" operator="containsText" text="－">
      <formula>NOT(ISERROR(SEARCH("－",G139)))</formula>
    </cfRule>
  </conditionalFormatting>
  <conditionalFormatting sqref="G139:AG144">
    <cfRule type="containsText" dxfId="2424" priority="1672" operator="containsText" text="－">
      <formula>NOT(ISERROR(SEARCH("－",G139)))</formula>
    </cfRule>
  </conditionalFormatting>
  <conditionalFormatting sqref="F146:AG149">
    <cfRule type="containsText" dxfId="2423" priority="1667" operator="containsText" text="退">
      <formula>NOT(ISERROR(SEARCH("退",F146)))</formula>
    </cfRule>
    <cfRule type="containsText" dxfId="2422" priority="1668" operator="containsText" text="入">
      <formula>NOT(ISERROR(SEARCH("入",F146)))</formula>
    </cfRule>
    <cfRule type="containsText" dxfId="2421" priority="1669" operator="containsText" text="入,退">
      <formula>NOT(ISERROR(SEARCH("入,退",F146)))</formula>
    </cfRule>
    <cfRule type="containsText" dxfId="2420" priority="1670" operator="containsText" text="入,退">
      <formula>NOT(ISERROR(SEARCH("入,退",F146)))</formula>
    </cfRule>
    <cfRule type="cellIs" dxfId="2419" priority="1671" operator="equal">
      <formula>"休"</formula>
    </cfRule>
  </conditionalFormatting>
  <conditionalFormatting sqref="F146:AG149">
    <cfRule type="containsText" dxfId="2418" priority="1666" operator="containsText" text="外">
      <formula>NOT(ISERROR(SEARCH("外",F146)))</formula>
    </cfRule>
  </conditionalFormatting>
  <conditionalFormatting sqref="F146:AG149">
    <cfRule type="containsText" dxfId="2417" priority="1665" operator="containsText" text="－">
      <formula>NOT(ISERROR(SEARCH("－",F146)))</formula>
    </cfRule>
  </conditionalFormatting>
  <conditionalFormatting sqref="F151:AG154">
    <cfRule type="containsText" dxfId="2416" priority="1660" operator="containsText" text="退">
      <formula>NOT(ISERROR(SEARCH("退",F151)))</formula>
    </cfRule>
    <cfRule type="containsText" dxfId="2415" priority="1661" operator="containsText" text="入">
      <formula>NOT(ISERROR(SEARCH("入",F151)))</formula>
    </cfRule>
    <cfRule type="containsText" dxfId="2414" priority="1662" operator="containsText" text="入,退">
      <formula>NOT(ISERROR(SEARCH("入,退",F151)))</formula>
    </cfRule>
    <cfRule type="containsText" dxfId="2413" priority="1663" operator="containsText" text="入,退">
      <formula>NOT(ISERROR(SEARCH("入,退",F151)))</formula>
    </cfRule>
    <cfRule type="cellIs" dxfId="2412" priority="1664" operator="equal">
      <formula>"休"</formula>
    </cfRule>
  </conditionalFormatting>
  <conditionalFormatting sqref="F151:AG154">
    <cfRule type="containsText" dxfId="2411" priority="1659" operator="containsText" text="外">
      <formula>NOT(ISERROR(SEARCH("外",F151)))</formula>
    </cfRule>
  </conditionalFormatting>
  <conditionalFormatting sqref="F151:AG154">
    <cfRule type="containsText" dxfId="2410" priority="1658" operator="containsText" text="－">
      <formula>NOT(ISERROR(SEARCH("－",F151)))</formula>
    </cfRule>
  </conditionalFormatting>
  <conditionalFormatting sqref="F158:AG158">
    <cfRule type="containsText" dxfId="2409" priority="1656" operator="containsText" text="日">
      <formula>NOT(ISERROR(SEARCH("日",F158)))</formula>
    </cfRule>
    <cfRule type="containsText" dxfId="2408" priority="1657" operator="containsText" text="土">
      <formula>NOT(ISERROR(SEARCH("土",F158)))</formula>
    </cfRule>
  </conditionalFormatting>
  <conditionalFormatting sqref="F158:AG158">
    <cfRule type="containsText" dxfId="2407" priority="1649" operator="containsText" text="その他">
      <formula>NOT(ISERROR(SEARCH("その他",F158)))</formula>
    </cfRule>
    <cfRule type="containsText" dxfId="2406" priority="1650" operator="containsText" text="冬休">
      <formula>NOT(ISERROR(SEARCH("冬休",F158)))</formula>
    </cfRule>
    <cfRule type="containsText" dxfId="2405" priority="1651" operator="containsText" text="夏休">
      <formula>NOT(ISERROR(SEARCH("夏休",F158)))</formula>
    </cfRule>
    <cfRule type="containsText" dxfId="2404" priority="1652" operator="containsText" text="製作">
      <formula>NOT(ISERROR(SEARCH("製作",F158)))</formula>
    </cfRule>
    <cfRule type="cellIs" dxfId="2403" priority="1653" operator="equal">
      <formula>"中止,製作"</formula>
    </cfRule>
    <cfRule type="containsText" dxfId="2402" priority="1654" operator="containsText" text="中止,製作,夏休,冬休,その他">
      <formula>NOT(ISERROR(SEARCH("中止,製作,夏休,冬休,その他",F158)))</formula>
    </cfRule>
    <cfRule type="containsText" dxfId="2401" priority="1655" operator="containsText" text="中止">
      <formula>NOT(ISERROR(SEARCH("中止",F158)))</formula>
    </cfRule>
  </conditionalFormatting>
  <conditionalFormatting sqref="F159:AG164">
    <cfRule type="containsText" dxfId="2400" priority="1644" operator="containsText" text="退">
      <formula>NOT(ISERROR(SEARCH("退",F159)))</formula>
    </cfRule>
    <cfRule type="containsText" dxfId="2399" priority="1645" operator="containsText" text="入">
      <formula>NOT(ISERROR(SEARCH("入",F159)))</formula>
    </cfRule>
    <cfRule type="containsText" dxfId="2398" priority="1646" operator="containsText" text="入,退">
      <formula>NOT(ISERROR(SEARCH("入,退",F159)))</formula>
    </cfRule>
    <cfRule type="containsText" dxfId="2397" priority="1647" operator="containsText" text="入,退">
      <formula>NOT(ISERROR(SEARCH("入,退",F159)))</formula>
    </cfRule>
    <cfRule type="cellIs" dxfId="2396" priority="1648" operator="equal">
      <formula>"休"</formula>
    </cfRule>
  </conditionalFormatting>
  <conditionalFormatting sqref="F159:AG164">
    <cfRule type="containsText" dxfId="2395" priority="1643" operator="containsText" text="外">
      <formula>NOT(ISERROR(SEARCH("外",F159)))</formula>
    </cfRule>
  </conditionalFormatting>
  <conditionalFormatting sqref="F165:AG165">
    <cfRule type="containsText" dxfId="2394" priority="1641" operator="containsText" text="日">
      <formula>NOT(ISERROR(SEARCH("日",F165)))</formula>
    </cfRule>
    <cfRule type="containsText" dxfId="2393" priority="1642" operator="containsText" text="土">
      <formula>NOT(ISERROR(SEARCH("土",F165)))</formula>
    </cfRule>
  </conditionalFormatting>
  <conditionalFormatting sqref="F165:AG165">
    <cfRule type="containsText" dxfId="2392" priority="1634" operator="containsText" text="その他">
      <formula>NOT(ISERROR(SEARCH("その他",F165)))</formula>
    </cfRule>
    <cfRule type="containsText" dxfId="2391" priority="1635" operator="containsText" text="冬休">
      <formula>NOT(ISERROR(SEARCH("冬休",F165)))</formula>
    </cfRule>
    <cfRule type="containsText" dxfId="2390" priority="1636" operator="containsText" text="夏休">
      <formula>NOT(ISERROR(SEARCH("夏休",F165)))</formula>
    </cfRule>
    <cfRule type="containsText" dxfId="2389" priority="1637" operator="containsText" text="製作">
      <formula>NOT(ISERROR(SEARCH("製作",F165)))</formula>
    </cfRule>
    <cfRule type="cellIs" dxfId="2388" priority="1638" operator="equal">
      <formula>"中止,製作"</formula>
    </cfRule>
    <cfRule type="containsText" dxfId="2387" priority="1639" operator="containsText" text="中止,製作,夏休,冬休,その他">
      <formula>NOT(ISERROR(SEARCH("中止,製作,夏休,冬休,その他",F165)))</formula>
    </cfRule>
    <cfRule type="containsText" dxfId="2386" priority="1640" operator="containsText" text="中止">
      <formula>NOT(ISERROR(SEARCH("中止",F165)))</formula>
    </cfRule>
  </conditionalFormatting>
  <conditionalFormatting sqref="F170:AG170">
    <cfRule type="containsText" dxfId="2385" priority="1632" operator="containsText" text="日">
      <formula>NOT(ISERROR(SEARCH("日",F170)))</formula>
    </cfRule>
    <cfRule type="containsText" dxfId="2384" priority="1633" operator="containsText" text="土">
      <formula>NOT(ISERROR(SEARCH("土",F170)))</formula>
    </cfRule>
  </conditionalFormatting>
  <conditionalFormatting sqref="F170:AG170">
    <cfRule type="containsText" dxfId="2383" priority="1625" operator="containsText" text="その他">
      <formula>NOT(ISERROR(SEARCH("その他",F170)))</formula>
    </cfRule>
    <cfRule type="containsText" dxfId="2382" priority="1626" operator="containsText" text="冬休">
      <formula>NOT(ISERROR(SEARCH("冬休",F170)))</formula>
    </cfRule>
    <cfRule type="containsText" dxfId="2381" priority="1627" operator="containsText" text="夏休">
      <formula>NOT(ISERROR(SEARCH("夏休",F170)))</formula>
    </cfRule>
    <cfRule type="containsText" dxfId="2380" priority="1628" operator="containsText" text="製作">
      <formula>NOT(ISERROR(SEARCH("製作",F170)))</formula>
    </cfRule>
    <cfRule type="cellIs" dxfId="2379" priority="1629" operator="equal">
      <formula>"中止,製作"</formula>
    </cfRule>
    <cfRule type="containsText" dxfId="2378" priority="1630" operator="containsText" text="中止,製作,夏休,冬休,その他">
      <formula>NOT(ISERROR(SEARCH("中止,製作,夏休,冬休,その他",F170)))</formula>
    </cfRule>
    <cfRule type="containsText" dxfId="2377" priority="1631" operator="containsText" text="中止">
      <formula>NOT(ISERROR(SEARCH("中止",F170)))</formula>
    </cfRule>
  </conditionalFormatting>
  <conditionalFormatting sqref="F159:F164">
    <cfRule type="containsText" dxfId="2376" priority="1624" operator="containsText" text="－">
      <formula>NOT(ISERROR(SEARCH("－",F159)))</formula>
    </cfRule>
  </conditionalFormatting>
  <conditionalFormatting sqref="G159:G164 H161:U163 V163:AG163">
    <cfRule type="containsText" dxfId="2375" priority="1623" operator="containsText" text="－">
      <formula>NOT(ISERROR(SEARCH("－",G159)))</formula>
    </cfRule>
  </conditionalFormatting>
  <conditionalFormatting sqref="G159:AG164">
    <cfRule type="containsText" dxfId="2374" priority="1622" operator="containsText" text="－">
      <formula>NOT(ISERROR(SEARCH("－",G159)))</formula>
    </cfRule>
  </conditionalFormatting>
  <conditionalFormatting sqref="F166:AG169">
    <cfRule type="containsText" dxfId="2373" priority="1617" operator="containsText" text="退">
      <formula>NOT(ISERROR(SEARCH("退",F166)))</formula>
    </cfRule>
    <cfRule type="containsText" dxfId="2372" priority="1618" operator="containsText" text="入">
      <formula>NOT(ISERROR(SEARCH("入",F166)))</formula>
    </cfRule>
    <cfRule type="containsText" dxfId="2371" priority="1619" operator="containsText" text="入,退">
      <formula>NOT(ISERROR(SEARCH("入,退",F166)))</formula>
    </cfRule>
    <cfRule type="containsText" dxfId="2370" priority="1620" operator="containsText" text="入,退">
      <formula>NOT(ISERROR(SEARCH("入,退",F166)))</formula>
    </cfRule>
    <cfRule type="cellIs" dxfId="2369" priority="1621" operator="equal">
      <formula>"休"</formula>
    </cfRule>
  </conditionalFormatting>
  <conditionalFormatting sqref="F166:AG169">
    <cfRule type="containsText" dxfId="2368" priority="1616" operator="containsText" text="外">
      <formula>NOT(ISERROR(SEARCH("外",F166)))</formula>
    </cfRule>
  </conditionalFormatting>
  <conditionalFormatting sqref="F166:AG169">
    <cfRule type="containsText" dxfId="2367" priority="1615" operator="containsText" text="－">
      <formula>NOT(ISERROR(SEARCH("－",F166)))</formula>
    </cfRule>
  </conditionalFormatting>
  <conditionalFormatting sqref="F171:AG174">
    <cfRule type="containsText" dxfId="2366" priority="1610" operator="containsText" text="退">
      <formula>NOT(ISERROR(SEARCH("退",F171)))</formula>
    </cfRule>
    <cfRule type="containsText" dxfId="2365" priority="1611" operator="containsText" text="入">
      <formula>NOT(ISERROR(SEARCH("入",F171)))</formula>
    </cfRule>
    <cfRule type="containsText" dxfId="2364" priority="1612" operator="containsText" text="入,退">
      <formula>NOT(ISERROR(SEARCH("入,退",F171)))</formula>
    </cfRule>
    <cfRule type="containsText" dxfId="2363" priority="1613" operator="containsText" text="入,退">
      <formula>NOT(ISERROR(SEARCH("入,退",F171)))</formula>
    </cfRule>
    <cfRule type="cellIs" dxfId="2362" priority="1614" operator="equal">
      <formula>"休"</formula>
    </cfRule>
  </conditionalFormatting>
  <conditionalFormatting sqref="F171:AG174">
    <cfRule type="containsText" dxfId="2361" priority="1609" operator="containsText" text="外">
      <formula>NOT(ISERROR(SEARCH("外",F171)))</formula>
    </cfRule>
  </conditionalFormatting>
  <conditionalFormatting sqref="F171:AG174">
    <cfRule type="containsText" dxfId="2360" priority="1608" operator="containsText" text="－">
      <formula>NOT(ISERROR(SEARCH("－",F171)))</formula>
    </cfRule>
  </conditionalFormatting>
  <conditionalFormatting sqref="F184:AG184">
    <cfRule type="containsText" dxfId="2359" priority="1606" operator="containsText" text="日">
      <formula>NOT(ISERROR(SEARCH("日",F184)))</formula>
    </cfRule>
    <cfRule type="containsText" dxfId="2358" priority="1607" operator="containsText" text="土">
      <formula>NOT(ISERROR(SEARCH("土",F184)))</formula>
    </cfRule>
  </conditionalFormatting>
  <conditionalFormatting sqref="F184:AG184">
    <cfRule type="containsText" dxfId="2357" priority="1599" operator="containsText" text="その他">
      <formula>NOT(ISERROR(SEARCH("その他",F184)))</formula>
    </cfRule>
    <cfRule type="containsText" dxfId="2356" priority="1600" operator="containsText" text="冬休">
      <formula>NOT(ISERROR(SEARCH("冬休",F184)))</formula>
    </cfRule>
    <cfRule type="containsText" dxfId="2355" priority="1601" operator="containsText" text="夏休">
      <formula>NOT(ISERROR(SEARCH("夏休",F184)))</formula>
    </cfRule>
    <cfRule type="containsText" dxfId="2354" priority="1602" operator="containsText" text="製作">
      <formula>NOT(ISERROR(SEARCH("製作",F184)))</formula>
    </cfRule>
    <cfRule type="cellIs" dxfId="2353" priority="1603" operator="equal">
      <formula>"中止,製作"</formula>
    </cfRule>
    <cfRule type="containsText" dxfId="2352" priority="1604" operator="containsText" text="中止,製作,夏休,冬休,その他">
      <formula>NOT(ISERROR(SEARCH("中止,製作,夏休,冬休,その他",F184)))</formula>
    </cfRule>
    <cfRule type="containsText" dxfId="2351" priority="1605" operator="containsText" text="中止">
      <formula>NOT(ISERROR(SEARCH("中止",F184)))</formula>
    </cfRule>
  </conditionalFormatting>
  <conditionalFormatting sqref="F185:AG190">
    <cfRule type="containsText" dxfId="2350" priority="1594" operator="containsText" text="退">
      <formula>NOT(ISERROR(SEARCH("退",F185)))</formula>
    </cfRule>
    <cfRule type="containsText" dxfId="2349" priority="1595" operator="containsText" text="入">
      <formula>NOT(ISERROR(SEARCH("入",F185)))</formula>
    </cfRule>
    <cfRule type="containsText" dxfId="2348" priority="1596" operator="containsText" text="入,退">
      <formula>NOT(ISERROR(SEARCH("入,退",F185)))</formula>
    </cfRule>
    <cfRule type="containsText" dxfId="2347" priority="1597" operator="containsText" text="入,退">
      <formula>NOT(ISERROR(SEARCH("入,退",F185)))</formula>
    </cfRule>
    <cfRule type="cellIs" dxfId="2346" priority="1598" operator="equal">
      <formula>"休"</formula>
    </cfRule>
  </conditionalFormatting>
  <conditionalFormatting sqref="F185:AG190">
    <cfRule type="containsText" dxfId="2345" priority="1593" operator="containsText" text="外">
      <formula>NOT(ISERROR(SEARCH("外",F185)))</formula>
    </cfRule>
  </conditionalFormatting>
  <conditionalFormatting sqref="F191:AG191">
    <cfRule type="containsText" dxfId="2344" priority="1591" operator="containsText" text="日">
      <formula>NOT(ISERROR(SEARCH("日",F191)))</formula>
    </cfRule>
    <cfRule type="containsText" dxfId="2343" priority="1592" operator="containsText" text="土">
      <formula>NOT(ISERROR(SEARCH("土",F191)))</formula>
    </cfRule>
  </conditionalFormatting>
  <conditionalFormatting sqref="F191:AG191">
    <cfRule type="containsText" dxfId="2342" priority="1584" operator="containsText" text="その他">
      <formula>NOT(ISERROR(SEARCH("その他",F191)))</formula>
    </cfRule>
    <cfRule type="containsText" dxfId="2341" priority="1585" operator="containsText" text="冬休">
      <formula>NOT(ISERROR(SEARCH("冬休",F191)))</formula>
    </cfRule>
    <cfRule type="containsText" dxfId="2340" priority="1586" operator="containsText" text="夏休">
      <formula>NOT(ISERROR(SEARCH("夏休",F191)))</formula>
    </cfRule>
    <cfRule type="containsText" dxfId="2339" priority="1587" operator="containsText" text="製作">
      <formula>NOT(ISERROR(SEARCH("製作",F191)))</formula>
    </cfRule>
    <cfRule type="cellIs" dxfId="2338" priority="1588" operator="equal">
      <formula>"中止,製作"</formula>
    </cfRule>
    <cfRule type="containsText" dxfId="2337" priority="1589" operator="containsText" text="中止,製作,夏休,冬休,その他">
      <formula>NOT(ISERROR(SEARCH("中止,製作,夏休,冬休,その他",F191)))</formula>
    </cfRule>
    <cfRule type="containsText" dxfId="2336" priority="1590" operator="containsText" text="中止">
      <formula>NOT(ISERROR(SEARCH("中止",F191)))</formula>
    </cfRule>
  </conditionalFormatting>
  <conditionalFormatting sqref="F196:AG196">
    <cfRule type="containsText" dxfId="2335" priority="1582" operator="containsText" text="日">
      <formula>NOT(ISERROR(SEARCH("日",F196)))</formula>
    </cfRule>
    <cfRule type="containsText" dxfId="2334" priority="1583" operator="containsText" text="土">
      <formula>NOT(ISERROR(SEARCH("土",F196)))</formula>
    </cfRule>
  </conditionalFormatting>
  <conditionalFormatting sqref="F196:AG196">
    <cfRule type="containsText" dxfId="2333" priority="1575" operator="containsText" text="その他">
      <formula>NOT(ISERROR(SEARCH("その他",F196)))</formula>
    </cfRule>
    <cfRule type="containsText" dxfId="2332" priority="1576" operator="containsText" text="冬休">
      <formula>NOT(ISERROR(SEARCH("冬休",F196)))</formula>
    </cfRule>
    <cfRule type="containsText" dxfId="2331" priority="1577" operator="containsText" text="夏休">
      <formula>NOT(ISERROR(SEARCH("夏休",F196)))</formula>
    </cfRule>
    <cfRule type="containsText" dxfId="2330" priority="1578" operator="containsText" text="製作">
      <formula>NOT(ISERROR(SEARCH("製作",F196)))</formula>
    </cfRule>
    <cfRule type="cellIs" dxfId="2329" priority="1579" operator="equal">
      <formula>"中止,製作"</formula>
    </cfRule>
    <cfRule type="containsText" dxfId="2328" priority="1580" operator="containsText" text="中止,製作,夏休,冬休,その他">
      <formula>NOT(ISERROR(SEARCH("中止,製作,夏休,冬休,その他",F196)))</formula>
    </cfRule>
    <cfRule type="containsText" dxfId="2327" priority="1581" operator="containsText" text="中止">
      <formula>NOT(ISERROR(SEARCH("中止",F196)))</formula>
    </cfRule>
  </conditionalFormatting>
  <conditionalFormatting sqref="F185:F190">
    <cfRule type="containsText" dxfId="2326" priority="1574" operator="containsText" text="－">
      <formula>NOT(ISERROR(SEARCH("－",F185)))</formula>
    </cfRule>
  </conditionalFormatting>
  <conditionalFormatting sqref="G185:G190 H187:U189 V189:AG189">
    <cfRule type="containsText" dxfId="2325" priority="1573" operator="containsText" text="－">
      <formula>NOT(ISERROR(SEARCH("－",G185)))</formula>
    </cfRule>
  </conditionalFormatting>
  <conditionalFormatting sqref="G185:AG190">
    <cfRule type="containsText" dxfId="2324" priority="1572" operator="containsText" text="－">
      <formula>NOT(ISERROR(SEARCH("－",G185)))</formula>
    </cfRule>
  </conditionalFormatting>
  <conditionalFormatting sqref="F192:AG195">
    <cfRule type="containsText" dxfId="2323" priority="1567" operator="containsText" text="退">
      <formula>NOT(ISERROR(SEARCH("退",F192)))</formula>
    </cfRule>
    <cfRule type="containsText" dxfId="2322" priority="1568" operator="containsText" text="入">
      <formula>NOT(ISERROR(SEARCH("入",F192)))</formula>
    </cfRule>
    <cfRule type="containsText" dxfId="2321" priority="1569" operator="containsText" text="入,退">
      <formula>NOT(ISERROR(SEARCH("入,退",F192)))</formula>
    </cfRule>
    <cfRule type="containsText" dxfId="2320" priority="1570" operator="containsText" text="入,退">
      <formula>NOT(ISERROR(SEARCH("入,退",F192)))</formula>
    </cfRule>
    <cfRule type="cellIs" dxfId="2319" priority="1571" operator="equal">
      <formula>"休"</formula>
    </cfRule>
  </conditionalFormatting>
  <conditionalFormatting sqref="F192:AG195">
    <cfRule type="containsText" dxfId="2318" priority="1566" operator="containsText" text="外">
      <formula>NOT(ISERROR(SEARCH("外",F192)))</formula>
    </cfRule>
  </conditionalFormatting>
  <conditionalFormatting sqref="F192:AG195">
    <cfRule type="containsText" dxfId="2317" priority="1565" operator="containsText" text="－">
      <formula>NOT(ISERROR(SEARCH("－",F192)))</formula>
    </cfRule>
  </conditionalFormatting>
  <conditionalFormatting sqref="F197:AG200">
    <cfRule type="containsText" dxfId="2316" priority="1560" operator="containsText" text="退">
      <formula>NOT(ISERROR(SEARCH("退",F197)))</formula>
    </cfRule>
    <cfRule type="containsText" dxfId="2315" priority="1561" operator="containsText" text="入">
      <formula>NOT(ISERROR(SEARCH("入",F197)))</formula>
    </cfRule>
    <cfRule type="containsText" dxfId="2314" priority="1562" operator="containsText" text="入,退">
      <formula>NOT(ISERROR(SEARCH("入,退",F197)))</formula>
    </cfRule>
    <cfRule type="containsText" dxfId="2313" priority="1563" operator="containsText" text="入,退">
      <formula>NOT(ISERROR(SEARCH("入,退",F197)))</formula>
    </cfRule>
    <cfRule type="cellIs" dxfId="2312" priority="1564" operator="equal">
      <formula>"休"</formula>
    </cfRule>
  </conditionalFormatting>
  <conditionalFormatting sqref="F197:AG200">
    <cfRule type="containsText" dxfId="2311" priority="1559" operator="containsText" text="外">
      <formula>NOT(ISERROR(SEARCH("外",F197)))</formula>
    </cfRule>
  </conditionalFormatting>
  <conditionalFormatting sqref="F197:AG200">
    <cfRule type="containsText" dxfId="2310" priority="1558" operator="containsText" text="－">
      <formula>NOT(ISERROR(SEARCH("－",F197)))</formula>
    </cfRule>
  </conditionalFormatting>
  <conditionalFormatting sqref="F204:AG204">
    <cfRule type="containsText" dxfId="2309" priority="1556" operator="containsText" text="日">
      <formula>NOT(ISERROR(SEARCH("日",F204)))</formula>
    </cfRule>
    <cfRule type="containsText" dxfId="2308" priority="1557" operator="containsText" text="土">
      <formula>NOT(ISERROR(SEARCH("土",F204)))</formula>
    </cfRule>
  </conditionalFormatting>
  <conditionalFormatting sqref="F204:AG204">
    <cfRule type="containsText" dxfId="2307" priority="1549" operator="containsText" text="その他">
      <formula>NOT(ISERROR(SEARCH("その他",F204)))</formula>
    </cfRule>
    <cfRule type="containsText" dxfId="2306" priority="1550" operator="containsText" text="冬休">
      <formula>NOT(ISERROR(SEARCH("冬休",F204)))</formula>
    </cfRule>
    <cfRule type="containsText" dxfId="2305" priority="1551" operator="containsText" text="夏休">
      <formula>NOT(ISERROR(SEARCH("夏休",F204)))</formula>
    </cfRule>
    <cfRule type="containsText" dxfId="2304" priority="1552" operator="containsText" text="製作">
      <formula>NOT(ISERROR(SEARCH("製作",F204)))</formula>
    </cfRule>
    <cfRule type="cellIs" dxfId="2303" priority="1553" operator="equal">
      <formula>"中止,製作"</formula>
    </cfRule>
    <cfRule type="containsText" dxfId="2302" priority="1554" operator="containsText" text="中止,製作,夏休,冬休,その他">
      <formula>NOT(ISERROR(SEARCH("中止,製作,夏休,冬休,その他",F204)))</formula>
    </cfRule>
    <cfRule type="containsText" dxfId="2301" priority="1555" operator="containsText" text="中止">
      <formula>NOT(ISERROR(SEARCH("中止",F204)))</formula>
    </cfRule>
  </conditionalFormatting>
  <conditionalFormatting sqref="F205:AG210">
    <cfRule type="containsText" dxfId="2300" priority="1544" operator="containsText" text="退">
      <formula>NOT(ISERROR(SEARCH("退",F205)))</formula>
    </cfRule>
    <cfRule type="containsText" dxfId="2299" priority="1545" operator="containsText" text="入">
      <formula>NOT(ISERROR(SEARCH("入",F205)))</formula>
    </cfRule>
    <cfRule type="containsText" dxfId="2298" priority="1546" operator="containsText" text="入,退">
      <formula>NOT(ISERROR(SEARCH("入,退",F205)))</formula>
    </cfRule>
    <cfRule type="containsText" dxfId="2297" priority="1547" operator="containsText" text="入,退">
      <formula>NOT(ISERROR(SEARCH("入,退",F205)))</formula>
    </cfRule>
    <cfRule type="cellIs" dxfId="2296" priority="1548" operator="equal">
      <formula>"休"</formula>
    </cfRule>
  </conditionalFormatting>
  <conditionalFormatting sqref="F205:AG210">
    <cfRule type="containsText" dxfId="2295" priority="1543" operator="containsText" text="外">
      <formula>NOT(ISERROR(SEARCH("外",F205)))</formula>
    </cfRule>
  </conditionalFormatting>
  <conditionalFormatting sqref="F211:AG211">
    <cfRule type="containsText" dxfId="2294" priority="1541" operator="containsText" text="日">
      <formula>NOT(ISERROR(SEARCH("日",F211)))</formula>
    </cfRule>
    <cfRule type="containsText" dxfId="2293" priority="1542" operator="containsText" text="土">
      <formula>NOT(ISERROR(SEARCH("土",F211)))</formula>
    </cfRule>
  </conditionalFormatting>
  <conditionalFormatting sqref="F211:AG211">
    <cfRule type="containsText" dxfId="2292" priority="1534" operator="containsText" text="その他">
      <formula>NOT(ISERROR(SEARCH("その他",F211)))</formula>
    </cfRule>
    <cfRule type="containsText" dxfId="2291" priority="1535" operator="containsText" text="冬休">
      <formula>NOT(ISERROR(SEARCH("冬休",F211)))</formula>
    </cfRule>
    <cfRule type="containsText" dxfId="2290" priority="1536" operator="containsText" text="夏休">
      <formula>NOT(ISERROR(SEARCH("夏休",F211)))</formula>
    </cfRule>
    <cfRule type="containsText" dxfId="2289" priority="1537" operator="containsText" text="製作">
      <formula>NOT(ISERROR(SEARCH("製作",F211)))</formula>
    </cfRule>
    <cfRule type="cellIs" dxfId="2288" priority="1538" operator="equal">
      <formula>"中止,製作"</formula>
    </cfRule>
    <cfRule type="containsText" dxfId="2287" priority="1539" operator="containsText" text="中止,製作,夏休,冬休,その他">
      <formula>NOT(ISERROR(SEARCH("中止,製作,夏休,冬休,その他",F211)))</formula>
    </cfRule>
    <cfRule type="containsText" dxfId="2286" priority="1540" operator="containsText" text="中止">
      <formula>NOT(ISERROR(SEARCH("中止",F211)))</formula>
    </cfRule>
  </conditionalFormatting>
  <conditionalFormatting sqref="F216:AG216">
    <cfRule type="containsText" dxfId="2285" priority="1532" operator="containsText" text="日">
      <formula>NOT(ISERROR(SEARCH("日",F216)))</formula>
    </cfRule>
    <cfRule type="containsText" dxfId="2284" priority="1533" operator="containsText" text="土">
      <formula>NOT(ISERROR(SEARCH("土",F216)))</formula>
    </cfRule>
  </conditionalFormatting>
  <conditionalFormatting sqref="F216:AG216">
    <cfRule type="containsText" dxfId="2283" priority="1525" operator="containsText" text="その他">
      <formula>NOT(ISERROR(SEARCH("その他",F216)))</formula>
    </cfRule>
    <cfRule type="containsText" dxfId="2282" priority="1526" operator="containsText" text="冬休">
      <formula>NOT(ISERROR(SEARCH("冬休",F216)))</formula>
    </cfRule>
    <cfRule type="containsText" dxfId="2281" priority="1527" operator="containsText" text="夏休">
      <formula>NOT(ISERROR(SEARCH("夏休",F216)))</formula>
    </cfRule>
    <cfRule type="containsText" dxfId="2280" priority="1528" operator="containsText" text="製作">
      <formula>NOT(ISERROR(SEARCH("製作",F216)))</formula>
    </cfRule>
    <cfRule type="cellIs" dxfId="2279" priority="1529" operator="equal">
      <formula>"中止,製作"</formula>
    </cfRule>
    <cfRule type="containsText" dxfId="2278" priority="1530" operator="containsText" text="中止,製作,夏休,冬休,その他">
      <formula>NOT(ISERROR(SEARCH("中止,製作,夏休,冬休,その他",F216)))</formula>
    </cfRule>
    <cfRule type="containsText" dxfId="2277" priority="1531" operator="containsText" text="中止">
      <formula>NOT(ISERROR(SEARCH("中止",F216)))</formula>
    </cfRule>
  </conditionalFormatting>
  <conditionalFormatting sqref="F205:F210">
    <cfRule type="containsText" dxfId="2276" priority="1524" operator="containsText" text="－">
      <formula>NOT(ISERROR(SEARCH("－",F205)))</formula>
    </cfRule>
  </conditionalFormatting>
  <conditionalFormatting sqref="G205:G210 H207:U209 V209:AG209">
    <cfRule type="containsText" dxfId="2275" priority="1523" operator="containsText" text="－">
      <formula>NOT(ISERROR(SEARCH("－",G205)))</formula>
    </cfRule>
  </conditionalFormatting>
  <conditionalFormatting sqref="G205:AG210">
    <cfRule type="containsText" dxfId="2274" priority="1522" operator="containsText" text="－">
      <formula>NOT(ISERROR(SEARCH("－",G205)))</formula>
    </cfRule>
  </conditionalFormatting>
  <conditionalFormatting sqref="F212:AG215">
    <cfRule type="containsText" dxfId="2273" priority="1517" operator="containsText" text="退">
      <formula>NOT(ISERROR(SEARCH("退",F212)))</formula>
    </cfRule>
    <cfRule type="containsText" dxfId="2272" priority="1518" operator="containsText" text="入">
      <formula>NOT(ISERROR(SEARCH("入",F212)))</formula>
    </cfRule>
    <cfRule type="containsText" dxfId="2271" priority="1519" operator="containsText" text="入,退">
      <formula>NOT(ISERROR(SEARCH("入,退",F212)))</formula>
    </cfRule>
    <cfRule type="containsText" dxfId="2270" priority="1520" operator="containsText" text="入,退">
      <formula>NOT(ISERROR(SEARCH("入,退",F212)))</formula>
    </cfRule>
    <cfRule type="cellIs" dxfId="2269" priority="1521" operator="equal">
      <formula>"休"</formula>
    </cfRule>
  </conditionalFormatting>
  <conditionalFormatting sqref="F212:AG215">
    <cfRule type="containsText" dxfId="2268" priority="1516" operator="containsText" text="外">
      <formula>NOT(ISERROR(SEARCH("外",F212)))</formula>
    </cfRule>
  </conditionalFormatting>
  <conditionalFormatting sqref="F212:AG215">
    <cfRule type="containsText" dxfId="2267" priority="1515" operator="containsText" text="－">
      <formula>NOT(ISERROR(SEARCH("－",F212)))</formula>
    </cfRule>
  </conditionalFormatting>
  <conditionalFormatting sqref="F217:AG220">
    <cfRule type="containsText" dxfId="2266" priority="1510" operator="containsText" text="退">
      <formula>NOT(ISERROR(SEARCH("退",F217)))</formula>
    </cfRule>
    <cfRule type="containsText" dxfId="2265" priority="1511" operator="containsText" text="入">
      <formula>NOT(ISERROR(SEARCH("入",F217)))</formula>
    </cfRule>
    <cfRule type="containsText" dxfId="2264" priority="1512" operator="containsText" text="入,退">
      <formula>NOT(ISERROR(SEARCH("入,退",F217)))</formula>
    </cfRule>
    <cfRule type="containsText" dxfId="2263" priority="1513" operator="containsText" text="入,退">
      <formula>NOT(ISERROR(SEARCH("入,退",F217)))</formula>
    </cfRule>
    <cfRule type="cellIs" dxfId="2262" priority="1514" operator="equal">
      <formula>"休"</formula>
    </cfRule>
  </conditionalFormatting>
  <conditionalFormatting sqref="F217:AG220">
    <cfRule type="containsText" dxfId="2261" priority="1509" operator="containsText" text="外">
      <formula>NOT(ISERROR(SEARCH("外",F217)))</formula>
    </cfRule>
  </conditionalFormatting>
  <conditionalFormatting sqref="F217:AG220">
    <cfRule type="containsText" dxfId="2260" priority="1508" operator="containsText" text="－">
      <formula>NOT(ISERROR(SEARCH("－",F217)))</formula>
    </cfRule>
  </conditionalFormatting>
  <conditionalFormatting sqref="F224:AG224">
    <cfRule type="containsText" dxfId="2259" priority="1506" operator="containsText" text="日">
      <formula>NOT(ISERROR(SEARCH("日",F224)))</formula>
    </cfRule>
    <cfRule type="containsText" dxfId="2258" priority="1507" operator="containsText" text="土">
      <formula>NOT(ISERROR(SEARCH("土",F224)))</formula>
    </cfRule>
  </conditionalFormatting>
  <conditionalFormatting sqref="F224:AG224">
    <cfRule type="containsText" dxfId="2257" priority="1499" operator="containsText" text="その他">
      <formula>NOT(ISERROR(SEARCH("その他",F224)))</formula>
    </cfRule>
    <cfRule type="containsText" dxfId="2256" priority="1500" operator="containsText" text="冬休">
      <formula>NOT(ISERROR(SEARCH("冬休",F224)))</formula>
    </cfRule>
    <cfRule type="containsText" dxfId="2255" priority="1501" operator="containsText" text="夏休">
      <formula>NOT(ISERROR(SEARCH("夏休",F224)))</formula>
    </cfRule>
    <cfRule type="containsText" dxfId="2254" priority="1502" operator="containsText" text="製作">
      <formula>NOT(ISERROR(SEARCH("製作",F224)))</formula>
    </cfRule>
    <cfRule type="cellIs" dxfId="2253" priority="1503" operator="equal">
      <formula>"中止,製作"</formula>
    </cfRule>
    <cfRule type="containsText" dxfId="2252" priority="1504" operator="containsText" text="中止,製作,夏休,冬休,その他">
      <formula>NOT(ISERROR(SEARCH("中止,製作,夏休,冬休,その他",F224)))</formula>
    </cfRule>
    <cfRule type="containsText" dxfId="2251" priority="1505" operator="containsText" text="中止">
      <formula>NOT(ISERROR(SEARCH("中止",F224)))</formula>
    </cfRule>
  </conditionalFormatting>
  <conditionalFormatting sqref="F225:AG230">
    <cfRule type="containsText" dxfId="2250" priority="1494" operator="containsText" text="退">
      <formula>NOT(ISERROR(SEARCH("退",F225)))</formula>
    </cfRule>
    <cfRule type="containsText" dxfId="2249" priority="1495" operator="containsText" text="入">
      <formula>NOT(ISERROR(SEARCH("入",F225)))</formula>
    </cfRule>
    <cfRule type="containsText" dxfId="2248" priority="1496" operator="containsText" text="入,退">
      <formula>NOT(ISERROR(SEARCH("入,退",F225)))</formula>
    </cfRule>
    <cfRule type="containsText" dxfId="2247" priority="1497" operator="containsText" text="入,退">
      <formula>NOT(ISERROR(SEARCH("入,退",F225)))</formula>
    </cfRule>
    <cfRule type="cellIs" dxfId="2246" priority="1498" operator="equal">
      <formula>"休"</formula>
    </cfRule>
  </conditionalFormatting>
  <conditionalFormatting sqref="F225:AG230">
    <cfRule type="containsText" dxfId="2245" priority="1493" operator="containsText" text="外">
      <formula>NOT(ISERROR(SEARCH("外",F225)))</formula>
    </cfRule>
  </conditionalFormatting>
  <conditionalFormatting sqref="F231:AG231">
    <cfRule type="containsText" dxfId="2244" priority="1491" operator="containsText" text="日">
      <formula>NOT(ISERROR(SEARCH("日",F231)))</formula>
    </cfRule>
    <cfRule type="containsText" dxfId="2243" priority="1492" operator="containsText" text="土">
      <formula>NOT(ISERROR(SEARCH("土",F231)))</formula>
    </cfRule>
  </conditionalFormatting>
  <conditionalFormatting sqref="F231:AG231">
    <cfRule type="containsText" dxfId="2242" priority="1484" operator="containsText" text="その他">
      <formula>NOT(ISERROR(SEARCH("その他",F231)))</formula>
    </cfRule>
    <cfRule type="containsText" dxfId="2241" priority="1485" operator="containsText" text="冬休">
      <formula>NOT(ISERROR(SEARCH("冬休",F231)))</formula>
    </cfRule>
    <cfRule type="containsText" dxfId="2240" priority="1486" operator="containsText" text="夏休">
      <formula>NOT(ISERROR(SEARCH("夏休",F231)))</formula>
    </cfRule>
    <cfRule type="containsText" dxfId="2239" priority="1487" operator="containsText" text="製作">
      <formula>NOT(ISERROR(SEARCH("製作",F231)))</formula>
    </cfRule>
    <cfRule type="cellIs" dxfId="2238" priority="1488" operator="equal">
      <formula>"中止,製作"</formula>
    </cfRule>
    <cfRule type="containsText" dxfId="2237" priority="1489" operator="containsText" text="中止,製作,夏休,冬休,その他">
      <formula>NOT(ISERROR(SEARCH("中止,製作,夏休,冬休,その他",F231)))</formula>
    </cfRule>
    <cfRule type="containsText" dxfId="2236" priority="1490" operator="containsText" text="中止">
      <formula>NOT(ISERROR(SEARCH("中止",F231)))</formula>
    </cfRule>
  </conditionalFormatting>
  <conditionalFormatting sqref="F236:AG236">
    <cfRule type="containsText" dxfId="2235" priority="1482" operator="containsText" text="日">
      <formula>NOT(ISERROR(SEARCH("日",F236)))</formula>
    </cfRule>
    <cfRule type="containsText" dxfId="2234" priority="1483" operator="containsText" text="土">
      <formula>NOT(ISERROR(SEARCH("土",F236)))</formula>
    </cfRule>
  </conditionalFormatting>
  <conditionalFormatting sqref="F236:AG236">
    <cfRule type="containsText" dxfId="2233" priority="1475" operator="containsText" text="その他">
      <formula>NOT(ISERROR(SEARCH("その他",F236)))</formula>
    </cfRule>
    <cfRule type="containsText" dxfId="2232" priority="1476" operator="containsText" text="冬休">
      <formula>NOT(ISERROR(SEARCH("冬休",F236)))</formula>
    </cfRule>
    <cfRule type="containsText" dxfId="2231" priority="1477" operator="containsText" text="夏休">
      <formula>NOT(ISERROR(SEARCH("夏休",F236)))</formula>
    </cfRule>
    <cfRule type="containsText" dxfId="2230" priority="1478" operator="containsText" text="製作">
      <formula>NOT(ISERROR(SEARCH("製作",F236)))</formula>
    </cfRule>
    <cfRule type="cellIs" dxfId="2229" priority="1479" operator="equal">
      <formula>"中止,製作"</formula>
    </cfRule>
    <cfRule type="containsText" dxfId="2228" priority="1480" operator="containsText" text="中止,製作,夏休,冬休,その他">
      <formula>NOT(ISERROR(SEARCH("中止,製作,夏休,冬休,その他",F236)))</formula>
    </cfRule>
    <cfRule type="containsText" dxfId="2227" priority="1481" operator="containsText" text="中止">
      <formula>NOT(ISERROR(SEARCH("中止",F236)))</formula>
    </cfRule>
  </conditionalFormatting>
  <conditionalFormatting sqref="F225:F230">
    <cfRule type="containsText" dxfId="2226" priority="1474" operator="containsText" text="－">
      <formula>NOT(ISERROR(SEARCH("－",F225)))</formula>
    </cfRule>
  </conditionalFormatting>
  <conditionalFormatting sqref="G225:G230 H227:U229 V229:AG229">
    <cfRule type="containsText" dxfId="2225" priority="1473" operator="containsText" text="－">
      <formula>NOT(ISERROR(SEARCH("－",G225)))</formula>
    </cfRule>
  </conditionalFormatting>
  <conditionalFormatting sqref="G225:AG230">
    <cfRule type="containsText" dxfId="2224" priority="1472" operator="containsText" text="－">
      <formula>NOT(ISERROR(SEARCH("－",G225)))</formula>
    </cfRule>
  </conditionalFormatting>
  <conditionalFormatting sqref="F232:AG235">
    <cfRule type="containsText" dxfId="2223" priority="1467" operator="containsText" text="退">
      <formula>NOT(ISERROR(SEARCH("退",F232)))</formula>
    </cfRule>
    <cfRule type="containsText" dxfId="2222" priority="1468" operator="containsText" text="入">
      <formula>NOT(ISERROR(SEARCH("入",F232)))</formula>
    </cfRule>
    <cfRule type="containsText" dxfId="2221" priority="1469" operator="containsText" text="入,退">
      <formula>NOT(ISERROR(SEARCH("入,退",F232)))</formula>
    </cfRule>
    <cfRule type="containsText" dxfId="2220" priority="1470" operator="containsText" text="入,退">
      <formula>NOT(ISERROR(SEARCH("入,退",F232)))</formula>
    </cfRule>
    <cfRule type="cellIs" dxfId="2219" priority="1471" operator="equal">
      <formula>"休"</formula>
    </cfRule>
  </conditionalFormatting>
  <conditionalFormatting sqref="F232:AG235">
    <cfRule type="containsText" dxfId="2218" priority="1466" operator="containsText" text="外">
      <formula>NOT(ISERROR(SEARCH("外",F232)))</formula>
    </cfRule>
  </conditionalFormatting>
  <conditionalFormatting sqref="F232:AG235">
    <cfRule type="containsText" dxfId="2217" priority="1465" operator="containsText" text="－">
      <formula>NOT(ISERROR(SEARCH("－",F232)))</formula>
    </cfRule>
  </conditionalFormatting>
  <conditionalFormatting sqref="F237:AG240">
    <cfRule type="containsText" dxfId="2216" priority="1460" operator="containsText" text="退">
      <formula>NOT(ISERROR(SEARCH("退",F237)))</formula>
    </cfRule>
    <cfRule type="containsText" dxfId="2215" priority="1461" operator="containsText" text="入">
      <formula>NOT(ISERROR(SEARCH("入",F237)))</formula>
    </cfRule>
    <cfRule type="containsText" dxfId="2214" priority="1462" operator="containsText" text="入,退">
      <formula>NOT(ISERROR(SEARCH("入,退",F237)))</formula>
    </cfRule>
    <cfRule type="containsText" dxfId="2213" priority="1463" operator="containsText" text="入,退">
      <formula>NOT(ISERROR(SEARCH("入,退",F237)))</formula>
    </cfRule>
    <cfRule type="cellIs" dxfId="2212" priority="1464" operator="equal">
      <formula>"休"</formula>
    </cfRule>
  </conditionalFormatting>
  <conditionalFormatting sqref="F237:AG240">
    <cfRule type="containsText" dxfId="2211" priority="1459" operator="containsText" text="外">
      <formula>NOT(ISERROR(SEARCH("外",F237)))</formula>
    </cfRule>
  </conditionalFormatting>
  <conditionalFormatting sqref="F237:AG240">
    <cfRule type="containsText" dxfId="2210" priority="1458" operator="containsText" text="－">
      <formula>NOT(ISERROR(SEARCH("－",F237)))</formula>
    </cfRule>
  </conditionalFormatting>
  <conditionalFormatting sqref="F244:AG244">
    <cfRule type="containsText" dxfId="2209" priority="1456" operator="containsText" text="日">
      <formula>NOT(ISERROR(SEARCH("日",F244)))</formula>
    </cfRule>
    <cfRule type="containsText" dxfId="2208" priority="1457" operator="containsText" text="土">
      <formula>NOT(ISERROR(SEARCH("土",F244)))</formula>
    </cfRule>
  </conditionalFormatting>
  <conditionalFormatting sqref="F244:AG244">
    <cfRule type="containsText" dxfId="2207" priority="1449" operator="containsText" text="その他">
      <formula>NOT(ISERROR(SEARCH("その他",F244)))</formula>
    </cfRule>
    <cfRule type="containsText" dxfId="2206" priority="1450" operator="containsText" text="冬休">
      <formula>NOT(ISERROR(SEARCH("冬休",F244)))</formula>
    </cfRule>
    <cfRule type="containsText" dxfId="2205" priority="1451" operator="containsText" text="夏休">
      <formula>NOT(ISERROR(SEARCH("夏休",F244)))</formula>
    </cfRule>
    <cfRule type="containsText" dxfId="2204" priority="1452" operator="containsText" text="製作">
      <formula>NOT(ISERROR(SEARCH("製作",F244)))</formula>
    </cfRule>
    <cfRule type="cellIs" dxfId="2203" priority="1453" operator="equal">
      <formula>"中止,製作"</formula>
    </cfRule>
    <cfRule type="containsText" dxfId="2202" priority="1454" operator="containsText" text="中止,製作,夏休,冬休,その他">
      <formula>NOT(ISERROR(SEARCH("中止,製作,夏休,冬休,その他",F244)))</formula>
    </cfRule>
    <cfRule type="containsText" dxfId="2201" priority="1455" operator="containsText" text="中止">
      <formula>NOT(ISERROR(SEARCH("中止",F244)))</formula>
    </cfRule>
  </conditionalFormatting>
  <conditionalFormatting sqref="F245:AG250">
    <cfRule type="containsText" dxfId="2200" priority="1444" operator="containsText" text="退">
      <formula>NOT(ISERROR(SEARCH("退",F245)))</formula>
    </cfRule>
    <cfRule type="containsText" dxfId="2199" priority="1445" operator="containsText" text="入">
      <formula>NOT(ISERROR(SEARCH("入",F245)))</formula>
    </cfRule>
    <cfRule type="containsText" dxfId="2198" priority="1446" operator="containsText" text="入,退">
      <formula>NOT(ISERROR(SEARCH("入,退",F245)))</formula>
    </cfRule>
    <cfRule type="containsText" dxfId="2197" priority="1447" operator="containsText" text="入,退">
      <formula>NOT(ISERROR(SEARCH("入,退",F245)))</formula>
    </cfRule>
    <cfRule type="cellIs" dxfId="2196" priority="1448" operator="equal">
      <formula>"休"</formula>
    </cfRule>
  </conditionalFormatting>
  <conditionalFormatting sqref="F245:AG250">
    <cfRule type="containsText" dxfId="2195" priority="1443" operator="containsText" text="外">
      <formula>NOT(ISERROR(SEARCH("外",F245)))</formula>
    </cfRule>
  </conditionalFormatting>
  <conditionalFormatting sqref="F251:AG251">
    <cfRule type="containsText" dxfId="2194" priority="1441" operator="containsText" text="日">
      <formula>NOT(ISERROR(SEARCH("日",F251)))</formula>
    </cfRule>
    <cfRule type="containsText" dxfId="2193" priority="1442" operator="containsText" text="土">
      <formula>NOT(ISERROR(SEARCH("土",F251)))</formula>
    </cfRule>
  </conditionalFormatting>
  <conditionalFormatting sqref="F251:AG251">
    <cfRule type="containsText" dxfId="2192" priority="1434" operator="containsText" text="その他">
      <formula>NOT(ISERROR(SEARCH("その他",F251)))</formula>
    </cfRule>
    <cfRule type="containsText" dxfId="2191" priority="1435" operator="containsText" text="冬休">
      <formula>NOT(ISERROR(SEARCH("冬休",F251)))</formula>
    </cfRule>
    <cfRule type="containsText" dxfId="2190" priority="1436" operator="containsText" text="夏休">
      <formula>NOT(ISERROR(SEARCH("夏休",F251)))</formula>
    </cfRule>
    <cfRule type="containsText" dxfId="2189" priority="1437" operator="containsText" text="製作">
      <formula>NOT(ISERROR(SEARCH("製作",F251)))</formula>
    </cfRule>
    <cfRule type="cellIs" dxfId="2188" priority="1438" operator="equal">
      <formula>"中止,製作"</formula>
    </cfRule>
    <cfRule type="containsText" dxfId="2187" priority="1439" operator="containsText" text="中止,製作,夏休,冬休,その他">
      <formula>NOT(ISERROR(SEARCH("中止,製作,夏休,冬休,その他",F251)))</formula>
    </cfRule>
    <cfRule type="containsText" dxfId="2186" priority="1440" operator="containsText" text="中止">
      <formula>NOT(ISERROR(SEARCH("中止",F251)))</formula>
    </cfRule>
  </conditionalFormatting>
  <conditionalFormatting sqref="F256:AG256">
    <cfRule type="containsText" dxfId="2185" priority="1432" operator="containsText" text="日">
      <formula>NOT(ISERROR(SEARCH("日",F256)))</formula>
    </cfRule>
    <cfRule type="containsText" dxfId="2184" priority="1433" operator="containsText" text="土">
      <formula>NOT(ISERROR(SEARCH("土",F256)))</formula>
    </cfRule>
  </conditionalFormatting>
  <conditionalFormatting sqref="F256:AG256">
    <cfRule type="containsText" dxfId="2183" priority="1425" operator="containsText" text="その他">
      <formula>NOT(ISERROR(SEARCH("その他",F256)))</formula>
    </cfRule>
    <cfRule type="containsText" dxfId="2182" priority="1426" operator="containsText" text="冬休">
      <formula>NOT(ISERROR(SEARCH("冬休",F256)))</formula>
    </cfRule>
    <cfRule type="containsText" dxfId="2181" priority="1427" operator="containsText" text="夏休">
      <formula>NOT(ISERROR(SEARCH("夏休",F256)))</formula>
    </cfRule>
    <cfRule type="containsText" dxfId="2180" priority="1428" operator="containsText" text="製作">
      <formula>NOT(ISERROR(SEARCH("製作",F256)))</formula>
    </cfRule>
    <cfRule type="cellIs" dxfId="2179" priority="1429" operator="equal">
      <formula>"中止,製作"</formula>
    </cfRule>
    <cfRule type="containsText" dxfId="2178" priority="1430" operator="containsText" text="中止,製作,夏休,冬休,その他">
      <formula>NOT(ISERROR(SEARCH("中止,製作,夏休,冬休,その他",F256)))</formula>
    </cfRule>
    <cfRule type="containsText" dxfId="2177" priority="1431" operator="containsText" text="中止">
      <formula>NOT(ISERROR(SEARCH("中止",F256)))</formula>
    </cfRule>
  </conditionalFormatting>
  <conditionalFormatting sqref="F245:F250">
    <cfRule type="containsText" dxfId="2176" priority="1424" operator="containsText" text="－">
      <formula>NOT(ISERROR(SEARCH("－",F245)))</formula>
    </cfRule>
  </conditionalFormatting>
  <conditionalFormatting sqref="G245:G250 H247:U249 V249:AG249">
    <cfRule type="containsText" dxfId="2175" priority="1423" operator="containsText" text="－">
      <formula>NOT(ISERROR(SEARCH("－",G245)))</formula>
    </cfRule>
  </conditionalFormatting>
  <conditionalFormatting sqref="G245:AG250">
    <cfRule type="containsText" dxfId="2174" priority="1422" operator="containsText" text="－">
      <formula>NOT(ISERROR(SEARCH("－",G245)))</formula>
    </cfRule>
  </conditionalFormatting>
  <conditionalFormatting sqref="F252:AG255">
    <cfRule type="containsText" dxfId="2173" priority="1417" operator="containsText" text="退">
      <formula>NOT(ISERROR(SEARCH("退",F252)))</formula>
    </cfRule>
    <cfRule type="containsText" dxfId="2172" priority="1418" operator="containsText" text="入">
      <formula>NOT(ISERROR(SEARCH("入",F252)))</formula>
    </cfRule>
    <cfRule type="containsText" dxfId="2171" priority="1419" operator="containsText" text="入,退">
      <formula>NOT(ISERROR(SEARCH("入,退",F252)))</formula>
    </cfRule>
    <cfRule type="containsText" dxfId="2170" priority="1420" operator="containsText" text="入,退">
      <formula>NOT(ISERROR(SEARCH("入,退",F252)))</formula>
    </cfRule>
    <cfRule type="cellIs" dxfId="2169" priority="1421" operator="equal">
      <formula>"休"</formula>
    </cfRule>
  </conditionalFormatting>
  <conditionalFormatting sqref="F252:AG255">
    <cfRule type="containsText" dxfId="2168" priority="1416" operator="containsText" text="外">
      <formula>NOT(ISERROR(SEARCH("外",F252)))</formula>
    </cfRule>
  </conditionalFormatting>
  <conditionalFormatting sqref="F252:AG255">
    <cfRule type="containsText" dxfId="2167" priority="1415" operator="containsText" text="－">
      <formula>NOT(ISERROR(SEARCH("－",F252)))</formula>
    </cfRule>
  </conditionalFormatting>
  <conditionalFormatting sqref="F257:AG260">
    <cfRule type="containsText" dxfId="2166" priority="1410" operator="containsText" text="退">
      <formula>NOT(ISERROR(SEARCH("退",F257)))</formula>
    </cfRule>
    <cfRule type="containsText" dxfId="2165" priority="1411" operator="containsText" text="入">
      <formula>NOT(ISERROR(SEARCH("入",F257)))</formula>
    </cfRule>
    <cfRule type="containsText" dxfId="2164" priority="1412" operator="containsText" text="入,退">
      <formula>NOT(ISERROR(SEARCH("入,退",F257)))</formula>
    </cfRule>
    <cfRule type="containsText" dxfId="2163" priority="1413" operator="containsText" text="入,退">
      <formula>NOT(ISERROR(SEARCH("入,退",F257)))</formula>
    </cfRule>
    <cfRule type="cellIs" dxfId="2162" priority="1414" operator="equal">
      <formula>"休"</formula>
    </cfRule>
  </conditionalFormatting>
  <conditionalFormatting sqref="F257:AG260">
    <cfRule type="containsText" dxfId="2161" priority="1409" operator="containsText" text="外">
      <formula>NOT(ISERROR(SEARCH("外",F257)))</formula>
    </cfRule>
  </conditionalFormatting>
  <conditionalFormatting sqref="F257:AG260">
    <cfRule type="containsText" dxfId="2160" priority="1408" operator="containsText" text="－">
      <formula>NOT(ISERROR(SEARCH("－",F257)))</formula>
    </cfRule>
  </conditionalFormatting>
  <conditionalFormatting sqref="F270:AG270">
    <cfRule type="containsText" dxfId="2159" priority="1406" operator="containsText" text="日">
      <formula>NOT(ISERROR(SEARCH("日",F270)))</formula>
    </cfRule>
    <cfRule type="containsText" dxfId="2158" priority="1407" operator="containsText" text="土">
      <formula>NOT(ISERROR(SEARCH("土",F270)))</formula>
    </cfRule>
  </conditionalFormatting>
  <conditionalFormatting sqref="F270:AG270">
    <cfRule type="containsText" dxfId="2157" priority="1399" operator="containsText" text="その他">
      <formula>NOT(ISERROR(SEARCH("その他",F270)))</formula>
    </cfRule>
    <cfRule type="containsText" dxfId="2156" priority="1400" operator="containsText" text="冬休">
      <formula>NOT(ISERROR(SEARCH("冬休",F270)))</formula>
    </cfRule>
    <cfRule type="containsText" dxfId="2155" priority="1401" operator="containsText" text="夏休">
      <formula>NOT(ISERROR(SEARCH("夏休",F270)))</formula>
    </cfRule>
    <cfRule type="containsText" dxfId="2154" priority="1402" operator="containsText" text="製作">
      <formula>NOT(ISERROR(SEARCH("製作",F270)))</formula>
    </cfRule>
    <cfRule type="cellIs" dxfId="2153" priority="1403" operator="equal">
      <formula>"中止,製作"</formula>
    </cfRule>
    <cfRule type="containsText" dxfId="2152" priority="1404" operator="containsText" text="中止,製作,夏休,冬休,その他">
      <formula>NOT(ISERROR(SEARCH("中止,製作,夏休,冬休,その他",F270)))</formula>
    </cfRule>
    <cfRule type="containsText" dxfId="2151" priority="1405" operator="containsText" text="中止">
      <formula>NOT(ISERROR(SEARCH("中止",F270)))</formula>
    </cfRule>
  </conditionalFormatting>
  <conditionalFormatting sqref="F271:AG276">
    <cfRule type="containsText" dxfId="2150" priority="1394" operator="containsText" text="退">
      <formula>NOT(ISERROR(SEARCH("退",F271)))</formula>
    </cfRule>
    <cfRule type="containsText" dxfId="2149" priority="1395" operator="containsText" text="入">
      <formula>NOT(ISERROR(SEARCH("入",F271)))</formula>
    </cfRule>
    <cfRule type="containsText" dxfId="2148" priority="1396" operator="containsText" text="入,退">
      <formula>NOT(ISERROR(SEARCH("入,退",F271)))</formula>
    </cfRule>
    <cfRule type="containsText" dxfId="2147" priority="1397" operator="containsText" text="入,退">
      <formula>NOT(ISERROR(SEARCH("入,退",F271)))</formula>
    </cfRule>
    <cfRule type="cellIs" dxfId="2146" priority="1398" operator="equal">
      <formula>"休"</formula>
    </cfRule>
  </conditionalFormatting>
  <conditionalFormatting sqref="F271:AG276">
    <cfRule type="containsText" dxfId="2145" priority="1393" operator="containsText" text="外">
      <formula>NOT(ISERROR(SEARCH("外",F271)))</formula>
    </cfRule>
  </conditionalFormatting>
  <conditionalFormatting sqref="F277:AG277">
    <cfRule type="containsText" dxfId="2144" priority="1391" operator="containsText" text="日">
      <formula>NOT(ISERROR(SEARCH("日",F277)))</formula>
    </cfRule>
    <cfRule type="containsText" dxfId="2143" priority="1392" operator="containsText" text="土">
      <formula>NOT(ISERROR(SEARCH("土",F277)))</formula>
    </cfRule>
  </conditionalFormatting>
  <conditionalFormatting sqref="F277:AG277">
    <cfRule type="containsText" dxfId="2142" priority="1384" operator="containsText" text="その他">
      <formula>NOT(ISERROR(SEARCH("その他",F277)))</formula>
    </cfRule>
    <cfRule type="containsText" dxfId="2141" priority="1385" operator="containsText" text="冬休">
      <formula>NOT(ISERROR(SEARCH("冬休",F277)))</formula>
    </cfRule>
    <cfRule type="containsText" dxfId="2140" priority="1386" operator="containsText" text="夏休">
      <formula>NOT(ISERROR(SEARCH("夏休",F277)))</formula>
    </cfRule>
    <cfRule type="containsText" dxfId="2139" priority="1387" operator="containsText" text="製作">
      <formula>NOT(ISERROR(SEARCH("製作",F277)))</formula>
    </cfRule>
    <cfRule type="cellIs" dxfId="2138" priority="1388" operator="equal">
      <formula>"中止,製作"</formula>
    </cfRule>
    <cfRule type="containsText" dxfId="2137" priority="1389" operator="containsText" text="中止,製作,夏休,冬休,その他">
      <formula>NOT(ISERROR(SEARCH("中止,製作,夏休,冬休,その他",F277)))</formula>
    </cfRule>
    <cfRule type="containsText" dxfId="2136" priority="1390" operator="containsText" text="中止">
      <formula>NOT(ISERROR(SEARCH("中止",F277)))</formula>
    </cfRule>
  </conditionalFormatting>
  <conditionalFormatting sqref="F282:AG282">
    <cfRule type="containsText" dxfId="2135" priority="1382" operator="containsText" text="日">
      <formula>NOT(ISERROR(SEARCH("日",F282)))</formula>
    </cfRule>
    <cfRule type="containsText" dxfId="2134" priority="1383" operator="containsText" text="土">
      <formula>NOT(ISERROR(SEARCH("土",F282)))</formula>
    </cfRule>
  </conditionalFormatting>
  <conditionalFormatting sqref="F282:AG282">
    <cfRule type="containsText" dxfId="2133" priority="1375" operator="containsText" text="その他">
      <formula>NOT(ISERROR(SEARCH("その他",F282)))</formula>
    </cfRule>
    <cfRule type="containsText" dxfId="2132" priority="1376" operator="containsText" text="冬休">
      <formula>NOT(ISERROR(SEARCH("冬休",F282)))</formula>
    </cfRule>
    <cfRule type="containsText" dxfId="2131" priority="1377" operator="containsText" text="夏休">
      <formula>NOT(ISERROR(SEARCH("夏休",F282)))</formula>
    </cfRule>
    <cfRule type="containsText" dxfId="2130" priority="1378" operator="containsText" text="製作">
      <formula>NOT(ISERROR(SEARCH("製作",F282)))</formula>
    </cfRule>
    <cfRule type="cellIs" dxfId="2129" priority="1379" operator="equal">
      <formula>"中止,製作"</formula>
    </cfRule>
    <cfRule type="containsText" dxfId="2128" priority="1380" operator="containsText" text="中止,製作,夏休,冬休,その他">
      <formula>NOT(ISERROR(SEARCH("中止,製作,夏休,冬休,その他",F282)))</formula>
    </cfRule>
    <cfRule type="containsText" dxfId="2127" priority="1381" operator="containsText" text="中止">
      <formula>NOT(ISERROR(SEARCH("中止",F282)))</formula>
    </cfRule>
  </conditionalFormatting>
  <conditionalFormatting sqref="F271:F276">
    <cfRule type="containsText" dxfId="2126" priority="1374" operator="containsText" text="－">
      <formula>NOT(ISERROR(SEARCH("－",F271)))</formula>
    </cfRule>
  </conditionalFormatting>
  <conditionalFormatting sqref="G271:G276 H273:U275 V275:AG275">
    <cfRule type="containsText" dxfId="2125" priority="1373" operator="containsText" text="－">
      <formula>NOT(ISERROR(SEARCH("－",G271)))</formula>
    </cfRule>
  </conditionalFormatting>
  <conditionalFormatting sqref="G271:AG276">
    <cfRule type="containsText" dxfId="2124" priority="1372" operator="containsText" text="－">
      <formula>NOT(ISERROR(SEARCH("－",G271)))</formula>
    </cfRule>
  </conditionalFormatting>
  <conditionalFormatting sqref="F278:AG281">
    <cfRule type="containsText" dxfId="2123" priority="1367" operator="containsText" text="退">
      <formula>NOT(ISERROR(SEARCH("退",F278)))</formula>
    </cfRule>
    <cfRule type="containsText" dxfId="2122" priority="1368" operator="containsText" text="入">
      <formula>NOT(ISERROR(SEARCH("入",F278)))</formula>
    </cfRule>
    <cfRule type="containsText" dxfId="2121" priority="1369" operator="containsText" text="入,退">
      <formula>NOT(ISERROR(SEARCH("入,退",F278)))</formula>
    </cfRule>
    <cfRule type="containsText" dxfId="2120" priority="1370" operator="containsText" text="入,退">
      <formula>NOT(ISERROR(SEARCH("入,退",F278)))</formula>
    </cfRule>
    <cfRule type="cellIs" dxfId="2119" priority="1371" operator="equal">
      <formula>"休"</formula>
    </cfRule>
  </conditionalFormatting>
  <conditionalFormatting sqref="F278:AG281">
    <cfRule type="containsText" dxfId="2118" priority="1366" operator="containsText" text="外">
      <formula>NOT(ISERROR(SEARCH("外",F278)))</formula>
    </cfRule>
  </conditionalFormatting>
  <conditionalFormatting sqref="F278:AG281">
    <cfRule type="containsText" dxfId="2117" priority="1365" operator="containsText" text="－">
      <formula>NOT(ISERROR(SEARCH("－",F278)))</formula>
    </cfRule>
  </conditionalFormatting>
  <conditionalFormatting sqref="F283:AG286">
    <cfRule type="containsText" dxfId="2116" priority="1360" operator="containsText" text="退">
      <formula>NOT(ISERROR(SEARCH("退",F283)))</formula>
    </cfRule>
    <cfRule type="containsText" dxfId="2115" priority="1361" operator="containsText" text="入">
      <formula>NOT(ISERROR(SEARCH("入",F283)))</formula>
    </cfRule>
    <cfRule type="containsText" dxfId="2114" priority="1362" operator="containsText" text="入,退">
      <formula>NOT(ISERROR(SEARCH("入,退",F283)))</formula>
    </cfRule>
    <cfRule type="containsText" dxfId="2113" priority="1363" operator="containsText" text="入,退">
      <formula>NOT(ISERROR(SEARCH("入,退",F283)))</formula>
    </cfRule>
    <cfRule type="cellIs" dxfId="2112" priority="1364" operator="equal">
      <formula>"休"</formula>
    </cfRule>
  </conditionalFormatting>
  <conditionalFormatting sqref="F283:AG286">
    <cfRule type="containsText" dxfId="2111" priority="1359" operator="containsText" text="外">
      <formula>NOT(ISERROR(SEARCH("外",F283)))</formula>
    </cfRule>
  </conditionalFormatting>
  <conditionalFormatting sqref="F283:AG286">
    <cfRule type="containsText" dxfId="2110" priority="1358" operator="containsText" text="－">
      <formula>NOT(ISERROR(SEARCH("－",F283)))</formula>
    </cfRule>
  </conditionalFormatting>
  <conditionalFormatting sqref="F290:AG290">
    <cfRule type="containsText" dxfId="2109" priority="1356" operator="containsText" text="日">
      <formula>NOT(ISERROR(SEARCH("日",F290)))</formula>
    </cfRule>
    <cfRule type="containsText" dxfId="2108" priority="1357" operator="containsText" text="土">
      <formula>NOT(ISERROR(SEARCH("土",F290)))</formula>
    </cfRule>
  </conditionalFormatting>
  <conditionalFormatting sqref="F290:AG290">
    <cfRule type="containsText" dxfId="2107" priority="1349" operator="containsText" text="その他">
      <formula>NOT(ISERROR(SEARCH("その他",F290)))</formula>
    </cfRule>
    <cfRule type="containsText" dxfId="2106" priority="1350" operator="containsText" text="冬休">
      <formula>NOT(ISERROR(SEARCH("冬休",F290)))</formula>
    </cfRule>
    <cfRule type="containsText" dxfId="2105" priority="1351" operator="containsText" text="夏休">
      <formula>NOT(ISERROR(SEARCH("夏休",F290)))</formula>
    </cfRule>
    <cfRule type="containsText" dxfId="2104" priority="1352" operator="containsText" text="製作">
      <formula>NOT(ISERROR(SEARCH("製作",F290)))</formula>
    </cfRule>
    <cfRule type="cellIs" dxfId="2103" priority="1353" operator="equal">
      <formula>"中止,製作"</formula>
    </cfRule>
    <cfRule type="containsText" dxfId="2102" priority="1354" operator="containsText" text="中止,製作,夏休,冬休,その他">
      <formula>NOT(ISERROR(SEARCH("中止,製作,夏休,冬休,その他",F290)))</formula>
    </cfRule>
    <cfRule type="containsText" dxfId="2101" priority="1355" operator="containsText" text="中止">
      <formula>NOT(ISERROR(SEARCH("中止",F290)))</formula>
    </cfRule>
  </conditionalFormatting>
  <conditionalFormatting sqref="F291:AG296">
    <cfRule type="containsText" dxfId="2100" priority="1344" operator="containsText" text="退">
      <formula>NOT(ISERROR(SEARCH("退",F291)))</formula>
    </cfRule>
    <cfRule type="containsText" dxfId="2099" priority="1345" operator="containsText" text="入">
      <formula>NOT(ISERROR(SEARCH("入",F291)))</formula>
    </cfRule>
    <cfRule type="containsText" dxfId="2098" priority="1346" operator="containsText" text="入,退">
      <formula>NOT(ISERROR(SEARCH("入,退",F291)))</formula>
    </cfRule>
    <cfRule type="containsText" dxfId="2097" priority="1347" operator="containsText" text="入,退">
      <formula>NOT(ISERROR(SEARCH("入,退",F291)))</formula>
    </cfRule>
    <cfRule type="cellIs" dxfId="2096" priority="1348" operator="equal">
      <formula>"休"</formula>
    </cfRule>
  </conditionalFormatting>
  <conditionalFormatting sqref="F291:AG296">
    <cfRule type="containsText" dxfId="2095" priority="1343" operator="containsText" text="外">
      <formula>NOT(ISERROR(SEARCH("外",F291)))</formula>
    </cfRule>
  </conditionalFormatting>
  <conditionalFormatting sqref="F297:AG297">
    <cfRule type="containsText" dxfId="2094" priority="1341" operator="containsText" text="日">
      <formula>NOT(ISERROR(SEARCH("日",F297)))</formula>
    </cfRule>
    <cfRule type="containsText" dxfId="2093" priority="1342" operator="containsText" text="土">
      <formula>NOT(ISERROR(SEARCH("土",F297)))</formula>
    </cfRule>
  </conditionalFormatting>
  <conditionalFormatting sqref="F297:AG297">
    <cfRule type="containsText" dxfId="2092" priority="1334" operator="containsText" text="その他">
      <formula>NOT(ISERROR(SEARCH("その他",F297)))</formula>
    </cfRule>
    <cfRule type="containsText" dxfId="2091" priority="1335" operator="containsText" text="冬休">
      <formula>NOT(ISERROR(SEARCH("冬休",F297)))</formula>
    </cfRule>
    <cfRule type="containsText" dxfId="2090" priority="1336" operator="containsText" text="夏休">
      <formula>NOT(ISERROR(SEARCH("夏休",F297)))</formula>
    </cfRule>
    <cfRule type="containsText" dxfId="2089" priority="1337" operator="containsText" text="製作">
      <formula>NOT(ISERROR(SEARCH("製作",F297)))</formula>
    </cfRule>
    <cfRule type="cellIs" dxfId="2088" priority="1338" operator="equal">
      <formula>"中止,製作"</formula>
    </cfRule>
    <cfRule type="containsText" dxfId="2087" priority="1339" operator="containsText" text="中止,製作,夏休,冬休,その他">
      <formula>NOT(ISERROR(SEARCH("中止,製作,夏休,冬休,その他",F297)))</formula>
    </cfRule>
    <cfRule type="containsText" dxfId="2086" priority="1340" operator="containsText" text="中止">
      <formula>NOT(ISERROR(SEARCH("中止",F297)))</formula>
    </cfRule>
  </conditionalFormatting>
  <conditionalFormatting sqref="F302:AG302">
    <cfRule type="containsText" dxfId="2085" priority="1332" operator="containsText" text="日">
      <formula>NOT(ISERROR(SEARCH("日",F302)))</formula>
    </cfRule>
    <cfRule type="containsText" dxfId="2084" priority="1333" operator="containsText" text="土">
      <formula>NOT(ISERROR(SEARCH("土",F302)))</formula>
    </cfRule>
  </conditionalFormatting>
  <conditionalFormatting sqref="F302:AG302">
    <cfRule type="containsText" dxfId="2083" priority="1325" operator="containsText" text="その他">
      <formula>NOT(ISERROR(SEARCH("その他",F302)))</formula>
    </cfRule>
    <cfRule type="containsText" dxfId="2082" priority="1326" operator="containsText" text="冬休">
      <formula>NOT(ISERROR(SEARCH("冬休",F302)))</formula>
    </cfRule>
    <cfRule type="containsText" dxfId="2081" priority="1327" operator="containsText" text="夏休">
      <formula>NOT(ISERROR(SEARCH("夏休",F302)))</formula>
    </cfRule>
    <cfRule type="containsText" dxfId="2080" priority="1328" operator="containsText" text="製作">
      <formula>NOT(ISERROR(SEARCH("製作",F302)))</formula>
    </cfRule>
    <cfRule type="cellIs" dxfId="2079" priority="1329" operator="equal">
      <formula>"中止,製作"</formula>
    </cfRule>
    <cfRule type="containsText" dxfId="2078" priority="1330" operator="containsText" text="中止,製作,夏休,冬休,その他">
      <formula>NOT(ISERROR(SEARCH("中止,製作,夏休,冬休,その他",F302)))</formula>
    </cfRule>
    <cfRule type="containsText" dxfId="2077" priority="1331" operator="containsText" text="中止">
      <formula>NOT(ISERROR(SEARCH("中止",F302)))</formula>
    </cfRule>
  </conditionalFormatting>
  <conditionalFormatting sqref="F291:F296">
    <cfRule type="containsText" dxfId="2076" priority="1324" operator="containsText" text="－">
      <formula>NOT(ISERROR(SEARCH("－",F291)))</formula>
    </cfRule>
  </conditionalFormatting>
  <conditionalFormatting sqref="G291:G296 H293:U295 V295:AG295">
    <cfRule type="containsText" dxfId="2075" priority="1323" operator="containsText" text="－">
      <formula>NOT(ISERROR(SEARCH("－",G291)))</formula>
    </cfRule>
  </conditionalFormatting>
  <conditionalFormatting sqref="G291:AG296">
    <cfRule type="containsText" dxfId="2074" priority="1322" operator="containsText" text="－">
      <formula>NOT(ISERROR(SEARCH("－",G291)))</formula>
    </cfRule>
  </conditionalFormatting>
  <conditionalFormatting sqref="F298:AG301">
    <cfRule type="containsText" dxfId="2073" priority="1317" operator="containsText" text="退">
      <formula>NOT(ISERROR(SEARCH("退",F298)))</formula>
    </cfRule>
    <cfRule type="containsText" dxfId="2072" priority="1318" operator="containsText" text="入">
      <formula>NOT(ISERROR(SEARCH("入",F298)))</formula>
    </cfRule>
    <cfRule type="containsText" dxfId="2071" priority="1319" operator="containsText" text="入,退">
      <formula>NOT(ISERROR(SEARCH("入,退",F298)))</formula>
    </cfRule>
    <cfRule type="containsText" dxfId="2070" priority="1320" operator="containsText" text="入,退">
      <formula>NOT(ISERROR(SEARCH("入,退",F298)))</formula>
    </cfRule>
    <cfRule type="cellIs" dxfId="2069" priority="1321" operator="equal">
      <formula>"休"</formula>
    </cfRule>
  </conditionalFormatting>
  <conditionalFormatting sqref="F298:AG301">
    <cfRule type="containsText" dxfId="2068" priority="1316" operator="containsText" text="外">
      <formula>NOT(ISERROR(SEARCH("外",F298)))</formula>
    </cfRule>
  </conditionalFormatting>
  <conditionalFormatting sqref="F298:AG301">
    <cfRule type="containsText" dxfId="2067" priority="1315" operator="containsText" text="－">
      <formula>NOT(ISERROR(SEARCH("－",F298)))</formula>
    </cfRule>
  </conditionalFormatting>
  <conditionalFormatting sqref="F303:AG306">
    <cfRule type="containsText" dxfId="2066" priority="1310" operator="containsText" text="退">
      <formula>NOT(ISERROR(SEARCH("退",F303)))</formula>
    </cfRule>
    <cfRule type="containsText" dxfId="2065" priority="1311" operator="containsText" text="入">
      <formula>NOT(ISERROR(SEARCH("入",F303)))</formula>
    </cfRule>
    <cfRule type="containsText" dxfId="2064" priority="1312" operator="containsText" text="入,退">
      <formula>NOT(ISERROR(SEARCH("入,退",F303)))</formula>
    </cfRule>
    <cfRule type="containsText" dxfId="2063" priority="1313" operator="containsText" text="入,退">
      <formula>NOT(ISERROR(SEARCH("入,退",F303)))</formula>
    </cfRule>
    <cfRule type="cellIs" dxfId="2062" priority="1314" operator="equal">
      <formula>"休"</formula>
    </cfRule>
  </conditionalFormatting>
  <conditionalFormatting sqref="F303:AG306">
    <cfRule type="containsText" dxfId="2061" priority="1309" operator="containsText" text="外">
      <formula>NOT(ISERROR(SEARCH("外",F303)))</formula>
    </cfRule>
  </conditionalFormatting>
  <conditionalFormatting sqref="F303:AG306">
    <cfRule type="containsText" dxfId="2060" priority="1308" operator="containsText" text="－">
      <formula>NOT(ISERROR(SEARCH("－",F303)))</formula>
    </cfRule>
  </conditionalFormatting>
  <conditionalFormatting sqref="F310:AG310">
    <cfRule type="containsText" dxfId="2059" priority="1306" operator="containsText" text="日">
      <formula>NOT(ISERROR(SEARCH("日",F310)))</formula>
    </cfRule>
    <cfRule type="containsText" dxfId="2058" priority="1307" operator="containsText" text="土">
      <formula>NOT(ISERROR(SEARCH("土",F310)))</formula>
    </cfRule>
  </conditionalFormatting>
  <conditionalFormatting sqref="F310:AG310">
    <cfRule type="containsText" dxfId="2057" priority="1299" operator="containsText" text="その他">
      <formula>NOT(ISERROR(SEARCH("その他",F310)))</formula>
    </cfRule>
    <cfRule type="containsText" dxfId="2056" priority="1300" operator="containsText" text="冬休">
      <formula>NOT(ISERROR(SEARCH("冬休",F310)))</formula>
    </cfRule>
    <cfRule type="containsText" dxfId="2055" priority="1301" operator="containsText" text="夏休">
      <formula>NOT(ISERROR(SEARCH("夏休",F310)))</formula>
    </cfRule>
    <cfRule type="containsText" dxfId="2054" priority="1302" operator="containsText" text="製作">
      <formula>NOT(ISERROR(SEARCH("製作",F310)))</formula>
    </cfRule>
    <cfRule type="cellIs" dxfId="2053" priority="1303" operator="equal">
      <formula>"中止,製作"</formula>
    </cfRule>
    <cfRule type="containsText" dxfId="2052" priority="1304" operator="containsText" text="中止,製作,夏休,冬休,その他">
      <formula>NOT(ISERROR(SEARCH("中止,製作,夏休,冬休,その他",F310)))</formula>
    </cfRule>
    <cfRule type="containsText" dxfId="2051" priority="1305" operator="containsText" text="中止">
      <formula>NOT(ISERROR(SEARCH("中止",F310)))</formula>
    </cfRule>
  </conditionalFormatting>
  <conditionalFormatting sqref="F311:AG316">
    <cfRule type="containsText" dxfId="2050" priority="1294" operator="containsText" text="退">
      <formula>NOT(ISERROR(SEARCH("退",F311)))</formula>
    </cfRule>
    <cfRule type="containsText" dxfId="2049" priority="1295" operator="containsText" text="入">
      <formula>NOT(ISERROR(SEARCH("入",F311)))</formula>
    </cfRule>
    <cfRule type="containsText" dxfId="2048" priority="1296" operator="containsText" text="入,退">
      <formula>NOT(ISERROR(SEARCH("入,退",F311)))</formula>
    </cfRule>
    <cfRule type="containsText" dxfId="2047" priority="1297" operator="containsText" text="入,退">
      <formula>NOT(ISERROR(SEARCH("入,退",F311)))</formula>
    </cfRule>
    <cfRule type="cellIs" dxfId="2046" priority="1298" operator="equal">
      <formula>"休"</formula>
    </cfRule>
  </conditionalFormatting>
  <conditionalFormatting sqref="F311:AG316">
    <cfRule type="containsText" dxfId="2045" priority="1293" operator="containsText" text="外">
      <formula>NOT(ISERROR(SEARCH("外",F311)))</formula>
    </cfRule>
  </conditionalFormatting>
  <conditionalFormatting sqref="F317:AG317">
    <cfRule type="containsText" dxfId="2044" priority="1291" operator="containsText" text="日">
      <formula>NOT(ISERROR(SEARCH("日",F317)))</formula>
    </cfRule>
    <cfRule type="containsText" dxfId="2043" priority="1292" operator="containsText" text="土">
      <formula>NOT(ISERROR(SEARCH("土",F317)))</formula>
    </cfRule>
  </conditionalFormatting>
  <conditionalFormatting sqref="F317:AG317">
    <cfRule type="containsText" dxfId="2042" priority="1284" operator="containsText" text="その他">
      <formula>NOT(ISERROR(SEARCH("その他",F317)))</formula>
    </cfRule>
    <cfRule type="containsText" dxfId="2041" priority="1285" operator="containsText" text="冬休">
      <formula>NOT(ISERROR(SEARCH("冬休",F317)))</formula>
    </cfRule>
    <cfRule type="containsText" dxfId="2040" priority="1286" operator="containsText" text="夏休">
      <formula>NOT(ISERROR(SEARCH("夏休",F317)))</formula>
    </cfRule>
    <cfRule type="containsText" dxfId="2039" priority="1287" operator="containsText" text="製作">
      <formula>NOT(ISERROR(SEARCH("製作",F317)))</formula>
    </cfRule>
    <cfRule type="cellIs" dxfId="2038" priority="1288" operator="equal">
      <formula>"中止,製作"</formula>
    </cfRule>
    <cfRule type="containsText" dxfId="2037" priority="1289" operator="containsText" text="中止,製作,夏休,冬休,その他">
      <formula>NOT(ISERROR(SEARCH("中止,製作,夏休,冬休,その他",F317)))</formula>
    </cfRule>
    <cfRule type="containsText" dxfId="2036" priority="1290" operator="containsText" text="中止">
      <formula>NOT(ISERROR(SEARCH("中止",F317)))</formula>
    </cfRule>
  </conditionalFormatting>
  <conditionalFormatting sqref="F322:AG322">
    <cfRule type="containsText" dxfId="2035" priority="1282" operator="containsText" text="日">
      <formula>NOT(ISERROR(SEARCH("日",F322)))</formula>
    </cfRule>
    <cfRule type="containsText" dxfId="2034" priority="1283" operator="containsText" text="土">
      <formula>NOT(ISERROR(SEARCH("土",F322)))</formula>
    </cfRule>
  </conditionalFormatting>
  <conditionalFormatting sqref="F322:AG322">
    <cfRule type="containsText" dxfId="2033" priority="1275" operator="containsText" text="その他">
      <formula>NOT(ISERROR(SEARCH("その他",F322)))</formula>
    </cfRule>
    <cfRule type="containsText" dxfId="2032" priority="1276" operator="containsText" text="冬休">
      <formula>NOT(ISERROR(SEARCH("冬休",F322)))</formula>
    </cfRule>
    <cfRule type="containsText" dxfId="2031" priority="1277" operator="containsText" text="夏休">
      <formula>NOT(ISERROR(SEARCH("夏休",F322)))</formula>
    </cfRule>
    <cfRule type="containsText" dxfId="2030" priority="1278" operator="containsText" text="製作">
      <formula>NOT(ISERROR(SEARCH("製作",F322)))</formula>
    </cfRule>
    <cfRule type="cellIs" dxfId="2029" priority="1279" operator="equal">
      <formula>"中止,製作"</formula>
    </cfRule>
    <cfRule type="containsText" dxfId="2028" priority="1280" operator="containsText" text="中止,製作,夏休,冬休,その他">
      <formula>NOT(ISERROR(SEARCH("中止,製作,夏休,冬休,その他",F322)))</formula>
    </cfRule>
    <cfRule type="containsText" dxfId="2027" priority="1281" operator="containsText" text="中止">
      <formula>NOT(ISERROR(SEARCH("中止",F322)))</formula>
    </cfRule>
  </conditionalFormatting>
  <conditionalFormatting sqref="F311:F316">
    <cfRule type="containsText" dxfId="2026" priority="1274" operator="containsText" text="－">
      <formula>NOT(ISERROR(SEARCH("－",F311)))</formula>
    </cfRule>
  </conditionalFormatting>
  <conditionalFormatting sqref="G311:G316 H313:U315 V315:AG315">
    <cfRule type="containsText" dxfId="2025" priority="1273" operator="containsText" text="－">
      <formula>NOT(ISERROR(SEARCH("－",G311)))</formula>
    </cfRule>
  </conditionalFormatting>
  <conditionalFormatting sqref="G311:AG316">
    <cfRule type="containsText" dxfId="2024" priority="1272" operator="containsText" text="－">
      <formula>NOT(ISERROR(SEARCH("－",G311)))</formula>
    </cfRule>
  </conditionalFormatting>
  <conditionalFormatting sqref="F318:AG321">
    <cfRule type="containsText" dxfId="2023" priority="1267" operator="containsText" text="退">
      <formula>NOT(ISERROR(SEARCH("退",F318)))</formula>
    </cfRule>
    <cfRule type="containsText" dxfId="2022" priority="1268" operator="containsText" text="入">
      <formula>NOT(ISERROR(SEARCH("入",F318)))</formula>
    </cfRule>
    <cfRule type="containsText" dxfId="2021" priority="1269" operator="containsText" text="入,退">
      <formula>NOT(ISERROR(SEARCH("入,退",F318)))</formula>
    </cfRule>
    <cfRule type="containsText" dxfId="2020" priority="1270" operator="containsText" text="入,退">
      <formula>NOT(ISERROR(SEARCH("入,退",F318)))</formula>
    </cfRule>
    <cfRule type="cellIs" dxfId="2019" priority="1271" operator="equal">
      <formula>"休"</formula>
    </cfRule>
  </conditionalFormatting>
  <conditionalFormatting sqref="F318:AG321">
    <cfRule type="containsText" dxfId="2018" priority="1266" operator="containsText" text="外">
      <formula>NOT(ISERROR(SEARCH("外",F318)))</formula>
    </cfRule>
  </conditionalFormatting>
  <conditionalFormatting sqref="F318:AG321">
    <cfRule type="containsText" dxfId="2017" priority="1265" operator="containsText" text="－">
      <formula>NOT(ISERROR(SEARCH("－",F318)))</formula>
    </cfRule>
  </conditionalFormatting>
  <conditionalFormatting sqref="F323:AG326">
    <cfRule type="containsText" dxfId="2016" priority="1260" operator="containsText" text="退">
      <formula>NOT(ISERROR(SEARCH("退",F323)))</formula>
    </cfRule>
    <cfRule type="containsText" dxfId="2015" priority="1261" operator="containsText" text="入">
      <formula>NOT(ISERROR(SEARCH("入",F323)))</formula>
    </cfRule>
    <cfRule type="containsText" dxfId="2014" priority="1262" operator="containsText" text="入,退">
      <formula>NOT(ISERROR(SEARCH("入,退",F323)))</formula>
    </cfRule>
    <cfRule type="containsText" dxfId="2013" priority="1263" operator="containsText" text="入,退">
      <formula>NOT(ISERROR(SEARCH("入,退",F323)))</formula>
    </cfRule>
    <cfRule type="cellIs" dxfId="2012" priority="1264" operator="equal">
      <formula>"休"</formula>
    </cfRule>
  </conditionalFormatting>
  <conditionalFormatting sqref="F323:AG326">
    <cfRule type="containsText" dxfId="2011" priority="1259" operator="containsText" text="外">
      <formula>NOT(ISERROR(SEARCH("外",F323)))</formula>
    </cfRule>
  </conditionalFormatting>
  <conditionalFormatting sqref="F323:AG326">
    <cfRule type="containsText" dxfId="2010" priority="1258" operator="containsText" text="－">
      <formula>NOT(ISERROR(SEARCH("－",F323)))</formula>
    </cfRule>
  </conditionalFormatting>
  <conditionalFormatting sqref="F330:AG330">
    <cfRule type="containsText" dxfId="2009" priority="1256" operator="containsText" text="日">
      <formula>NOT(ISERROR(SEARCH("日",F330)))</formula>
    </cfRule>
    <cfRule type="containsText" dxfId="2008" priority="1257" operator="containsText" text="土">
      <formula>NOT(ISERROR(SEARCH("土",F330)))</formula>
    </cfRule>
  </conditionalFormatting>
  <conditionalFormatting sqref="F330:AG330">
    <cfRule type="containsText" dxfId="2007" priority="1249" operator="containsText" text="その他">
      <formula>NOT(ISERROR(SEARCH("その他",F330)))</formula>
    </cfRule>
    <cfRule type="containsText" dxfId="2006" priority="1250" operator="containsText" text="冬休">
      <formula>NOT(ISERROR(SEARCH("冬休",F330)))</formula>
    </cfRule>
    <cfRule type="containsText" dxfId="2005" priority="1251" operator="containsText" text="夏休">
      <formula>NOT(ISERROR(SEARCH("夏休",F330)))</formula>
    </cfRule>
    <cfRule type="containsText" dxfId="2004" priority="1252" operator="containsText" text="製作">
      <formula>NOT(ISERROR(SEARCH("製作",F330)))</formula>
    </cfRule>
    <cfRule type="cellIs" dxfId="2003" priority="1253" operator="equal">
      <formula>"中止,製作"</formula>
    </cfRule>
    <cfRule type="containsText" dxfId="2002" priority="1254" operator="containsText" text="中止,製作,夏休,冬休,その他">
      <formula>NOT(ISERROR(SEARCH("中止,製作,夏休,冬休,その他",F330)))</formula>
    </cfRule>
    <cfRule type="containsText" dxfId="2001" priority="1255" operator="containsText" text="中止">
      <formula>NOT(ISERROR(SEARCH("中止",F330)))</formula>
    </cfRule>
  </conditionalFormatting>
  <conditionalFormatting sqref="F331:AG336">
    <cfRule type="containsText" dxfId="2000" priority="1244" operator="containsText" text="退">
      <formula>NOT(ISERROR(SEARCH("退",F331)))</formula>
    </cfRule>
    <cfRule type="containsText" dxfId="1999" priority="1245" operator="containsText" text="入">
      <formula>NOT(ISERROR(SEARCH("入",F331)))</formula>
    </cfRule>
    <cfRule type="containsText" dxfId="1998" priority="1246" operator="containsText" text="入,退">
      <formula>NOT(ISERROR(SEARCH("入,退",F331)))</formula>
    </cfRule>
    <cfRule type="containsText" dxfId="1997" priority="1247" operator="containsText" text="入,退">
      <formula>NOT(ISERROR(SEARCH("入,退",F331)))</formula>
    </cfRule>
    <cfRule type="cellIs" dxfId="1996" priority="1248" operator="equal">
      <formula>"休"</formula>
    </cfRule>
  </conditionalFormatting>
  <conditionalFormatting sqref="F331:AG336">
    <cfRule type="containsText" dxfId="1995" priority="1243" operator="containsText" text="外">
      <formula>NOT(ISERROR(SEARCH("外",F331)))</formula>
    </cfRule>
  </conditionalFormatting>
  <conditionalFormatting sqref="F337:AG337">
    <cfRule type="containsText" dxfId="1994" priority="1241" operator="containsText" text="日">
      <formula>NOT(ISERROR(SEARCH("日",F337)))</formula>
    </cfRule>
    <cfRule type="containsText" dxfId="1993" priority="1242" operator="containsText" text="土">
      <formula>NOT(ISERROR(SEARCH("土",F337)))</formula>
    </cfRule>
  </conditionalFormatting>
  <conditionalFormatting sqref="F337:AG337">
    <cfRule type="containsText" dxfId="1992" priority="1234" operator="containsText" text="その他">
      <formula>NOT(ISERROR(SEARCH("その他",F337)))</formula>
    </cfRule>
    <cfRule type="containsText" dxfId="1991" priority="1235" operator="containsText" text="冬休">
      <formula>NOT(ISERROR(SEARCH("冬休",F337)))</formula>
    </cfRule>
    <cfRule type="containsText" dxfId="1990" priority="1236" operator="containsText" text="夏休">
      <formula>NOT(ISERROR(SEARCH("夏休",F337)))</formula>
    </cfRule>
    <cfRule type="containsText" dxfId="1989" priority="1237" operator="containsText" text="製作">
      <formula>NOT(ISERROR(SEARCH("製作",F337)))</formula>
    </cfRule>
    <cfRule type="cellIs" dxfId="1988" priority="1238" operator="equal">
      <formula>"中止,製作"</formula>
    </cfRule>
    <cfRule type="containsText" dxfId="1987" priority="1239" operator="containsText" text="中止,製作,夏休,冬休,その他">
      <formula>NOT(ISERROR(SEARCH("中止,製作,夏休,冬休,その他",F337)))</formula>
    </cfRule>
    <cfRule type="containsText" dxfId="1986" priority="1240" operator="containsText" text="中止">
      <formula>NOT(ISERROR(SEARCH("中止",F337)))</formula>
    </cfRule>
  </conditionalFormatting>
  <conditionalFormatting sqref="F342:AG342">
    <cfRule type="containsText" dxfId="1985" priority="1232" operator="containsText" text="日">
      <formula>NOT(ISERROR(SEARCH("日",F342)))</formula>
    </cfRule>
    <cfRule type="containsText" dxfId="1984" priority="1233" operator="containsText" text="土">
      <formula>NOT(ISERROR(SEARCH("土",F342)))</formula>
    </cfRule>
  </conditionalFormatting>
  <conditionalFormatting sqref="F342:AG342">
    <cfRule type="containsText" dxfId="1983" priority="1225" operator="containsText" text="その他">
      <formula>NOT(ISERROR(SEARCH("その他",F342)))</formula>
    </cfRule>
    <cfRule type="containsText" dxfId="1982" priority="1226" operator="containsText" text="冬休">
      <formula>NOT(ISERROR(SEARCH("冬休",F342)))</formula>
    </cfRule>
    <cfRule type="containsText" dxfId="1981" priority="1227" operator="containsText" text="夏休">
      <formula>NOT(ISERROR(SEARCH("夏休",F342)))</formula>
    </cfRule>
    <cfRule type="containsText" dxfId="1980" priority="1228" operator="containsText" text="製作">
      <formula>NOT(ISERROR(SEARCH("製作",F342)))</formula>
    </cfRule>
    <cfRule type="cellIs" dxfId="1979" priority="1229" operator="equal">
      <formula>"中止,製作"</formula>
    </cfRule>
    <cfRule type="containsText" dxfId="1978" priority="1230" operator="containsText" text="中止,製作,夏休,冬休,その他">
      <formula>NOT(ISERROR(SEARCH("中止,製作,夏休,冬休,その他",F342)))</formula>
    </cfRule>
    <cfRule type="containsText" dxfId="1977" priority="1231" operator="containsText" text="中止">
      <formula>NOT(ISERROR(SEARCH("中止",F342)))</formula>
    </cfRule>
  </conditionalFormatting>
  <conditionalFormatting sqref="F331:F336">
    <cfRule type="containsText" dxfId="1976" priority="1224" operator="containsText" text="－">
      <formula>NOT(ISERROR(SEARCH("－",F331)))</formula>
    </cfRule>
  </conditionalFormatting>
  <conditionalFormatting sqref="G331:G336 H333:U335 V335:AG335">
    <cfRule type="containsText" dxfId="1975" priority="1223" operator="containsText" text="－">
      <formula>NOT(ISERROR(SEARCH("－",G331)))</formula>
    </cfRule>
  </conditionalFormatting>
  <conditionalFormatting sqref="G331:AG336">
    <cfRule type="containsText" dxfId="1974" priority="1222" operator="containsText" text="－">
      <formula>NOT(ISERROR(SEARCH("－",G331)))</formula>
    </cfRule>
  </conditionalFormatting>
  <conditionalFormatting sqref="F338:AG341">
    <cfRule type="containsText" dxfId="1973" priority="1217" operator="containsText" text="退">
      <formula>NOT(ISERROR(SEARCH("退",F338)))</formula>
    </cfRule>
    <cfRule type="containsText" dxfId="1972" priority="1218" operator="containsText" text="入">
      <formula>NOT(ISERROR(SEARCH("入",F338)))</formula>
    </cfRule>
    <cfRule type="containsText" dxfId="1971" priority="1219" operator="containsText" text="入,退">
      <formula>NOT(ISERROR(SEARCH("入,退",F338)))</formula>
    </cfRule>
    <cfRule type="containsText" dxfId="1970" priority="1220" operator="containsText" text="入,退">
      <formula>NOT(ISERROR(SEARCH("入,退",F338)))</formula>
    </cfRule>
    <cfRule type="cellIs" dxfId="1969" priority="1221" operator="equal">
      <formula>"休"</formula>
    </cfRule>
  </conditionalFormatting>
  <conditionalFormatting sqref="F338:AG341">
    <cfRule type="containsText" dxfId="1968" priority="1216" operator="containsText" text="外">
      <formula>NOT(ISERROR(SEARCH("外",F338)))</formula>
    </cfRule>
  </conditionalFormatting>
  <conditionalFormatting sqref="F338:AG341">
    <cfRule type="containsText" dxfId="1967" priority="1215" operator="containsText" text="－">
      <formula>NOT(ISERROR(SEARCH("－",F338)))</formula>
    </cfRule>
  </conditionalFormatting>
  <conditionalFormatting sqref="F343:AG346">
    <cfRule type="containsText" dxfId="1966" priority="1210" operator="containsText" text="退">
      <formula>NOT(ISERROR(SEARCH("退",F343)))</formula>
    </cfRule>
    <cfRule type="containsText" dxfId="1965" priority="1211" operator="containsText" text="入">
      <formula>NOT(ISERROR(SEARCH("入",F343)))</formula>
    </cfRule>
    <cfRule type="containsText" dxfId="1964" priority="1212" operator="containsText" text="入,退">
      <formula>NOT(ISERROR(SEARCH("入,退",F343)))</formula>
    </cfRule>
    <cfRule type="containsText" dxfId="1963" priority="1213" operator="containsText" text="入,退">
      <formula>NOT(ISERROR(SEARCH("入,退",F343)))</formula>
    </cfRule>
    <cfRule type="cellIs" dxfId="1962" priority="1214" operator="equal">
      <formula>"休"</formula>
    </cfRule>
  </conditionalFormatting>
  <conditionalFormatting sqref="F343:AG346">
    <cfRule type="containsText" dxfId="1961" priority="1209" operator="containsText" text="外">
      <formula>NOT(ISERROR(SEARCH("外",F343)))</formula>
    </cfRule>
  </conditionalFormatting>
  <conditionalFormatting sqref="F343:AG346">
    <cfRule type="containsText" dxfId="1960" priority="1208" operator="containsText" text="－">
      <formula>NOT(ISERROR(SEARCH("－",F343)))</formula>
    </cfRule>
  </conditionalFormatting>
  <conditionalFormatting sqref="F356:AG356">
    <cfRule type="containsText" dxfId="1959" priority="1206" operator="containsText" text="日">
      <formula>NOT(ISERROR(SEARCH("日",F356)))</formula>
    </cfRule>
    <cfRule type="containsText" dxfId="1958" priority="1207" operator="containsText" text="土">
      <formula>NOT(ISERROR(SEARCH("土",F356)))</formula>
    </cfRule>
  </conditionalFormatting>
  <conditionalFormatting sqref="F356:AG356">
    <cfRule type="containsText" dxfId="1957" priority="1199" operator="containsText" text="その他">
      <formula>NOT(ISERROR(SEARCH("その他",F356)))</formula>
    </cfRule>
    <cfRule type="containsText" dxfId="1956" priority="1200" operator="containsText" text="冬休">
      <formula>NOT(ISERROR(SEARCH("冬休",F356)))</formula>
    </cfRule>
    <cfRule type="containsText" dxfId="1955" priority="1201" operator="containsText" text="夏休">
      <formula>NOT(ISERROR(SEARCH("夏休",F356)))</formula>
    </cfRule>
    <cfRule type="containsText" dxfId="1954" priority="1202" operator="containsText" text="製作">
      <formula>NOT(ISERROR(SEARCH("製作",F356)))</formula>
    </cfRule>
    <cfRule type="cellIs" dxfId="1953" priority="1203" operator="equal">
      <formula>"中止,製作"</formula>
    </cfRule>
    <cfRule type="containsText" dxfId="1952" priority="1204" operator="containsText" text="中止,製作,夏休,冬休,その他">
      <formula>NOT(ISERROR(SEARCH("中止,製作,夏休,冬休,その他",F356)))</formula>
    </cfRule>
    <cfRule type="containsText" dxfId="1951" priority="1205" operator="containsText" text="中止">
      <formula>NOT(ISERROR(SEARCH("中止",F356)))</formula>
    </cfRule>
  </conditionalFormatting>
  <conditionalFormatting sqref="F357:AG362">
    <cfRule type="containsText" dxfId="1950" priority="1194" operator="containsText" text="退">
      <formula>NOT(ISERROR(SEARCH("退",F357)))</formula>
    </cfRule>
    <cfRule type="containsText" dxfId="1949" priority="1195" operator="containsText" text="入">
      <formula>NOT(ISERROR(SEARCH("入",F357)))</formula>
    </cfRule>
    <cfRule type="containsText" dxfId="1948" priority="1196" operator="containsText" text="入,退">
      <formula>NOT(ISERROR(SEARCH("入,退",F357)))</formula>
    </cfRule>
    <cfRule type="containsText" dxfId="1947" priority="1197" operator="containsText" text="入,退">
      <formula>NOT(ISERROR(SEARCH("入,退",F357)))</formula>
    </cfRule>
    <cfRule type="cellIs" dxfId="1946" priority="1198" operator="equal">
      <formula>"休"</formula>
    </cfRule>
  </conditionalFormatting>
  <conditionalFormatting sqref="F357:AG362">
    <cfRule type="containsText" dxfId="1945" priority="1193" operator="containsText" text="外">
      <formula>NOT(ISERROR(SEARCH("外",F357)))</formula>
    </cfRule>
  </conditionalFormatting>
  <conditionalFormatting sqref="F363:AG363">
    <cfRule type="containsText" dxfId="1944" priority="1191" operator="containsText" text="日">
      <formula>NOT(ISERROR(SEARCH("日",F363)))</formula>
    </cfRule>
    <cfRule type="containsText" dxfId="1943" priority="1192" operator="containsText" text="土">
      <formula>NOT(ISERROR(SEARCH("土",F363)))</formula>
    </cfRule>
  </conditionalFormatting>
  <conditionalFormatting sqref="F363:AG363">
    <cfRule type="containsText" dxfId="1942" priority="1184" operator="containsText" text="その他">
      <formula>NOT(ISERROR(SEARCH("その他",F363)))</formula>
    </cfRule>
    <cfRule type="containsText" dxfId="1941" priority="1185" operator="containsText" text="冬休">
      <formula>NOT(ISERROR(SEARCH("冬休",F363)))</formula>
    </cfRule>
    <cfRule type="containsText" dxfId="1940" priority="1186" operator="containsText" text="夏休">
      <formula>NOT(ISERROR(SEARCH("夏休",F363)))</formula>
    </cfRule>
    <cfRule type="containsText" dxfId="1939" priority="1187" operator="containsText" text="製作">
      <formula>NOT(ISERROR(SEARCH("製作",F363)))</formula>
    </cfRule>
    <cfRule type="cellIs" dxfId="1938" priority="1188" operator="equal">
      <formula>"中止,製作"</formula>
    </cfRule>
    <cfRule type="containsText" dxfId="1937" priority="1189" operator="containsText" text="中止,製作,夏休,冬休,その他">
      <formula>NOT(ISERROR(SEARCH("中止,製作,夏休,冬休,その他",F363)))</formula>
    </cfRule>
    <cfRule type="containsText" dxfId="1936" priority="1190" operator="containsText" text="中止">
      <formula>NOT(ISERROR(SEARCH("中止",F363)))</formula>
    </cfRule>
  </conditionalFormatting>
  <conditionalFormatting sqref="F368:AG368">
    <cfRule type="containsText" dxfId="1935" priority="1182" operator="containsText" text="日">
      <formula>NOT(ISERROR(SEARCH("日",F368)))</formula>
    </cfRule>
    <cfRule type="containsText" dxfId="1934" priority="1183" operator="containsText" text="土">
      <formula>NOT(ISERROR(SEARCH("土",F368)))</formula>
    </cfRule>
  </conditionalFormatting>
  <conditionalFormatting sqref="F368:AG368">
    <cfRule type="containsText" dxfId="1933" priority="1175" operator="containsText" text="その他">
      <formula>NOT(ISERROR(SEARCH("その他",F368)))</formula>
    </cfRule>
    <cfRule type="containsText" dxfId="1932" priority="1176" operator="containsText" text="冬休">
      <formula>NOT(ISERROR(SEARCH("冬休",F368)))</formula>
    </cfRule>
    <cfRule type="containsText" dxfId="1931" priority="1177" operator="containsText" text="夏休">
      <formula>NOT(ISERROR(SEARCH("夏休",F368)))</formula>
    </cfRule>
    <cfRule type="containsText" dxfId="1930" priority="1178" operator="containsText" text="製作">
      <formula>NOT(ISERROR(SEARCH("製作",F368)))</formula>
    </cfRule>
    <cfRule type="cellIs" dxfId="1929" priority="1179" operator="equal">
      <formula>"中止,製作"</formula>
    </cfRule>
    <cfRule type="containsText" dxfId="1928" priority="1180" operator="containsText" text="中止,製作,夏休,冬休,その他">
      <formula>NOT(ISERROR(SEARCH("中止,製作,夏休,冬休,その他",F368)))</formula>
    </cfRule>
    <cfRule type="containsText" dxfId="1927" priority="1181" operator="containsText" text="中止">
      <formula>NOT(ISERROR(SEARCH("中止",F368)))</formula>
    </cfRule>
  </conditionalFormatting>
  <conditionalFormatting sqref="F357:F362">
    <cfRule type="containsText" dxfId="1926" priority="1174" operator="containsText" text="－">
      <formula>NOT(ISERROR(SEARCH("－",F357)))</formula>
    </cfRule>
  </conditionalFormatting>
  <conditionalFormatting sqref="G357:G362 H359:U361 V361:AG361">
    <cfRule type="containsText" dxfId="1925" priority="1173" operator="containsText" text="－">
      <formula>NOT(ISERROR(SEARCH("－",G357)))</formula>
    </cfRule>
  </conditionalFormatting>
  <conditionalFormatting sqref="G357:AG362">
    <cfRule type="containsText" dxfId="1924" priority="1172" operator="containsText" text="－">
      <formula>NOT(ISERROR(SEARCH("－",G357)))</formula>
    </cfRule>
  </conditionalFormatting>
  <conditionalFormatting sqref="F364:AG367">
    <cfRule type="containsText" dxfId="1923" priority="1167" operator="containsText" text="退">
      <formula>NOT(ISERROR(SEARCH("退",F364)))</formula>
    </cfRule>
    <cfRule type="containsText" dxfId="1922" priority="1168" operator="containsText" text="入">
      <formula>NOT(ISERROR(SEARCH("入",F364)))</formula>
    </cfRule>
    <cfRule type="containsText" dxfId="1921" priority="1169" operator="containsText" text="入,退">
      <formula>NOT(ISERROR(SEARCH("入,退",F364)))</formula>
    </cfRule>
    <cfRule type="containsText" dxfId="1920" priority="1170" operator="containsText" text="入,退">
      <formula>NOT(ISERROR(SEARCH("入,退",F364)))</formula>
    </cfRule>
    <cfRule type="cellIs" dxfId="1919" priority="1171" operator="equal">
      <formula>"休"</formula>
    </cfRule>
  </conditionalFormatting>
  <conditionalFormatting sqref="F364:AG367">
    <cfRule type="containsText" dxfId="1918" priority="1166" operator="containsText" text="外">
      <formula>NOT(ISERROR(SEARCH("外",F364)))</formula>
    </cfRule>
  </conditionalFormatting>
  <conditionalFormatting sqref="F364:AG367">
    <cfRule type="containsText" dxfId="1917" priority="1165" operator="containsText" text="－">
      <formula>NOT(ISERROR(SEARCH("－",F364)))</formula>
    </cfRule>
  </conditionalFormatting>
  <conditionalFormatting sqref="F369:AG372">
    <cfRule type="containsText" dxfId="1916" priority="1160" operator="containsText" text="退">
      <formula>NOT(ISERROR(SEARCH("退",F369)))</formula>
    </cfRule>
    <cfRule type="containsText" dxfId="1915" priority="1161" operator="containsText" text="入">
      <formula>NOT(ISERROR(SEARCH("入",F369)))</formula>
    </cfRule>
    <cfRule type="containsText" dxfId="1914" priority="1162" operator="containsText" text="入,退">
      <formula>NOT(ISERROR(SEARCH("入,退",F369)))</formula>
    </cfRule>
    <cfRule type="containsText" dxfId="1913" priority="1163" operator="containsText" text="入,退">
      <formula>NOT(ISERROR(SEARCH("入,退",F369)))</formula>
    </cfRule>
    <cfRule type="cellIs" dxfId="1912" priority="1164" operator="equal">
      <formula>"休"</formula>
    </cfRule>
  </conditionalFormatting>
  <conditionalFormatting sqref="F369:AG372">
    <cfRule type="containsText" dxfId="1911" priority="1159" operator="containsText" text="外">
      <formula>NOT(ISERROR(SEARCH("外",F369)))</formula>
    </cfRule>
  </conditionalFormatting>
  <conditionalFormatting sqref="F369:AG372">
    <cfRule type="containsText" dxfId="1910" priority="1158" operator="containsText" text="－">
      <formula>NOT(ISERROR(SEARCH("－",F369)))</formula>
    </cfRule>
  </conditionalFormatting>
  <conditionalFormatting sqref="F376:AG376">
    <cfRule type="containsText" dxfId="1909" priority="1156" operator="containsText" text="日">
      <formula>NOT(ISERROR(SEARCH("日",F376)))</formula>
    </cfRule>
    <cfRule type="containsText" dxfId="1908" priority="1157" operator="containsText" text="土">
      <formula>NOT(ISERROR(SEARCH("土",F376)))</formula>
    </cfRule>
  </conditionalFormatting>
  <conditionalFormatting sqref="F376:AG376">
    <cfRule type="containsText" dxfId="1907" priority="1149" operator="containsText" text="その他">
      <formula>NOT(ISERROR(SEARCH("その他",F376)))</formula>
    </cfRule>
    <cfRule type="containsText" dxfId="1906" priority="1150" operator="containsText" text="冬休">
      <formula>NOT(ISERROR(SEARCH("冬休",F376)))</formula>
    </cfRule>
    <cfRule type="containsText" dxfId="1905" priority="1151" operator="containsText" text="夏休">
      <formula>NOT(ISERROR(SEARCH("夏休",F376)))</formula>
    </cfRule>
    <cfRule type="containsText" dxfId="1904" priority="1152" operator="containsText" text="製作">
      <formula>NOT(ISERROR(SEARCH("製作",F376)))</formula>
    </cfRule>
    <cfRule type="cellIs" dxfId="1903" priority="1153" operator="equal">
      <formula>"中止,製作"</formula>
    </cfRule>
    <cfRule type="containsText" dxfId="1902" priority="1154" operator="containsText" text="中止,製作,夏休,冬休,その他">
      <formula>NOT(ISERROR(SEARCH("中止,製作,夏休,冬休,その他",F376)))</formula>
    </cfRule>
    <cfRule type="containsText" dxfId="1901" priority="1155" operator="containsText" text="中止">
      <formula>NOT(ISERROR(SEARCH("中止",F376)))</formula>
    </cfRule>
  </conditionalFormatting>
  <conditionalFormatting sqref="F377:AG382">
    <cfRule type="containsText" dxfId="1900" priority="1144" operator="containsText" text="退">
      <formula>NOT(ISERROR(SEARCH("退",F377)))</formula>
    </cfRule>
    <cfRule type="containsText" dxfId="1899" priority="1145" operator="containsText" text="入">
      <formula>NOT(ISERROR(SEARCH("入",F377)))</formula>
    </cfRule>
    <cfRule type="containsText" dxfId="1898" priority="1146" operator="containsText" text="入,退">
      <formula>NOT(ISERROR(SEARCH("入,退",F377)))</formula>
    </cfRule>
    <cfRule type="containsText" dxfId="1897" priority="1147" operator="containsText" text="入,退">
      <formula>NOT(ISERROR(SEARCH("入,退",F377)))</formula>
    </cfRule>
    <cfRule type="cellIs" dxfId="1896" priority="1148" operator="equal">
      <formula>"休"</formula>
    </cfRule>
  </conditionalFormatting>
  <conditionalFormatting sqref="F377:AG382">
    <cfRule type="containsText" dxfId="1895" priority="1143" operator="containsText" text="外">
      <formula>NOT(ISERROR(SEARCH("外",F377)))</formula>
    </cfRule>
  </conditionalFormatting>
  <conditionalFormatting sqref="F383:AG383">
    <cfRule type="containsText" dxfId="1894" priority="1141" operator="containsText" text="日">
      <formula>NOT(ISERROR(SEARCH("日",F383)))</formula>
    </cfRule>
    <cfRule type="containsText" dxfId="1893" priority="1142" operator="containsText" text="土">
      <formula>NOT(ISERROR(SEARCH("土",F383)))</formula>
    </cfRule>
  </conditionalFormatting>
  <conditionalFormatting sqref="F383:AG383">
    <cfRule type="containsText" dxfId="1892" priority="1134" operator="containsText" text="その他">
      <formula>NOT(ISERROR(SEARCH("その他",F383)))</formula>
    </cfRule>
    <cfRule type="containsText" dxfId="1891" priority="1135" operator="containsText" text="冬休">
      <formula>NOT(ISERROR(SEARCH("冬休",F383)))</formula>
    </cfRule>
    <cfRule type="containsText" dxfId="1890" priority="1136" operator="containsText" text="夏休">
      <formula>NOT(ISERROR(SEARCH("夏休",F383)))</formula>
    </cfRule>
    <cfRule type="containsText" dxfId="1889" priority="1137" operator="containsText" text="製作">
      <formula>NOT(ISERROR(SEARCH("製作",F383)))</formula>
    </cfRule>
    <cfRule type="cellIs" dxfId="1888" priority="1138" operator="equal">
      <formula>"中止,製作"</formula>
    </cfRule>
    <cfRule type="containsText" dxfId="1887" priority="1139" operator="containsText" text="中止,製作,夏休,冬休,その他">
      <formula>NOT(ISERROR(SEARCH("中止,製作,夏休,冬休,その他",F383)))</formula>
    </cfRule>
    <cfRule type="containsText" dxfId="1886" priority="1140" operator="containsText" text="中止">
      <formula>NOT(ISERROR(SEARCH("中止",F383)))</formula>
    </cfRule>
  </conditionalFormatting>
  <conditionalFormatting sqref="F388:AG388">
    <cfRule type="containsText" dxfId="1885" priority="1132" operator="containsText" text="日">
      <formula>NOT(ISERROR(SEARCH("日",F388)))</formula>
    </cfRule>
    <cfRule type="containsText" dxfId="1884" priority="1133" operator="containsText" text="土">
      <formula>NOT(ISERROR(SEARCH("土",F388)))</formula>
    </cfRule>
  </conditionalFormatting>
  <conditionalFormatting sqref="F388:AG388">
    <cfRule type="containsText" dxfId="1883" priority="1125" operator="containsText" text="その他">
      <formula>NOT(ISERROR(SEARCH("その他",F388)))</formula>
    </cfRule>
    <cfRule type="containsText" dxfId="1882" priority="1126" operator="containsText" text="冬休">
      <formula>NOT(ISERROR(SEARCH("冬休",F388)))</formula>
    </cfRule>
    <cfRule type="containsText" dxfId="1881" priority="1127" operator="containsText" text="夏休">
      <formula>NOT(ISERROR(SEARCH("夏休",F388)))</formula>
    </cfRule>
    <cfRule type="containsText" dxfId="1880" priority="1128" operator="containsText" text="製作">
      <formula>NOT(ISERROR(SEARCH("製作",F388)))</formula>
    </cfRule>
    <cfRule type="cellIs" dxfId="1879" priority="1129" operator="equal">
      <formula>"中止,製作"</formula>
    </cfRule>
    <cfRule type="containsText" dxfId="1878" priority="1130" operator="containsText" text="中止,製作,夏休,冬休,その他">
      <formula>NOT(ISERROR(SEARCH("中止,製作,夏休,冬休,その他",F388)))</formula>
    </cfRule>
    <cfRule type="containsText" dxfId="1877" priority="1131" operator="containsText" text="中止">
      <formula>NOT(ISERROR(SEARCH("中止",F388)))</formula>
    </cfRule>
  </conditionalFormatting>
  <conditionalFormatting sqref="F377:F382">
    <cfRule type="containsText" dxfId="1876" priority="1124" operator="containsText" text="－">
      <formula>NOT(ISERROR(SEARCH("－",F377)))</formula>
    </cfRule>
  </conditionalFormatting>
  <conditionalFormatting sqref="G377:G382 H379:U381 V381:AG381">
    <cfRule type="containsText" dxfId="1875" priority="1123" operator="containsText" text="－">
      <formula>NOT(ISERROR(SEARCH("－",G377)))</formula>
    </cfRule>
  </conditionalFormatting>
  <conditionalFormatting sqref="G377:AG382">
    <cfRule type="containsText" dxfId="1874" priority="1122" operator="containsText" text="－">
      <formula>NOT(ISERROR(SEARCH("－",G377)))</formula>
    </cfRule>
  </conditionalFormatting>
  <conditionalFormatting sqref="F384:AG387">
    <cfRule type="containsText" dxfId="1873" priority="1117" operator="containsText" text="退">
      <formula>NOT(ISERROR(SEARCH("退",F384)))</formula>
    </cfRule>
    <cfRule type="containsText" dxfId="1872" priority="1118" operator="containsText" text="入">
      <formula>NOT(ISERROR(SEARCH("入",F384)))</formula>
    </cfRule>
    <cfRule type="containsText" dxfId="1871" priority="1119" operator="containsText" text="入,退">
      <formula>NOT(ISERROR(SEARCH("入,退",F384)))</formula>
    </cfRule>
    <cfRule type="containsText" dxfId="1870" priority="1120" operator="containsText" text="入,退">
      <formula>NOT(ISERROR(SEARCH("入,退",F384)))</formula>
    </cfRule>
    <cfRule type="cellIs" dxfId="1869" priority="1121" operator="equal">
      <formula>"休"</formula>
    </cfRule>
  </conditionalFormatting>
  <conditionalFormatting sqref="F384:AG387">
    <cfRule type="containsText" dxfId="1868" priority="1116" operator="containsText" text="外">
      <formula>NOT(ISERROR(SEARCH("外",F384)))</formula>
    </cfRule>
  </conditionalFormatting>
  <conditionalFormatting sqref="F384:AG387">
    <cfRule type="containsText" dxfId="1867" priority="1115" operator="containsText" text="－">
      <formula>NOT(ISERROR(SEARCH("－",F384)))</formula>
    </cfRule>
  </conditionalFormatting>
  <conditionalFormatting sqref="F389:AG392">
    <cfRule type="containsText" dxfId="1866" priority="1110" operator="containsText" text="退">
      <formula>NOT(ISERROR(SEARCH("退",F389)))</formula>
    </cfRule>
    <cfRule type="containsText" dxfId="1865" priority="1111" operator="containsText" text="入">
      <formula>NOT(ISERROR(SEARCH("入",F389)))</formula>
    </cfRule>
    <cfRule type="containsText" dxfId="1864" priority="1112" operator="containsText" text="入,退">
      <formula>NOT(ISERROR(SEARCH("入,退",F389)))</formula>
    </cfRule>
    <cfRule type="containsText" dxfId="1863" priority="1113" operator="containsText" text="入,退">
      <formula>NOT(ISERROR(SEARCH("入,退",F389)))</formula>
    </cfRule>
    <cfRule type="cellIs" dxfId="1862" priority="1114" operator="equal">
      <formula>"休"</formula>
    </cfRule>
  </conditionalFormatting>
  <conditionalFormatting sqref="F389:AG392">
    <cfRule type="containsText" dxfId="1861" priority="1109" operator="containsText" text="外">
      <formula>NOT(ISERROR(SEARCH("外",F389)))</formula>
    </cfRule>
  </conditionalFormatting>
  <conditionalFormatting sqref="F389:AG392">
    <cfRule type="containsText" dxfId="1860" priority="1108" operator="containsText" text="－">
      <formula>NOT(ISERROR(SEARCH("－",F389)))</formula>
    </cfRule>
  </conditionalFormatting>
  <conditionalFormatting sqref="F396:AG396">
    <cfRule type="containsText" dxfId="1859" priority="1106" operator="containsText" text="日">
      <formula>NOT(ISERROR(SEARCH("日",F396)))</formula>
    </cfRule>
    <cfRule type="containsText" dxfId="1858" priority="1107" operator="containsText" text="土">
      <formula>NOT(ISERROR(SEARCH("土",F396)))</formula>
    </cfRule>
  </conditionalFormatting>
  <conditionalFormatting sqref="F396:AG396">
    <cfRule type="containsText" dxfId="1857" priority="1099" operator="containsText" text="その他">
      <formula>NOT(ISERROR(SEARCH("その他",F396)))</formula>
    </cfRule>
    <cfRule type="containsText" dxfId="1856" priority="1100" operator="containsText" text="冬休">
      <formula>NOT(ISERROR(SEARCH("冬休",F396)))</formula>
    </cfRule>
    <cfRule type="containsText" dxfId="1855" priority="1101" operator="containsText" text="夏休">
      <formula>NOT(ISERROR(SEARCH("夏休",F396)))</formula>
    </cfRule>
    <cfRule type="containsText" dxfId="1854" priority="1102" operator="containsText" text="製作">
      <formula>NOT(ISERROR(SEARCH("製作",F396)))</formula>
    </cfRule>
    <cfRule type="cellIs" dxfId="1853" priority="1103" operator="equal">
      <formula>"中止,製作"</formula>
    </cfRule>
    <cfRule type="containsText" dxfId="1852" priority="1104" operator="containsText" text="中止,製作,夏休,冬休,その他">
      <formula>NOT(ISERROR(SEARCH("中止,製作,夏休,冬休,その他",F396)))</formula>
    </cfRule>
    <cfRule type="containsText" dxfId="1851" priority="1105" operator="containsText" text="中止">
      <formula>NOT(ISERROR(SEARCH("中止",F396)))</formula>
    </cfRule>
  </conditionalFormatting>
  <conditionalFormatting sqref="F397:AG402">
    <cfRule type="containsText" dxfId="1850" priority="1094" operator="containsText" text="退">
      <formula>NOT(ISERROR(SEARCH("退",F397)))</formula>
    </cfRule>
    <cfRule type="containsText" dxfId="1849" priority="1095" operator="containsText" text="入">
      <formula>NOT(ISERROR(SEARCH("入",F397)))</formula>
    </cfRule>
    <cfRule type="containsText" dxfId="1848" priority="1096" operator="containsText" text="入,退">
      <formula>NOT(ISERROR(SEARCH("入,退",F397)))</formula>
    </cfRule>
    <cfRule type="containsText" dxfId="1847" priority="1097" operator="containsText" text="入,退">
      <formula>NOT(ISERROR(SEARCH("入,退",F397)))</formula>
    </cfRule>
    <cfRule type="cellIs" dxfId="1846" priority="1098" operator="equal">
      <formula>"休"</formula>
    </cfRule>
  </conditionalFormatting>
  <conditionalFormatting sqref="F397:AG402">
    <cfRule type="containsText" dxfId="1845" priority="1093" operator="containsText" text="外">
      <formula>NOT(ISERROR(SEARCH("外",F397)))</formula>
    </cfRule>
  </conditionalFormatting>
  <conditionalFormatting sqref="F403:AG403">
    <cfRule type="containsText" dxfId="1844" priority="1091" operator="containsText" text="日">
      <formula>NOT(ISERROR(SEARCH("日",F403)))</formula>
    </cfRule>
    <cfRule type="containsText" dxfId="1843" priority="1092" operator="containsText" text="土">
      <formula>NOT(ISERROR(SEARCH("土",F403)))</formula>
    </cfRule>
  </conditionalFormatting>
  <conditionalFormatting sqref="F403:AG403">
    <cfRule type="containsText" dxfId="1842" priority="1084" operator="containsText" text="その他">
      <formula>NOT(ISERROR(SEARCH("その他",F403)))</formula>
    </cfRule>
    <cfRule type="containsText" dxfId="1841" priority="1085" operator="containsText" text="冬休">
      <formula>NOT(ISERROR(SEARCH("冬休",F403)))</formula>
    </cfRule>
    <cfRule type="containsText" dxfId="1840" priority="1086" operator="containsText" text="夏休">
      <formula>NOT(ISERROR(SEARCH("夏休",F403)))</formula>
    </cfRule>
    <cfRule type="containsText" dxfId="1839" priority="1087" operator="containsText" text="製作">
      <formula>NOT(ISERROR(SEARCH("製作",F403)))</formula>
    </cfRule>
    <cfRule type="cellIs" dxfId="1838" priority="1088" operator="equal">
      <formula>"中止,製作"</formula>
    </cfRule>
    <cfRule type="containsText" dxfId="1837" priority="1089" operator="containsText" text="中止,製作,夏休,冬休,その他">
      <formula>NOT(ISERROR(SEARCH("中止,製作,夏休,冬休,その他",F403)))</formula>
    </cfRule>
    <cfRule type="containsText" dxfId="1836" priority="1090" operator="containsText" text="中止">
      <formula>NOT(ISERROR(SEARCH("中止",F403)))</formula>
    </cfRule>
  </conditionalFormatting>
  <conditionalFormatting sqref="F408:AG408">
    <cfRule type="containsText" dxfId="1835" priority="1082" operator="containsText" text="日">
      <formula>NOT(ISERROR(SEARCH("日",F408)))</formula>
    </cfRule>
    <cfRule type="containsText" dxfId="1834" priority="1083" operator="containsText" text="土">
      <formula>NOT(ISERROR(SEARCH("土",F408)))</formula>
    </cfRule>
  </conditionalFormatting>
  <conditionalFormatting sqref="F408:AG408">
    <cfRule type="containsText" dxfId="1833" priority="1075" operator="containsText" text="その他">
      <formula>NOT(ISERROR(SEARCH("その他",F408)))</formula>
    </cfRule>
    <cfRule type="containsText" dxfId="1832" priority="1076" operator="containsText" text="冬休">
      <formula>NOT(ISERROR(SEARCH("冬休",F408)))</formula>
    </cfRule>
    <cfRule type="containsText" dxfId="1831" priority="1077" operator="containsText" text="夏休">
      <formula>NOT(ISERROR(SEARCH("夏休",F408)))</formula>
    </cfRule>
    <cfRule type="containsText" dxfId="1830" priority="1078" operator="containsText" text="製作">
      <formula>NOT(ISERROR(SEARCH("製作",F408)))</formula>
    </cfRule>
    <cfRule type="cellIs" dxfId="1829" priority="1079" operator="equal">
      <formula>"中止,製作"</formula>
    </cfRule>
    <cfRule type="containsText" dxfId="1828" priority="1080" operator="containsText" text="中止,製作,夏休,冬休,その他">
      <formula>NOT(ISERROR(SEARCH("中止,製作,夏休,冬休,その他",F408)))</formula>
    </cfRule>
    <cfRule type="containsText" dxfId="1827" priority="1081" operator="containsText" text="中止">
      <formula>NOT(ISERROR(SEARCH("中止",F408)))</formula>
    </cfRule>
  </conditionalFormatting>
  <conditionalFormatting sqref="F397:F402">
    <cfRule type="containsText" dxfId="1826" priority="1074" operator="containsText" text="－">
      <formula>NOT(ISERROR(SEARCH("－",F397)))</formula>
    </cfRule>
  </conditionalFormatting>
  <conditionalFormatting sqref="G397:G402 H399:U401 V401:AG401">
    <cfRule type="containsText" dxfId="1825" priority="1073" operator="containsText" text="－">
      <formula>NOT(ISERROR(SEARCH("－",G397)))</formula>
    </cfRule>
  </conditionalFormatting>
  <conditionalFormatting sqref="G397:AG402">
    <cfRule type="containsText" dxfId="1824" priority="1072" operator="containsText" text="－">
      <formula>NOT(ISERROR(SEARCH("－",G397)))</formula>
    </cfRule>
  </conditionalFormatting>
  <conditionalFormatting sqref="F404:AG407">
    <cfRule type="containsText" dxfId="1823" priority="1067" operator="containsText" text="退">
      <formula>NOT(ISERROR(SEARCH("退",F404)))</formula>
    </cfRule>
    <cfRule type="containsText" dxfId="1822" priority="1068" operator="containsText" text="入">
      <formula>NOT(ISERROR(SEARCH("入",F404)))</formula>
    </cfRule>
    <cfRule type="containsText" dxfId="1821" priority="1069" operator="containsText" text="入,退">
      <formula>NOT(ISERROR(SEARCH("入,退",F404)))</formula>
    </cfRule>
    <cfRule type="containsText" dxfId="1820" priority="1070" operator="containsText" text="入,退">
      <formula>NOT(ISERROR(SEARCH("入,退",F404)))</formula>
    </cfRule>
    <cfRule type="cellIs" dxfId="1819" priority="1071" operator="equal">
      <formula>"休"</formula>
    </cfRule>
  </conditionalFormatting>
  <conditionalFormatting sqref="F404:AG407">
    <cfRule type="containsText" dxfId="1818" priority="1066" operator="containsText" text="外">
      <formula>NOT(ISERROR(SEARCH("外",F404)))</formula>
    </cfRule>
  </conditionalFormatting>
  <conditionalFormatting sqref="F404:AG407">
    <cfRule type="containsText" dxfId="1817" priority="1065" operator="containsText" text="－">
      <formula>NOT(ISERROR(SEARCH("－",F404)))</formula>
    </cfRule>
  </conditionalFormatting>
  <conditionalFormatting sqref="F409:AG412">
    <cfRule type="containsText" dxfId="1816" priority="1060" operator="containsText" text="退">
      <formula>NOT(ISERROR(SEARCH("退",F409)))</formula>
    </cfRule>
    <cfRule type="containsText" dxfId="1815" priority="1061" operator="containsText" text="入">
      <formula>NOT(ISERROR(SEARCH("入",F409)))</formula>
    </cfRule>
    <cfRule type="containsText" dxfId="1814" priority="1062" operator="containsText" text="入,退">
      <formula>NOT(ISERROR(SEARCH("入,退",F409)))</formula>
    </cfRule>
    <cfRule type="containsText" dxfId="1813" priority="1063" operator="containsText" text="入,退">
      <formula>NOT(ISERROR(SEARCH("入,退",F409)))</formula>
    </cfRule>
    <cfRule type="cellIs" dxfId="1812" priority="1064" operator="equal">
      <formula>"休"</formula>
    </cfRule>
  </conditionalFormatting>
  <conditionalFormatting sqref="F409:AG412">
    <cfRule type="containsText" dxfId="1811" priority="1059" operator="containsText" text="外">
      <formula>NOT(ISERROR(SEARCH("外",F409)))</formula>
    </cfRule>
  </conditionalFormatting>
  <conditionalFormatting sqref="F409:AG412">
    <cfRule type="containsText" dxfId="1810" priority="1058" operator="containsText" text="－">
      <formula>NOT(ISERROR(SEARCH("－",F409)))</formula>
    </cfRule>
  </conditionalFormatting>
  <conditionalFormatting sqref="F416:AG416">
    <cfRule type="containsText" dxfId="1809" priority="1056" operator="containsText" text="日">
      <formula>NOT(ISERROR(SEARCH("日",F416)))</formula>
    </cfRule>
    <cfRule type="containsText" dxfId="1808" priority="1057" operator="containsText" text="土">
      <formula>NOT(ISERROR(SEARCH("土",F416)))</formula>
    </cfRule>
  </conditionalFormatting>
  <conditionalFormatting sqref="F416:AG416">
    <cfRule type="containsText" dxfId="1807" priority="1049" operator="containsText" text="その他">
      <formula>NOT(ISERROR(SEARCH("その他",F416)))</formula>
    </cfRule>
    <cfRule type="containsText" dxfId="1806" priority="1050" operator="containsText" text="冬休">
      <formula>NOT(ISERROR(SEARCH("冬休",F416)))</formula>
    </cfRule>
    <cfRule type="containsText" dxfId="1805" priority="1051" operator="containsText" text="夏休">
      <formula>NOT(ISERROR(SEARCH("夏休",F416)))</formula>
    </cfRule>
    <cfRule type="containsText" dxfId="1804" priority="1052" operator="containsText" text="製作">
      <formula>NOT(ISERROR(SEARCH("製作",F416)))</formula>
    </cfRule>
    <cfRule type="cellIs" dxfId="1803" priority="1053" operator="equal">
      <formula>"中止,製作"</formula>
    </cfRule>
    <cfRule type="containsText" dxfId="1802" priority="1054" operator="containsText" text="中止,製作,夏休,冬休,その他">
      <formula>NOT(ISERROR(SEARCH("中止,製作,夏休,冬休,その他",F416)))</formula>
    </cfRule>
    <cfRule type="containsText" dxfId="1801" priority="1055" operator="containsText" text="中止">
      <formula>NOT(ISERROR(SEARCH("中止",F416)))</formula>
    </cfRule>
  </conditionalFormatting>
  <conditionalFormatting sqref="F417:AG422">
    <cfRule type="containsText" dxfId="1800" priority="1044" operator="containsText" text="退">
      <formula>NOT(ISERROR(SEARCH("退",F417)))</formula>
    </cfRule>
    <cfRule type="containsText" dxfId="1799" priority="1045" operator="containsText" text="入">
      <formula>NOT(ISERROR(SEARCH("入",F417)))</formula>
    </cfRule>
    <cfRule type="containsText" dxfId="1798" priority="1046" operator="containsText" text="入,退">
      <formula>NOT(ISERROR(SEARCH("入,退",F417)))</formula>
    </cfRule>
    <cfRule type="containsText" dxfId="1797" priority="1047" operator="containsText" text="入,退">
      <formula>NOT(ISERROR(SEARCH("入,退",F417)))</formula>
    </cfRule>
    <cfRule type="cellIs" dxfId="1796" priority="1048" operator="equal">
      <formula>"休"</formula>
    </cfRule>
  </conditionalFormatting>
  <conditionalFormatting sqref="F417:AG422">
    <cfRule type="containsText" dxfId="1795" priority="1043" operator="containsText" text="外">
      <formula>NOT(ISERROR(SEARCH("外",F417)))</formula>
    </cfRule>
  </conditionalFormatting>
  <conditionalFormatting sqref="F423:AG423">
    <cfRule type="containsText" dxfId="1794" priority="1041" operator="containsText" text="日">
      <formula>NOT(ISERROR(SEARCH("日",F423)))</formula>
    </cfRule>
    <cfRule type="containsText" dxfId="1793" priority="1042" operator="containsText" text="土">
      <formula>NOT(ISERROR(SEARCH("土",F423)))</formula>
    </cfRule>
  </conditionalFormatting>
  <conditionalFormatting sqref="F423:AG423">
    <cfRule type="containsText" dxfId="1792" priority="1034" operator="containsText" text="その他">
      <formula>NOT(ISERROR(SEARCH("その他",F423)))</formula>
    </cfRule>
    <cfRule type="containsText" dxfId="1791" priority="1035" operator="containsText" text="冬休">
      <formula>NOT(ISERROR(SEARCH("冬休",F423)))</formula>
    </cfRule>
    <cfRule type="containsText" dxfId="1790" priority="1036" operator="containsText" text="夏休">
      <formula>NOT(ISERROR(SEARCH("夏休",F423)))</formula>
    </cfRule>
    <cfRule type="containsText" dxfId="1789" priority="1037" operator="containsText" text="製作">
      <formula>NOT(ISERROR(SEARCH("製作",F423)))</formula>
    </cfRule>
    <cfRule type="cellIs" dxfId="1788" priority="1038" operator="equal">
      <formula>"中止,製作"</formula>
    </cfRule>
    <cfRule type="containsText" dxfId="1787" priority="1039" operator="containsText" text="中止,製作,夏休,冬休,その他">
      <formula>NOT(ISERROR(SEARCH("中止,製作,夏休,冬休,その他",F423)))</formula>
    </cfRule>
    <cfRule type="containsText" dxfId="1786" priority="1040" operator="containsText" text="中止">
      <formula>NOT(ISERROR(SEARCH("中止",F423)))</formula>
    </cfRule>
  </conditionalFormatting>
  <conditionalFormatting sqref="F428:AG428">
    <cfRule type="containsText" dxfId="1785" priority="1032" operator="containsText" text="日">
      <formula>NOT(ISERROR(SEARCH("日",F428)))</formula>
    </cfRule>
    <cfRule type="containsText" dxfId="1784" priority="1033" operator="containsText" text="土">
      <formula>NOT(ISERROR(SEARCH("土",F428)))</formula>
    </cfRule>
  </conditionalFormatting>
  <conditionalFormatting sqref="F428:AG428">
    <cfRule type="containsText" dxfId="1783" priority="1025" operator="containsText" text="その他">
      <formula>NOT(ISERROR(SEARCH("その他",F428)))</formula>
    </cfRule>
    <cfRule type="containsText" dxfId="1782" priority="1026" operator="containsText" text="冬休">
      <formula>NOT(ISERROR(SEARCH("冬休",F428)))</formula>
    </cfRule>
    <cfRule type="containsText" dxfId="1781" priority="1027" operator="containsText" text="夏休">
      <formula>NOT(ISERROR(SEARCH("夏休",F428)))</formula>
    </cfRule>
    <cfRule type="containsText" dxfId="1780" priority="1028" operator="containsText" text="製作">
      <formula>NOT(ISERROR(SEARCH("製作",F428)))</formula>
    </cfRule>
    <cfRule type="cellIs" dxfId="1779" priority="1029" operator="equal">
      <formula>"中止,製作"</formula>
    </cfRule>
    <cfRule type="containsText" dxfId="1778" priority="1030" operator="containsText" text="中止,製作,夏休,冬休,その他">
      <formula>NOT(ISERROR(SEARCH("中止,製作,夏休,冬休,その他",F428)))</formula>
    </cfRule>
    <cfRule type="containsText" dxfId="1777" priority="1031" operator="containsText" text="中止">
      <formula>NOT(ISERROR(SEARCH("中止",F428)))</formula>
    </cfRule>
  </conditionalFormatting>
  <conditionalFormatting sqref="F417:F422">
    <cfRule type="containsText" dxfId="1776" priority="1024" operator="containsText" text="－">
      <formula>NOT(ISERROR(SEARCH("－",F417)))</formula>
    </cfRule>
  </conditionalFormatting>
  <conditionalFormatting sqref="G417:G422 H419:U421 V421:AG421">
    <cfRule type="containsText" dxfId="1775" priority="1023" operator="containsText" text="－">
      <formula>NOT(ISERROR(SEARCH("－",G417)))</formula>
    </cfRule>
  </conditionalFormatting>
  <conditionalFormatting sqref="G417:AG422">
    <cfRule type="containsText" dxfId="1774" priority="1022" operator="containsText" text="－">
      <formula>NOT(ISERROR(SEARCH("－",G417)))</formula>
    </cfRule>
  </conditionalFormatting>
  <conditionalFormatting sqref="F424:AG427">
    <cfRule type="containsText" dxfId="1773" priority="1017" operator="containsText" text="退">
      <formula>NOT(ISERROR(SEARCH("退",F424)))</formula>
    </cfRule>
    <cfRule type="containsText" dxfId="1772" priority="1018" operator="containsText" text="入">
      <formula>NOT(ISERROR(SEARCH("入",F424)))</formula>
    </cfRule>
    <cfRule type="containsText" dxfId="1771" priority="1019" operator="containsText" text="入,退">
      <formula>NOT(ISERROR(SEARCH("入,退",F424)))</formula>
    </cfRule>
    <cfRule type="containsText" dxfId="1770" priority="1020" operator="containsText" text="入,退">
      <formula>NOT(ISERROR(SEARCH("入,退",F424)))</formula>
    </cfRule>
    <cfRule type="cellIs" dxfId="1769" priority="1021" operator="equal">
      <formula>"休"</formula>
    </cfRule>
  </conditionalFormatting>
  <conditionalFormatting sqref="F424:AG427">
    <cfRule type="containsText" dxfId="1768" priority="1016" operator="containsText" text="外">
      <formula>NOT(ISERROR(SEARCH("外",F424)))</formula>
    </cfRule>
  </conditionalFormatting>
  <conditionalFormatting sqref="F424:AG427">
    <cfRule type="containsText" dxfId="1767" priority="1015" operator="containsText" text="－">
      <formula>NOT(ISERROR(SEARCH("－",F424)))</formula>
    </cfRule>
  </conditionalFormatting>
  <conditionalFormatting sqref="F429:AG432">
    <cfRule type="containsText" dxfId="1766" priority="1010" operator="containsText" text="退">
      <formula>NOT(ISERROR(SEARCH("退",F429)))</formula>
    </cfRule>
    <cfRule type="containsText" dxfId="1765" priority="1011" operator="containsText" text="入">
      <formula>NOT(ISERROR(SEARCH("入",F429)))</formula>
    </cfRule>
    <cfRule type="containsText" dxfId="1764" priority="1012" operator="containsText" text="入,退">
      <formula>NOT(ISERROR(SEARCH("入,退",F429)))</formula>
    </cfRule>
    <cfRule type="containsText" dxfId="1763" priority="1013" operator="containsText" text="入,退">
      <formula>NOT(ISERROR(SEARCH("入,退",F429)))</formula>
    </cfRule>
    <cfRule type="cellIs" dxfId="1762" priority="1014" operator="equal">
      <formula>"休"</formula>
    </cfRule>
  </conditionalFormatting>
  <conditionalFormatting sqref="F429:AG432">
    <cfRule type="containsText" dxfId="1761" priority="1009" operator="containsText" text="外">
      <formula>NOT(ISERROR(SEARCH("外",F429)))</formula>
    </cfRule>
  </conditionalFormatting>
  <conditionalFormatting sqref="F429:AG432">
    <cfRule type="containsText" dxfId="1760" priority="1008" operator="containsText" text="－">
      <formula>NOT(ISERROR(SEARCH("－",F429)))</formula>
    </cfRule>
  </conditionalFormatting>
  <conditionalFormatting sqref="F442:AG442">
    <cfRule type="containsText" dxfId="1759" priority="1006" operator="containsText" text="日">
      <formula>NOT(ISERROR(SEARCH("日",F442)))</formula>
    </cfRule>
    <cfRule type="containsText" dxfId="1758" priority="1007" operator="containsText" text="土">
      <formula>NOT(ISERROR(SEARCH("土",F442)))</formula>
    </cfRule>
  </conditionalFormatting>
  <conditionalFormatting sqref="F442:AG442">
    <cfRule type="containsText" dxfId="1757" priority="999" operator="containsText" text="その他">
      <formula>NOT(ISERROR(SEARCH("その他",F442)))</formula>
    </cfRule>
    <cfRule type="containsText" dxfId="1756" priority="1000" operator="containsText" text="冬休">
      <formula>NOT(ISERROR(SEARCH("冬休",F442)))</formula>
    </cfRule>
    <cfRule type="containsText" dxfId="1755" priority="1001" operator="containsText" text="夏休">
      <formula>NOT(ISERROR(SEARCH("夏休",F442)))</formula>
    </cfRule>
    <cfRule type="containsText" dxfId="1754" priority="1002" operator="containsText" text="製作">
      <formula>NOT(ISERROR(SEARCH("製作",F442)))</formula>
    </cfRule>
    <cfRule type="cellIs" dxfId="1753" priority="1003" operator="equal">
      <formula>"中止,製作"</formula>
    </cfRule>
    <cfRule type="containsText" dxfId="1752" priority="1004" operator="containsText" text="中止,製作,夏休,冬休,その他">
      <formula>NOT(ISERROR(SEARCH("中止,製作,夏休,冬休,その他",F442)))</formula>
    </cfRule>
    <cfRule type="containsText" dxfId="1751" priority="1005" operator="containsText" text="中止">
      <formula>NOT(ISERROR(SEARCH("中止",F442)))</formula>
    </cfRule>
  </conditionalFormatting>
  <conditionalFormatting sqref="F443:AG448">
    <cfRule type="containsText" dxfId="1750" priority="994" operator="containsText" text="退">
      <formula>NOT(ISERROR(SEARCH("退",F443)))</formula>
    </cfRule>
    <cfRule type="containsText" dxfId="1749" priority="995" operator="containsText" text="入">
      <formula>NOT(ISERROR(SEARCH("入",F443)))</formula>
    </cfRule>
    <cfRule type="containsText" dxfId="1748" priority="996" operator="containsText" text="入,退">
      <formula>NOT(ISERROR(SEARCH("入,退",F443)))</formula>
    </cfRule>
    <cfRule type="containsText" dxfId="1747" priority="997" operator="containsText" text="入,退">
      <formula>NOT(ISERROR(SEARCH("入,退",F443)))</formula>
    </cfRule>
    <cfRule type="cellIs" dxfId="1746" priority="998" operator="equal">
      <formula>"休"</formula>
    </cfRule>
  </conditionalFormatting>
  <conditionalFormatting sqref="F443:AG448">
    <cfRule type="containsText" dxfId="1745" priority="993" operator="containsText" text="外">
      <formula>NOT(ISERROR(SEARCH("外",F443)))</formula>
    </cfRule>
  </conditionalFormatting>
  <conditionalFormatting sqref="F449:AG449">
    <cfRule type="containsText" dxfId="1744" priority="991" operator="containsText" text="日">
      <formula>NOT(ISERROR(SEARCH("日",F449)))</formula>
    </cfRule>
    <cfRule type="containsText" dxfId="1743" priority="992" operator="containsText" text="土">
      <formula>NOT(ISERROR(SEARCH("土",F449)))</formula>
    </cfRule>
  </conditionalFormatting>
  <conditionalFormatting sqref="F449:AG449">
    <cfRule type="containsText" dxfId="1742" priority="984" operator="containsText" text="その他">
      <formula>NOT(ISERROR(SEARCH("その他",F449)))</formula>
    </cfRule>
    <cfRule type="containsText" dxfId="1741" priority="985" operator="containsText" text="冬休">
      <formula>NOT(ISERROR(SEARCH("冬休",F449)))</formula>
    </cfRule>
    <cfRule type="containsText" dxfId="1740" priority="986" operator="containsText" text="夏休">
      <formula>NOT(ISERROR(SEARCH("夏休",F449)))</formula>
    </cfRule>
    <cfRule type="containsText" dxfId="1739" priority="987" operator="containsText" text="製作">
      <formula>NOT(ISERROR(SEARCH("製作",F449)))</formula>
    </cfRule>
    <cfRule type="cellIs" dxfId="1738" priority="988" operator="equal">
      <formula>"中止,製作"</formula>
    </cfRule>
    <cfRule type="containsText" dxfId="1737" priority="989" operator="containsText" text="中止,製作,夏休,冬休,その他">
      <formula>NOT(ISERROR(SEARCH("中止,製作,夏休,冬休,その他",F449)))</formula>
    </cfRule>
    <cfRule type="containsText" dxfId="1736" priority="990" operator="containsText" text="中止">
      <formula>NOT(ISERROR(SEARCH("中止",F449)))</formula>
    </cfRule>
  </conditionalFormatting>
  <conditionalFormatting sqref="F454:AG454">
    <cfRule type="containsText" dxfId="1735" priority="982" operator="containsText" text="日">
      <formula>NOT(ISERROR(SEARCH("日",F454)))</formula>
    </cfRule>
    <cfRule type="containsText" dxfId="1734" priority="983" operator="containsText" text="土">
      <formula>NOT(ISERROR(SEARCH("土",F454)))</formula>
    </cfRule>
  </conditionalFormatting>
  <conditionalFormatting sqref="F454:AG454">
    <cfRule type="containsText" dxfId="1733" priority="975" operator="containsText" text="その他">
      <formula>NOT(ISERROR(SEARCH("その他",F454)))</formula>
    </cfRule>
    <cfRule type="containsText" dxfId="1732" priority="976" operator="containsText" text="冬休">
      <formula>NOT(ISERROR(SEARCH("冬休",F454)))</formula>
    </cfRule>
    <cfRule type="containsText" dxfId="1731" priority="977" operator="containsText" text="夏休">
      <formula>NOT(ISERROR(SEARCH("夏休",F454)))</formula>
    </cfRule>
    <cfRule type="containsText" dxfId="1730" priority="978" operator="containsText" text="製作">
      <formula>NOT(ISERROR(SEARCH("製作",F454)))</formula>
    </cfRule>
    <cfRule type="cellIs" dxfId="1729" priority="979" operator="equal">
      <formula>"中止,製作"</formula>
    </cfRule>
    <cfRule type="containsText" dxfId="1728" priority="980" operator="containsText" text="中止,製作,夏休,冬休,その他">
      <formula>NOT(ISERROR(SEARCH("中止,製作,夏休,冬休,その他",F454)))</formula>
    </cfRule>
    <cfRule type="containsText" dxfId="1727" priority="981" operator="containsText" text="中止">
      <formula>NOT(ISERROR(SEARCH("中止",F454)))</formula>
    </cfRule>
  </conditionalFormatting>
  <conditionalFormatting sqref="F443:F448">
    <cfRule type="containsText" dxfId="1726" priority="974" operator="containsText" text="－">
      <formula>NOT(ISERROR(SEARCH("－",F443)))</formula>
    </cfRule>
  </conditionalFormatting>
  <conditionalFormatting sqref="G443:G448 H445:U447 V447:AG447">
    <cfRule type="containsText" dxfId="1725" priority="973" operator="containsText" text="－">
      <formula>NOT(ISERROR(SEARCH("－",G443)))</formula>
    </cfRule>
  </conditionalFormatting>
  <conditionalFormatting sqref="G443:AG448">
    <cfRule type="containsText" dxfId="1724" priority="972" operator="containsText" text="－">
      <formula>NOT(ISERROR(SEARCH("－",G443)))</formula>
    </cfRule>
  </conditionalFormatting>
  <conditionalFormatting sqref="F450:AG453">
    <cfRule type="containsText" dxfId="1723" priority="967" operator="containsText" text="退">
      <formula>NOT(ISERROR(SEARCH("退",F450)))</formula>
    </cfRule>
    <cfRule type="containsText" dxfId="1722" priority="968" operator="containsText" text="入">
      <formula>NOT(ISERROR(SEARCH("入",F450)))</formula>
    </cfRule>
    <cfRule type="containsText" dxfId="1721" priority="969" operator="containsText" text="入,退">
      <formula>NOT(ISERROR(SEARCH("入,退",F450)))</formula>
    </cfRule>
    <cfRule type="containsText" dxfId="1720" priority="970" operator="containsText" text="入,退">
      <formula>NOT(ISERROR(SEARCH("入,退",F450)))</formula>
    </cfRule>
    <cfRule type="cellIs" dxfId="1719" priority="971" operator="equal">
      <formula>"休"</formula>
    </cfRule>
  </conditionalFormatting>
  <conditionalFormatting sqref="F450:AG453">
    <cfRule type="containsText" dxfId="1718" priority="966" operator="containsText" text="外">
      <formula>NOT(ISERROR(SEARCH("外",F450)))</formula>
    </cfRule>
  </conditionalFormatting>
  <conditionalFormatting sqref="F450:AG453">
    <cfRule type="containsText" dxfId="1717" priority="965" operator="containsText" text="－">
      <formula>NOT(ISERROR(SEARCH("－",F450)))</formula>
    </cfRule>
  </conditionalFormatting>
  <conditionalFormatting sqref="F455:AG458">
    <cfRule type="containsText" dxfId="1716" priority="960" operator="containsText" text="退">
      <formula>NOT(ISERROR(SEARCH("退",F455)))</formula>
    </cfRule>
    <cfRule type="containsText" dxfId="1715" priority="961" operator="containsText" text="入">
      <formula>NOT(ISERROR(SEARCH("入",F455)))</formula>
    </cfRule>
    <cfRule type="containsText" dxfId="1714" priority="962" operator="containsText" text="入,退">
      <formula>NOT(ISERROR(SEARCH("入,退",F455)))</formula>
    </cfRule>
    <cfRule type="containsText" dxfId="1713" priority="963" operator="containsText" text="入,退">
      <formula>NOT(ISERROR(SEARCH("入,退",F455)))</formula>
    </cfRule>
    <cfRule type="cellIs" dxfId="1712" priority="964" operator="equal">
      <formula>"休"</formula>
    </cfRule>
  </conditionalFormatting>
  <conditionalFormatting sqref="F455:AG458">
    <cfRule type="containsText" dxfId="1711" priority="959" operator="containsText" text="外">
      <formula>NOT(ISERROR(SEARCH("外",F455)))</formula>
    </cfRule>
  </conditionalFormatting>
  <conditionalFormatting sqref="F455:AG458">
    <cfRule type="containsText" dxfId="1710" priority="958" operator="containsText" text="－">
      <formula>NOT(ISERROR(SEARCH("－",F455)))</formula>
    </cfRule>
  </conditionalFormatting>
  <conditionalFormatting sqref="F462:AG462">
    <cfRule type="containsText" dxfId="1709" priority="956" operator="containsText" text="日">
      <formula>NOT(ISERROR(SEARCH("日",F462)))</formula>
    </cfRule>
    <cfRule type="containsText" dxfId="1708" priority="957" operator="containsText" text="土">
      <formula>NOT(ISERROR(SEARCH("土",F462)))</formula>
    </cfRule>
  </conditionalFormatting>
  <conditionalFormatting sqref="F462:AG462">
    <cfRule type="containsText" dxfId="1707" priority="949" operator="containsText" text="その他">
      <formula>NOT(ISERROR(SEARCH("その他",F462)))</formula>
    </cfRule>
    <cfRule type="containsText" dxfId="1706" priority="950" operator="containsText" text="冬休">
      <formula>NOT(ISERROR(SEARCH("冬休",F462)))</formula>
    </cfRule>
    <cfRule type="containsText" dxfId="1705" priority="951" operator="containsText" text="夏休">
      <formula>NOT(ISERROR(SEARCH("夏休",F462)))</formula>
    </cfRule>
    <cfRule type="containsText" dxfId="1704" priority="952" operator="containsText" text="製作">
      <formula>NOT(ISERROR(SEARCH("製作",F462)))</formula>
    </cfRule>
    <cfRule type="cellIs" dxfId="1703" priority="953" operator="equal">
      <formula>"中止,製作"</formula>
    </cfRule>
    <cfRule type="containsText" dxfId="1702" priority="954" operator="containsText" text="中止,製作,夏休,冬休,その他">
      <formula>NOT(ISERROR(SEARCH("中止,製作,夏休,冬休,その他",F462)))</formula>
    </cfRule>
    <cfRule type="containsText" dxfId="1701" priority="955" operator="containsText" text="中止">
      <formula>NOT(ISERROR(SEARCH("中止",F462)))</formula>
    </cfRule>
  </conditionalFormatting>
  <conditionalFormatting sqref="F463:AG468">
    <cfRule type="containsText" dxfId="1700" priority="944" operator="containsText" text="退">
      <formula>NOT(ISERROR(SEARCH("退",F463)))</formula>
    </cfRule>
    <cfRule type="containsText" dxfId="1699" priority="945" operator="containsText" text="入">
      <formula>NOT(ISERROR(SEARCH("入",F463)))</formula>
    </cfRule>
    <cfRule type="containsText" dxfId="1698" priority="946" operator="containsText" text="入,退">
      <formula>NOT(ISERROR(SEARCH("入,退",F463)))</formula>
    </cfRule>
    <cfRule type="containsText" dxfId="1697" priority="947" operator="containsText" text="入,退">
      <formula>NOT(ISERROR(SEARCH("入,退",F463)))</formula>
    </cfRule>
    <cfRule type="cellIs" dxfId="1696" priority="948" operator="equal">
      <formula>"休"</formula>
    </cfRule>
  </conditionalFormatting>
  <conditionalFormatting sqref="F463:AG468">
    <cfRule type="containsText" dxfId="1695" priority="943" operator="containsText" text="外">
      <formula>NOT(ISERROR(SEARCH("外",F463)))</formula>
    </cfRule>
  </conditionalFormatting>
  <conditionalFormatting sqref="F469:AG469">
    <cfRule type="containsText" dxfId="1694" priority="941" operator="containsText" text="日">
      <formula>NOT(ISERROR(SEARCH("日",F469)))</formula>
    </cfRule>
    <cfRule type="containsText" dxfId="1693" priority="942" operator="containsText" text="土">
      <formula>NOT(ISERROR(SEARCH("土",F469)))</formula>
    </cfRule>
  </conditionalFormatting>
  <conditionalFormatting sqref="F469:AG469">
    <cfRule type="containsText" dxfId="1692" priority="934" operator="containsText" text="その他">
      <formula>NOT(ISERROR(SEARCH("その他",F469)))</formula>
    </cfRule>
    <cfRule type="containsText" dxfId="1691" priority="935" operator="containsText" text="冬休">
      <formula>NOT(ISERROR(SEARCH("冬休",F469)))</formula>
    </cfRule>
    <cfRule type="containsText" dxfId="1690" priority="936" operator="containsText" text="夏休">
      <formula>NOT(ISERROR(SEARCH("夏休",F469)))</formula>
    </cfRule>
    <cfRule type="containsText" dxfId="1689" priority="937" operator="containsText" text="製作">
      <formula>NOT(ISERROR(SEARCH("製作",F469)))</formula>
    </cfRule>
    <cfRule type="cellIs" dxfId="1688" priority="938" operator="equal">
      <formula>"中止,製作"</formula>
    </cfRule>
    <cfRule type="containsText" dxfId="1687" priority="939" operator="containsText" text="中止,製作,夏休,冬休,その他">
      <formula>NOT(ISERROR(SEARCH("中止,製作,夏休,冬休,その他",F469)))</formula>
    </cfRule>
    <cfRule type="containsText" dxfId="1686" priority="940" operator="containsText" text="中止">
      <formula>NOT(ISERROR(SEARCH("中止",F469)))</formula>
    </cfRule>
  </conditionalFormatting>
  <conditionalFormatting sqref="F474:AG474">
    <cfRule type="containsText" dxfId="1685" priority="932" operator="containsText" text="日">
      <formula>NOT(ISERROR(SEARCH("日",F474)))</formula>
    </cfRule>
    <cfRule type="containsText" dxfId="1684" priority="933" operator="containsText" text="土">
      <formula>NOT(ISERROR(SEARCH("土",F474)))</formula>
    </cfRule>
  </conditionalFormatting>
  <conditionalFormatting sqref="F474:AG474">
    <cfRule type="containsText" dxfId="1683" priority="925" operator="containsText" text="その他">
      <formula>NOT(ISERROR(SEARCH("その他",F474)))</formula>
    </cfRule>
    <cfRule type="containsText" dxfId="1682" priority="926" operator="containsText" text="冬休">
      <formula>NOT(ISERROR(SEARCH("冬休",F474)))</formula>
    </cfRule>
    <cfRule type="containsText" dxfId="1681" priority="927" operator="containsText" text="夏休">
      <formula>NOT(ISERROR(SEARCH("夏休",F474)))</formula>
    </cfRule>
    <cfRule type="containsText" dxfId="1680" priority="928" operator="containsText" text="製作">
      <formula>NOT(ISERROR(SEARCH("製作",F474)))</formula>
    </cfRule>
    <cfRule type="cellIs" dxfId="1679" priority="929" operator="equal">
      <formula>"中止,製作"</formula>
    </cfRule>
    <cfRule type="containsText" dxfId="1678" priority="930" operator="containsText" text="中止,製作,夏休,冬休,その他">
      <formula>NOT(ISERROR(SEARCH("中止,製作,夏休,冬休,その他",F474)))</formula>
    </cfRule>
    <cfRule type="containsText" dxfId="1677" priority="931" operator="containsText" text="中止">
      <formula>NOT(ISERROR(SEARCH("中止",F474)))</formula>
    </cfRule>
  </conditionalFormatting>
  <conditionalFormatting sqref="F463:F468">
    <cfRule type="containsText" dxfId="1676" priority="924" operator="containsText" text="－">
      <formula>NOT(ISERROR(SEARCH("－",F463)))</formula>
    </cfRule>
  </conditionalFormatting>
  <conditionalFormatting sqref="G463:G468 H465:U467 V467:AG467">
    <cfRule type="containsText" dxfId="1675" priority="923" operator="containsText" text="－">
      <formula>NOT(ISERROR(SEARCH("－",G463)))</formula>
    </cfRule>
  </conditionalFormatting>
  <conditionalFormatting sqref="G463:AG468">
    <cfRule type="containsText" dxfId="1674" priority="922" operator="containsText" text="－">
      <formula>NOT(ISERROR(SEARCH("－",G463)))</formula>
    </cfRule>
  </conditionalFormatting>
  <conditionalFormatting sqref="F470:AG473">
    <cfRule type="containsText" dxfId="1673" priority="917" operator="containsText" text="退">
      <formula>NOT(ISERROR(SEARCH("退",F470)))</formula>
    </cfRule>
    <cfRule type="containsText" dxfId="1672" priority="918" operator="containsText" text="入">
      <formula>NOT(ISERROR(SEARCH("入",F470)))</formula>
    </cfRule>
    <cfRule type="containsText" dxfId="1671" priority="919" operator="containsText" text="入,退">
      <formula>NOT(ISERROR(SEARCH("入,退",F470)))</formula>
    </cfRule>
    <cfRule type="containsText" dxfId="1670" priority="920" operator="containsText" text="入,退">
      <formula>NOT(ISERROR(SEARCH("入,退",F470)))</formula>
    </cfRule>
    <cfRule type="cellIs" dxfId="1669" priority="921" operator="equal">
      <formula>"休"</formula>
    </cfRule>
  </conditionalFormatting>
  <conditionalFormatting sqref="F470:AG473">
    <cfRule type="containsText" dxfId="1668" priority="916" operator="containsText" text="外">
      <formula>NOT(ISERROR(SEARCH("外",F470)))</formula>
    </cfRule>
  </conditionalFormatting>
  <conditionalFormatting sqref="F470:AG473">
    <cfRule type="containsText" dxfId="1667" priority="915" operator="containsText" text="－">
      <formula>NOT(ISERROR(SEARCH("－",F470)))</formula>
    </cfRule>
  </conditionalFormatting>
  <conditionalFormatting sqref="F475:AG478">
    <cfRule type="containsText" dxfId="1666" priority="910" operator="containsText" text="退">
      <formula>NOT(ISERROR(SEARCH("退",F475)))</formula>
    </cfRule>
    <cfRule type="containsText" dxfId="1665" priority="911" operator="containsText" text="入">
      <formula>NOT(ISERROR(SEARCH("入",F475)))</formula>
    </cfRule>
    <cfRule type="containsText" dxfId="1664" priority="912" operator="containsText" text="入,退">
      <formula>NOT(ISERROR(SEARCH("入,退",F475)))</formula>
    </cfRule>
    <cfRule type="containsText" dxfId="1663" priority="913" operator="containsText" text="入,退">
      <formula>NOT(ISERROR(SEARCH("入,退",F475)))</formula>
    </cfRule>
    <cfRule type="cellIs" dxfId="1662" priority="914" operator="equal">
      <formula>"休"</formula>
    </cfRule>
  </conditionalFormatting>
  <conditionalFormatting sqref="F475:AG478">
    <cfRule type="containsText" dxfId="1661" priority="909" operator="containsText" text="外">
      <formula>NOT(ISERROR(SEARCH("外",F475)))</formula>
    </cfRule>
  </conditionalFormatting>
  <conditionalFormatting sqref="F475:AG478">
    <cfRule type="containsText" dxfId="1660" priority="908" operator="containsText" text="－">
      <formula>NOT(ISERROR(SEARCH("－",F475)))</formula>
    </cfRule>
  </conditionalFormatting>
  <conditionalFormatting sqref="F482:AG482">
    <cfRule type="containsText" dxfId="1659" priority="906" operator="containsText" text="日">
      <formula>NOT(ISERROR(SEARCH("日",F482)))</formula>
    </cfRule>
    <cfRule type="containsText" dxfId="1658" priority="907" operator="containsText" text="土">
      <formula>NOT(ISERROR(SEARCH("土",F482)))</formula>
    </cfRule>
  </conditionalFormatting>
  <conditionalFormatting sqref="F482:AG482">
    <cfRule type="containsText" dxfId="1657" priority="899" operator="containsText" text="その他">
      <formula>NOT(ISERROR(SEARCH("その他",F482)))</formula>
    </cfRule>
    <cfRule type="containsText" dxfId="1656" priority="900" operator="containsText" text="冬休">
      <formula>NOT(ISERROR(SEARCH("冬休",F482)))</formula>
    </cfRule>
    <cfRule type="containsText" dxfId="1655" priority="901" operator="containsText" text="夏休">
      <formula>NOT(ISERROR(SEARCH("夏休",F482)))</formula>
    </cfRule>
    <cfRule type="containsText" dxfId="1654" priority="902" operator="containsText" text="製作">
      <formula>NOT(ISERROR(SEARCH("製作",F482)))</formula>
    </cfRule>
    <cfRule type="cellIs" dxfId="1653" priority="903" operator="equal">
      <formula>"中止,製作"</formula>
    </cfRule>
    <cfRule type="containsText" dxfId="1652" priority="904" operator="containsText" text="中止,製作,夏休,冬休,その他">
      <formula>NOT(ISERROR(SEARCH("中止,製作,夏休,冬休,その他",F482)))</formula>
    </cfRule>
    <cfRule type="containsText" dxfId="1651" priority="905" operator="containsText" text="中止">
      <formula>NOT(ISERROR(SEARCH("中止",F482)))</formula>
    </cfRule>
  </conditionalFormatting>
  <conditionalFormatting sqref="F483:AG488">
    <cfRule type="containsText" dxfId="1650" priority="894" operator="containsText" text="退">
      <formula>NOT(ISERROR(SEARCH("退",F483)))</formula>
    </cfRule>
    <cfRule type="containsText" dxfId="1649" priority="895" operator="containsText" text="入">
      <formula>NOT(ISERROR(SEARCH("入",F483)))</formula>
    </cfRule>
    <cfRule type="containsText" dxfId="1648" priority="896" operator="containsText" text="入,退">
      <formula>NOT(ISERROR(SEARCH("入,退",F483)))</formula>
    </cfRule>
    <cfRule type="containsText" dxfId="1647" priority="897" operator="containsText" text="入,退">
      <formula>NOT(ISERROR(SEARCH("入,退",F483)))</formula>
    </cfRule>
    <cfRule type="cellIs" dxfId="1646" priority="898" operator="equal">
      <formula>"休"</formula>
    </cfRule>
  </conditionalFormatting>
  <conditionalFormatting sqref="F483:AG488">
    <cfRule type="containsText" dxfId="1645" priority="893" operator="containsText" text="外">
      <formula>NOT(ISERROR(SEARCH("外",F483)))</formula>
    </cfRule>
  </conditionalFormatting>
  <conditionalFormatting sqref="F489:AG489">
    <cfRule type="containsText" dxfId="1644" priority="891" operator="containsText" text="日">
      <formula>NOT(ISERROR(SEARCH("日",F489)))</formula>
    </cfRule>
    <cfRule type="containsText" dxfId="1643" priority="892" operator="containsText" text="土">
      <formula>NOT(ISERROR(SEARCH("土",F489)))</formula>
    </cfRule>
  </conditionalFormatting>
  <conditionalFormatting sqref="F489:AG489">
    <cfRule type="containsText" dxfId="1642" priority="884" operator="containsText" text="その他">
      <formula>NOT(ISERROR(SEARCH("その他",F489)))</formula>
    </cfRule>
    <cfRule type="containsText" dxfId="1641" priority="885" operator="containsText" text="冬休">
      <formula>NOT(ISERROR(SEARCH("冬休",F489)))</formula>
    </cfRule>
    <cfRule type="containsText" dxfId="1640" priority="886" operator="containsText" text="夏休">
      <formula>NOT(ISERROR(SEARCH("夏休",F489)))</formula>
    </cfRule>
    <cfRule type="containsText" dxfId="1639" priority="887" operator="containsText" text="製作">
      <formula>NOT(ISERROR(SEARCH("製作",F489)))</formula>
    </cfRule>
    <cfRule type="cellIs" dxfId="1638" priority="888" operator="equal">
      <formula>"中止,製作"</formula>
    </cfRule>
    <cfRule type="containsText" dxfId="1637" priority="889" operator="containsText" text="中止,製作,夏休,冬休,その他">
      <formula>NOT(ISERROR(SEARCH("中止,製作,夏休,冬休,その他",F489)))</formula>
    </cfRule>
    <cfRule type="containsText" dxfId="1636" priority="890" operator="containsText" text="中止">
      <formula>NOT(ISERROR(SEARCH("中止",F489)))</formula>
    </cfRule>
  </conditionalFormatting>
  <conditionalFormatting sqref="F494:AG494">
    <cfRule type="containsText" dxfId="1635" priority="882" operator="containsText" text="日">
      <formula>NOT(ISERROR(SEARCH("日",F494)))</formula>
    </cfRule>
    <cfRule type="containsText" dxfId="1634" priority="883" operator="containsText" text="土">
      <formula>NOT(ISERROR(SEARCH("土",F494)))</formula>
    </cfRule>
  </conditionalFormatting>
  <conditionalFormatting sqref="F494:AG494">
    <cfRule type="containsText" dxfId="1633" priority="875" operator="containsText" text="その他">
      <formula>NOT(ISERROR(SEARCH("その他",F494)))</formula>
    </cfRule>
    <cfRule type="containsText" dxfId="1632" priority="876" operator="containsText" text="冬休">
      <formula>NOT(ISERROR(SEARCH("冬休",F494)))</formula>
    </cfRule>
    <cfRule type="containsText" dxfId="1631" priority="877" operator="containsText" text="夏休">
      <formula>NOT(ISERROR(SEARCH("夏休",F494)))</formula>
    </cfRule>
    <cfRule type="containsText" dxfId="1630" priority="878" operator="containsText" text="製作">
      <formula>NOT(ISERROR(SEARCH("製作",F494)))</formula>
    </cfRule>
    <cfRule type="cellIs" dxfId="1629" priority="879" operator="equal">
      <formula>"中止,製作"</formula>
    </cfRule>
    <cfRule type="containsText" dxfId="1628" priority="880" operator="containsText" text="中止,製作,夏休,冬休,その他">
      <formula>NOT(ISERROR(SEARCH("中止,製作,夏休,冬休,その他",F494)))</formula>
    </cfRule>
    <cfRule type="containsText" dxfId="1627" priority="881" operator="containsText" text="中止">
      <formula>NOT(ISERROR(SEARCH("中止",F494)))</formula>
    </cfRule>
  </conditionalFormatting>
  <conditionalFormatting sqref="F483:F488">
    <cfRule type="containsText" dxfId="1626" priority="874" operator="containsText" text="－">
      <formula>NOT(ISERROR(SEARCH("－",F483)))</formula>
    </cfRule>
  </conditionalFormatting>
  <conditionalFormatting sqref="G483:G488 H485:U487 V487:AG487">
    <cfRule type="containsText" dxfId="1625" priority="873" operator="containsText" text="－">
      <formula>NOT(ISERROR(SEARCH("－",G483)))</formula>
    </cfRule>
  </conditionalFormatting>
  <conditionalFormatting sqref="G483:AG488">
    <cfRule type="containsText" dxfId="1624" priority="872" operator="containsText" text="－">
      <formula>NOT(ISERROR(SEARCH("－",G483)))</formula>
    </cfRule>
  </conditionalFormatting>
  <conditionalFormatting sqref="F490:AG493">
    <cfRule type="containsText" dxfId="1623" priority="867" operator="containsText" text="退">
      <formula>NOT(ISERROR(SEARCH("退",F490)))</formula>
    </cfRule>
    <cfRule type="containsText" dxfId="1622" priority="868" operator="containsText" text="入">
      <formula>NOT(ISERROR(SEARCH("入",F490)))</formula>
    </cfRule>
    <cfRule type="containsText" dxfId="1621" priority="869" operator="containsText" text="入,退">
      <formula>NOT(ISERROR(SEARCH("入,退",F490)))</formula>
    </cfRule>
    <cfRule type="containsText" dxfId="1620" priority="870" operator="containsText" text="入,退">
      <formula>NOT(ISERROR(SEARCH("入,退",F490)))</formula>
    </cfRule>
    <cfRule type="cellIs" dxfId="1619" priority="871" operator="equal">
      <formula>"休"</formula>
    </cfRule>
  </conditionalFormatting>
  <conditionalFormatting sqref="F490:AG493">
    <cfRule type="containsText" dxfId="1618" priority="866" operator="containsText" text="外">
      <formula>NOT(ISERROR(SEARCH("外",F490)))</formula>
    </cfRule>
  </conditionalFormatting>
  <conditionalFormatting sqref="F490:AG493">
    <cfRule type="containsText" dxfId="1617" priority="865" operator="containsText" text="－">
      <formula>NOT(ISERROR(SEARCH("－",F490)))</formula>
    </cfRule>
  </conditionalFormatting>
  <conditionalFormatting sqref="F495:AG498">
    <cfRule type="containsText" dxfId="1616" priority="860" operator="containsText" text="退">
      <formula>NOT(ISERROR(SEARCH("退",F495)))</formula>
    </cfRule>
    <cfRule type="containsText" dxfId="1615" priority="861" operator="containsText" text="入">
      <formula>NOT(ISERROR(SEARCH("入",F495)))</formula>
    </cfRule>
    <cfRule type="containsText" dxfId="1614" priority="862" operator="containsText" text="入,退">
      <formula>NOT(ISERROR(SEARCH("入,退",F495)))</formula>
    </cfRule>
    <cfRule type="containsText" dxfId="1613" priority="863" operator="containsText" text="入,退">
      <formula>NOT(ISERROR(SEARCH("入,退",F495)))</formula>
    </cfRule>
    <cfRule type="cellIs" dxfId="1612" priority="864" operator="equal">
      <formula>"休"</formula>
    </cfRule>
  </conditionalFormatting>
  <conditionalFormatting sqref="F495:AG498">
    <cfRule type="containsText" dxfId="1611" priority="859" operator="containsText" text="外">
      <formula>NOT(ISERROR(SEARCH("外",F495)))</formula>
    </cfRule>
  </conditionalFormatting>
  <conditionalFormatting sqref="F495:AG498">
    <cfRule type="containsText" dxfId="1610" priority="858" operator="containsText" text="－">
      <formula>NOT(ISERROR(SEARCH("－",F495)))</formula>
    </cfRule>
  </conditionalFormatting>
  <conditionalFormatting sqref="F502:AG502">
    <cfRule type="containsText" dxfId="1609" priority="856" operator="containsText" text="日">
      <formula>NOT(ISERROR(SEARCH("日",F502)))</formula>
    </cfRule>
    <cfRule type="containsText" dxfId="1608" priority="857" operator="containsText" text="土">
      <formula>NOT(ISERROR(SEARCH("土",F502)))</formula>
    </cfRule>
  </conditionalFormatting>
  <conditionalFormatting sqref="F502:AG502">
    <cfRule type="containsText" dxfId="1607" priority="849" operator="containsText" text="その他">
      <formula>NOT(ISERROR(SEARCH("その他",F502)))</formula>
    </cfRule>
    <cfRule type="containsText" dxfId="1606" priority="850" operator="containsText" text="冬休">
      <formula>NOT(ISERROR(SEARCH("冬休",F502)))</formula>
    </cfRule>
    <cfRule type="containsText" dxfId="1605" priority="851" operator="containsText" text="夏休">
      <formula>NOT(ISERROR(SEARCH("夏休",F502)))</formula>
    </cfRule>
    <cfRule type="containsText" dxfId="1604" priority="852" operator="containsText" text="製作">
      <formula>NOT(ISERROR(SEARCH("製作",F502)))</formula>
    </cfRule>
    <cfRule type="cellIs" dxfId="1603" priority="853" operator="equal">
      <formula>"中止,製作"</formula>
    </cfRule>
    <cfRule type="containsText" dxfId="1602" priority="854" operator="containsText" text="中止,製作,夏休,冬休,その他">
      <formula>NOT(ISERROR(SEARCH("中止,製作,夏休,冬休,その他",F502)))</formula>
    </cfRule>
    <cfRule type="containsText" dxfId="1601" priority="855" operator="containsText" text="中止">
      <formula>NOT(ISERROR(SEARCH("中止",F502)))</formula>
    </cfRule>
  </conditionalFormatting>
  <conditionalFormatting sqref="F503:AG508">
    <cfRule type="containsText" dxfId="1600" priority="844" operator="containsText" text="退">
      <formula>NOT(ISERROR(SEARCH("退",F503)))</formula>
    </cfRule>
    <cfRule type="containsText" dxfId="1599" priority="845" operator="containsText" text="入">
      <formula>NOT(ISERROR(SEARCH("入",F503)))</formula>
    </cfRule>
    <cfRule type="containsText" dxfId="1598" priority="846" operator="containsText" text="入,退">
      <formula>NOT(ISERROR(SEARCH("入,退",F503)))</formula>
    </cfRule>
    <cfRule type="containsText" dxfId="1597" priority="847" operator="containsText" text="入,退">
      <formula>NOT(ISERROR(SEARCH("入,退",F503)))</formula>
    </cfRule>
    <cfRule type="cellIs" dxfId="1596" priority="848" operator="equal">
      <formula>"休"</formula>
    </cfRule>
  </conditionalFormatting>
  <conditionalFormatting sqref="F503:AG508">
    <cfRule type="containsText" dxfId="1595" priority="843" operator="containsText" text="外">
      <formula>NOT(ISERROR(SEARCH("外",F503)))</formula>
    </cfRule>
  </conditionalFormatting>
  <conditionalFormatting sqref="F509:AG509">
    <cfRule type="containsText" dxfId="1594" priority="841" operator="containsText" text="日">
      <formula>NOT(ISERROR(SEARCH("日",F509)))</formula>
    </cfRule>
    <cfRule type="containsText" dxfId="1593" priority="842" operator="containsText" text="土">
      <formula>NOT(ISERROR(SEARCH("土",F509)))</formula>
    </cfRule>
  </conditionalFormatting>
  <conditionalFormatting sqref="F509:AG509">
    <cfRule type="containsText" dxfId="1592" priority="834" operator="containsText" text="その他">
      <formula>NOT(ISERROR(SEARCH("その他",F509)))</formula>
    </cfRule>
    <cfRule type="containsText" dxfId="1591" priority="835" operator="containsText" text="冬休">
      <formula>NOT(ISERROR(SEARCH("冬休",F509)))</formula>
    </cfRule>
    <cfRule type="containsText" dxfId="1590" priority="836" operator="containsText" text="夏休">
      <formula>NOT(ISERROR(SEARCH("夏休",F509)))</formula>
    </cfRule>
    <cfRule type="containsText" dxfId="1589" priority="837" operator="containsText" text="製作">
      <formula>NOT(ISERROR(SEARCH("製作",F509)))</formula>
    </cfRule>
    <cfRule type="cellIs" dxfId="1588" priority="838" operator="equal">
      <formula>"中止,製作"</formula>
    </cfRule>
    <cfRule type="containsText" dxfId="1587" priority="839" operator="containsText" text="中止,製作,夏休,冬休,その他">
      <formula>NOT(ISERROR(SEARCH("中止,製作,夏休,冬休,その他",F509)))</formula>
    </cfRule>
    <cfRule type="containsText" dxfId="1586" priority="840" operator="containsText" text="中止">
      <formula>NOT(ISERROR(SEARCH("中止",F509)))</formula>
    </cfRule>
  </conditionalFormatting>
  <conditionalFormatting sqref="F514:AG514">
    <cfRule type="containsText" dxfId="1585" priority="832" operator="containsText" text="日">
      <formula>NOT(ISERROR(SEARCH("日",F514)))</formula>
    </cfRule>
    <cfRule type="containsText" dxfId="1584" priority="833" operator="containsText" text="土">
      <formula>NOT(ISERROR(SEARCH("土",F514)))</formula>
    </cfRule>
  </conditionalFormatting>
  <conditionalFormatting sqref="F514:AG514">
    <cfRule type="containsText" dxfId="1583" priority="825" operator="containsText" text="その他">
      <formula>NOT(ISERROR(SEARCH("その他",F514)))</formula>
    </cfRule>
    <cfRule type="containsText" dxfId="1582" priority="826" operator="containsText" text="冬休">
      <formula>NOT(ISERROR(SEARCH("冬休",F514)))</formula>
    </cfRule>
    <cfRule type="containsText" dxfId="1581" priority="827" operator="containsText" text="夏休">
      <formula>NOT(ISERROR(SEARCH("夏休",F514)))</formula>
    </cfRule>
    <cfRule type="containsText" dxfId="1580" priority="828" operator="containsText" text="製作">
      <formula>NOT(ISERROR(SEARCH("製作",F514)))</formula>
    </cfRule>
    <cfRule type="cellIs" dxfId="1579" priority="829" operator="equal">
      <formula>"中止,製作"</formula>
    </cfRule>
    <cfRule type="containsText" dxfId="1578" priority="830" operator="containsText" text="中止,製作,夏休,冬休,その他">
      <formula>NOT(ISERROR(SEARCH("中止,製作,夏休,冬休,その他",F514)))</formula>
    </cfRule>
    <cfRule type="containsText" dxfId="1577" priority="831" operator="containsText" text="中止">
      <formula>NOT(ISERROR(SEARCH("中止",F514)))</formula>
    </cfRule>
  </conditionalFormatting>
  <conditionalFormatting sqref="F503:F508">
    <cfRule type="containsText" dxfId="1576" priority="824" operator="containsText" text="－">
      <formula>NOT(ISERROR(SEARCH("－",F503)))</formula>
    </cfRule>
  </conditionalFormatting>
  <conditionalFormatting sqref="G503:G508 H505:U507 V507:AG507">
    <cfRule type="containsText" dxfId="1575" priority="823" operator="containsText" text="－">
      <formula>NOT(ISERROR(SEARCH("－",G503)))</formula>
    </cfRule>
  </conditionalFormatting>
  <conditionalFormatting sqref="G503:AG508">
    <cfRule type="containsText" dxfId="1574" priority="822" operator="containsText" text="－">
      <formula>NOT(ISERROR(SEARCH("－",G503)))</formula>
    </cfRule>
  </conditionalFormatting>
  <conditionalFormatting sqref="F510:AG513">
    <cfRule type="containsText" dxfId="1573" priority="817" operator="containsText" text="退">
      <formula>NOT(ISERROR(SEARCH("退",F510)))</formula>
    </cfRule>
    <cfRule type="containsText" dxfId="1572" priority="818" operator="containsText" text="入">
      <formula>NOT(ISERROR(SEARCH("入",F510)))</formula>
    </cfRule>
    <cfRule type="containsText" dxfId="1571" priority="819" operator="containsText" text="入,退">
      <formula>NOT(ISERROR(SEARCH("入,退",F510)))</formula>
    </cfRule>
    <cfRule type="containsText" dxfId="1570" priority="820" operator="containsText" text="入,退">
      <formula>NOT(ISERROR(SEARCH("入,退",F510)))</formula>
    </cfRule>
    <cfRule type="cellIs" dxfId="1569" priority="821" operator="equal">
      <formula>"休"</formula>
    </cfRule>
  </conditionalFormatting>
  <conditionalFormatting sqref="F510:AG513">
    <cfRule type="containsText" dxfId="1568" priority="816" operator="containsText" text="外">
      <formula>NOT(ISERROR(SEARCH("外",F510)))</formula>
    </cfRule>
  </conditionalFormatting>
  <conditionalFormatting sqref="F510:AG513">
    <cfRule type="containsText" dxfId="1567" priority="815" operator="containsText" text="－">
      <formula>NOT(ISERROR(SEARCH("－",F510)))</formula>
    </cfRule>
  </conditionalFormatting>
  <conditionalFormatting sqref="F515:AG518">
    <cfRule type="containsText" dxfId="1566" priority="810" operator="containsText" text="退">
      <formula>NOT(ISERROR(SEARCH("退",F515)))</formula>
    </cfRule>
    <cfRule type="containsText" dxfId="1565" priority="811" operator="containsText" text="入">
      <formula>NOT(ISERROR(SEARCH("入",F515)))</formula>
    </cfRule>
    <cfRule type="containsText" dxfId="1564" priority="812" operator="containsText" text="入,退">
      <formula>NOT(ISERROR(SEARCH("入,退",F515)))</formula>
    </cfRule>
    <cfRule type="containsText" dxfId="1563" priority="813" operator="containsText" text="入,退">
      <formula>NOT(ISERROR(SEARCH("入,退",F515)))</formula>
    </cfRule>
    <cfRule type="cellIs" dxfId="1562" priority="814" operator="equal">
      <formula>"休"</formula>
    </cfRule>
  </conditionalFormatting>
  <conditionalFormatting sqref="F515:AG518">
    <cfRule type="containsText" dxfId="1561" priority="809" operator="containsText" text="外">
      <formula>NOT(ISERROR(SEARCH("外",F515)))</formula>
    </cfRule>
  </conditionalFormatting>
  <conditionalFormatting sqref="F515:AG518">
    <cfRule type="containsText" dxfId="1560" priority="808" operator="containsText" text="－">
      <formula>NOT(ISERROR(SEARCH("－",F515)))</formula>
    </cfRule>
  </conditionalFormatting>
  <conditionalFormatting sqref="F528:AG528">
    <cfRule type="containsText" dxfId="1559" priority="806" operator="containsText" text="日">
      <formula>NOT(ISERROR(SEARCH("日",F528)))</formula>
    </cfRule>
    <cfRule type="containsText" dxfId="1558" priority="807" operator="containsText" text="土">
      <formula>NOT(ISERROR(SEARCH("土",F528)))</formula>
    </cfRule>
  </conditionalFormatting>
  <conditionalFormatting sqref="F528:AG528">
    <cfRule type="containsText" dxfId="1557" priority="799" operator="containsText" text="その他">
      <formula>NOT(ISERROR(SEARCH("その他",F528)))</formula>
    </cfRule>
    <cfRule type="containsText" dxfId="1556" priority="800" operator="containsText" text="冬休">
      <formula>NOT(ISERROR(SEARCH("冬休",F528)))</formula>
    </cfRule>
    <cfRule type="containsText" dxfId="1555" priority="801" operator="containsText" text="夏休">
      <formula>NOT(ISERROR(SEARCH("夏休",F528)))</formula>
    </cfRule>
    <cfRule type="containsText" dxfId="1554" priority="802" operator="containsText" text="製作">
      <formula>NOT(ISERROR(SEARCH("製作",F528)))</formula>
    </cfRule>
    <cfRule type="cellIs" dxfId="1553" priority="803" operator="equal">
      <formula>"中止,製作"</formula>
    </cfRule>
    <cfRule type="containsText" dxfId="1552" priority="804" operator="containsText" text="中止,製作,夏休,冬休,その他">
      <formula>NOT(ISERROR(SEARCH("中止,製作,夏休,冬休,その他",F528)))</formula>
    </cfRule>
    <cfRule type="containsText" dxfId="1551" priority="805" operator="containsText" text="中止">
      <formula>NOT(ISERROR(SEARCH("中止",F528)))</formula>
    </cfRule>
  </conditionalFormatting>
  <conditionalFormatting sqref="F529:AG534">
    <cfRule type="containsText" dxfId="1550" priority="794" operator="containsText" text="退">
      <formula>NOT(ISERROR(SEARCH("退",F529)))</formula>
    </cfRule>
    <cfRule type="containsText" dxfId="1549" priority="795" operator="containsText" text="入">
      <formula>NOT(ISERROR(SEARCH("入",F529)))</formula>
    </cfRule>
    <cfRule type="containsText" dxfId="1548" priority="796" operator="containsText" text="入,退">
      <formula>NOT(ISERROR(SEARCH("入,退",F529)))</formula>
    </cfRule>
    <cfRule type="containsText" dxfId="1547" priority="797" operator="containsText" text="入,退">
      <formula>NOT(ISERROR(SEARCH("入,退",F529)))</formula>
    </cfRule>
    <cfRule type="cellIs" dxfId="1546" priority="798" operator="equal">
      <formula>"休"</formula>
    </cfRule>
  </conditionalFormatting>
  <conditionalFormatting sqref="F529:AG534">
    <cfRule type="containsText" dxfId="1545" priority="793" operator="containsText" text="外">
      <formula>NOT(ISERROR(SEARCH("外",F529)))</formula>
    </cfRule>
  </conditionalFormatting>
  <conditionalFormatting sqref="F535:AG535">
    <cfRule type="containsText" dxfId="1544" priority="791" operator="containsText" text="日">
      <formula>NOT(ISERROR(SEARCH("日",F535)))</formula>
    </cfRule>
    <cfRule type="containsText" dxfId="1543" priority="792" operator="containsText" text="土">
      <formula>NOT(ISERROR(SEARCH("土",F535)))</formula>
    </cfRule>
  </conditionalFormatting>
  <conditionalFormatting sqref="F535:AG535">
    <cfRule type="containsText" dxfId="1542" priority="784" operator="containsText" text="その他">
      <formula>NOT(ISERROR(SEARCH("その他",F535)))</formula>
    </cfRule>
    <cfRule type="containsText" dxfId="1541" priority="785" operator="containsText" text="冬休">
      <formula>NOT(ISERROR(SEARCH("冬休",F535)))</formula>
    </cfRule>
    <cfRule type="containsText" dxfId="1540" priority="786" operator="containsText" text="夏休">
      <formula>NOT(ISERROR(SEARCH("夏休",F535)))</formula>
    </cfRule>
    <cfRule type="containsText" dxfId="1539" priority="787" operator="containsText" text="製作">
      <formula>NOT(ISERROR(SEARCH("製作",F535)))</formula>
    </cfRule>
    <cfRule type="cellIs" dxfId="1538" priority="788" operator="equal">
      <formula>"中止,製作"</formula>
    </cfRule>
    <cfRule type="containsText" dxfId="1537" priority="789" operator="containsText" text="中止,製作,夏休,冬休,その他">
      <formula>NOT(ISERROR(SEARCH("中止,製作,夏休,冬休,その他",F535)))</formula>
    </cfRule>
    <cfRule type="containsText" dxfId="1536" priority="790" operator="containsText" text="中止">
      <formula>NOT(ISERROR(SEARCH("中止",F535)))</formula>
    </cfRule>
  </conditionalFormatting>
  <conditionalFormatting sqref="F540:AG540">
    <cfRule type="containsText" dxfId="1535" priority="782" operator="containsText" text="日">
      <formula>NOT(ISERROR(SEARCH("日",F540)))</formula>
    </cfRule>
    <cfRule type="containsText" dxfId="1534" priority="783" operator="containsText" text="土">
      <formula>NOT(ISERROR(SEARCH("土",F540)))</formula>
    </cfRule>
  </conditionalFormatting>
  <conditionalFormatting sqref="F540:AG540">
    <cfRule type="containsText" dxfId="1533" priority="775" operator="containsText" text="その他">
      <formula>NOT(ISERROR(SEARCH("その他",F540)))</formula>
    </cfRule>
    <cfRule type="containsText" dxfId="1532" priority="776" operator="containsText" text="冬休">
      <formula>NOT(ISERROR(SEARCH("冬休",F540)))</formula>
    </cfRule>
    <cfRule type="containsText" dxfId="1531" priority="777" operator="containsText" text="夏休">
      <formula>NOT(ISERROR(SEARCH("夏休",F540)))</formula>
    </cfRule>
    <cfRule type="containsText" dxfId="1530" priority="778" operator="containsText" text="製作">
      <formula>NOT(ISERROR(SEARCH("製作",F540)))</formula>
    </cfRule>
    <cfRule type="cellIs" dxfId="1529" priority="779" operator="equal">
      <formula>"中止,製作"</formula>
    </cfRule>
    <cfRule type="containsText" dxfId="1528" priority="780" operator="containsText" text="中止,製作,夏休,冬休,その他">
      <formula>NOT(ISERROR(SEARCH("中止,製作,夏休,冬休,その他",F540)))</formula>
    </cfRule>
    <cfRule type="containsText" dxfId="1527" priority="781" operator="containsText" text="中止">
      <formula>NOT(ISERROR(SEARCH("中止",F540)))</formula>
    </cfRule>
  </conditionalFormatting>
  <conditionalFormatting sqref="F529:F534">
    <cfRule type="containsText" dxfId="1526" priority="774" operator="containsText" text="－">
      <formula>NOT(ISERROR(SEARCH("－",F529)))</formula>
    </cfRule>
  </conditionalFormatting>
  <conditionalFormatting sqref="G529:G534 H531:U533 V533:AG533">
    <cfRule type="containsText" dxfId="1525" priority="773" operator="containsText" text="－">
      <formula>NOT(ISERROR(SEARCH("－",G529)))</formula>
    </cfRule>
  </conditionalFormatting>
  <conditionalFormatting sqref="G529:AG534">
    <cfRule type="containsText" dxfId="1524" priority="772" operator="containsText" text="－">
      <formula>NOT(ISERROR(SEARCH("－",G529)))</formula>
    </cfRule>
  </conditionalFormatting>
  <conditionalFormatting sqref="F536:AG539">
    <cfRule type="containsText" dxfId="1523" priority="767" operator="containsText" text="退">
      <formula>NOT(ISERROR(SEARCH("退",F536)))</formula>
    </cfRule>
    <cfRule type="containsText" dxfId="1522" priority="768" operator="containsText" text="入">
      <formula>NOT(ISERROR(SEARCH("入",F536)))</formula>
    </cfRule>
    <cfRule type="containsText" dxfId="1521" priority="769" operator="containsText" text="入,退">
      <formula>NOT(ISERROR(SEARCH("入,退",F536)))</formula>
    </cfRule>
    <cfRule type="containsText" dxfId="1520" priority="770" operator="containsText" text="入,退">
      <formula>NOT(ISERROR(SEARCH("入,退",F536)))</formula>
    </cfRule>
    <cfRule type="cellIs" dxfId="1519" priority="771" operator="equal">
      <formula>"休"</formula>
    </cfRule>
  </conditionalFormatting>
  <conditionalFormatting sqref="F536:AG539">
    <cfRule type="containsText" dxfId="1518" priority="766" operator="containsText" text="外">
      <formula>NOT(ISERROR(SEARCH("外",F536)))</formula>
    </cfRule>
  </conditionalFormatting>
  <conditionalFormatting sqref="F536:AG539">
    <cfRule type="containsText" dxfId="1517" priority="765" operator="containsText" text="－">
      <formula>NOT(ISERROR(SEARCH("－",F536)))</formula>
    </cfRule>
  </conditionalFormatting>
  <conditionalFormatting sqref="F541:AG544">
    <cfRule type="containsText" dxfId="1516" priority="760" operator="containsText" text="退">
      <formula>NOT(ISERROR(SEARCH("退",F541)))</formula>
    </cfRule>
    <cfRule type="containsText" dxfId="1515" priority="761" operator="containsText" text="入">
      <formula>NOT(ISERROR(SEARCH("入",F541)))</formula>
    </cfRule>
    <cfRule type="containsText" dxfId="1514" priority="762" operator="containsText" text="入,退">
      <formula>NOT(ISERROR(SEARCH("入,退",F541)))</formula>
    </cfRule>
    <cfRule type="containsText" dxfId="1513" priority="763" operator="containsText" text="入,退">
      <formula>NOT(ISERROR(SEARCH("入,退",F541)))</formula>
    </cfRule>
    <cfRule type="cellIs" dxfId="1512" priority="764" operator="equal">
      <formula>"休"</formula>
    </cfRule>
  </conditionalFormatting>
  <conditionalFormatting sqref="F541:AG544">
    <cfRule type="containsText" dxfId="1511" priority="759" operator="containsText" text="外">
      <formula>NOT(ISERROR(SEARCH("外",F541)))</formula>
    </cfRule>
  </conditionalFormatting>
  <conditionalFormatting sqref="F541:AG544">
    <cfRule type="containsText" dxfId="1510" priority="758" operator="containsText" text="－">
      <formula>NOT(ISERROR(SEARCH("－",F541)))</formula>
    </cfRule>
  </conditionalFormatting>
  <conditionalFormatting sqref="F548:AG548">
    <cfRule type="containsText" dxfId="1509" priority="756" operator="containsText" text="日">
      <formula>NOT(ISERROR(SEARCH("日",F548)))</formula>
    </cfRule>
    <cfRule type="containsText" dxfId="1508" priority="757" operator="containsText" text="土">
      <formula>NOT(ISERROR(SEARCH("土",F548)))</formula>
    </cfRule>
  </conditionalFormatting>
  <conditionalFormatting sqref="F548:AG548">
    <cfRule type="containsText" dxfId="1507" priority="749" operator="containsText" text="その他">
      <formula>NOT(ISERROR(SEARCH("その他",F548)))</formula>
    </cfRule>
    <cfRule type="containsText" dxfId="1506" priority="750" operator="containsText" text="冬休">
      <formula>NOT(ISERROR(SEARCH("冬休",F548)))</formula>
    </cfRule>
    <cfRule type="containsText" dxfId="1505" priority="751" operator="containsText" text="夏休">
      <formula>NOT(ISERROR(SEARCH("夏休",F548)))</formula>
    </cfRule>
    <cfRule type="containsText" dxfId="1504" priority="752" operator="containsText" text="製作">
      <formula>NOT(ISERROR(SEARCH("製作",F548)))</formula>
    </cfRule>
    <cfRule type="cellIs" dxfId="1503" priority="753" operator="equal">
      <formula>"中止,製作"</formula>
    </cfRule>
    <cfRule type="containsText" dxfId="1502" priority="754" operator="containsText" text="中止,製作,夏休,冬休,その他">
      <formula>NOT(ISERROR(SEARCH("中止,製作,夏休,冬休,その他",F548)))</formula>
    </cfRule>
    <cfRule type="containsText" dxfId="1501" priority="755" operator="containsText" text="中止">
      <formula>NOT(ISERROR(SEARCH("中止",F548)))</formula>
    </cfRule>
  </conditionalFormatting>
  <conditionalFormatting sqref="F549:AG554">
    <cfRule type="containsText" dxfId="1500" priority="744" operator="containsText" text="退">
      <formula>NOT(ISERROR(SEARCH("退",F549)))</formula>
    </cfRule>
    <cfRule type="containsText" dxfId="1499" priority="745" operator="containsText" text="入">
      <formula>NOT(ISERROR(SEARCH("入",F549)))</formula>
    </cfRule>
    <cfRule type="containsText" dxfId="1498" priority="746" operator="containsText" text="入,退">
      <formula>NOT(ISERROR(SEARCH("入,退",F549)))</formula>
    </cfRule>
    <cfRule type="containsText" dxfId="1497" priority="747" operator="containsText" text="入,退">
      <formula>NOT(ISERROR(SEARCH("入,退",F549)))</formula>
    </cfRule>
    <cfRule type="cellIs" dxfId="1496" priority="748" operator="equal">
      <formula>"休"</formula>
    </cfRule>
  </conditionalFormatting>
  <conditionalFormatting sqref="F549:AG554">
    <cfRule type="containsText" dxfId="1495" priority="743" operator="containsText" text="外">
      <formula>NOT(ISERROR(SEARCH("外",F549)))</formula>
    </cfRule>
  </conditionalFormatting>
  <conditionalFormatting sqref="F555:AG555">
    <cfRule type="containsText" dxfId="1494" priority="741" operator="containsText" text="日">
      <formula>NOT(ISERROR(SEARCH("日",F555)))</formula>
    </cfRule>
    <cfRule type="containsText" dxfId="1493" priority="742" operator="containsText" text="土">
      <formula>NOT(ISERROR(SEARCH("土",F555)))</formula>
    </cfRule>
  </conditionalFormatting>
  <conditionalFormatting sqref="F555:AG555">
    <cfRule type="containsText" dxfId="1492" priority="734" operator="containsText" text="その他">
      <formula>NOT(ISERROR(SEARCH("その他",F555)))</formula>
    </cfRule>
    <cfRule type="containsText" dxfId="1491" priority="735" operator="containsText" text="冬休">
      <formula>NOT(ISERROR(SEARCH("冬休",F555)))</formula>
    </cfRule>
    <cfRule type="containsText" dxfId="1490" priority="736" operator="containsText" text="夏休">
      <formula>NOT(ISERROR(SEARCH("夏休",F555)))</formula>
    </cfRule>
    <cfRule type="containsText" dxfId="1489" priority="737" operator="containsText" text="製作">
      <formula>NOT(ISERROR(SEARCH("製作",F555)))</formula>
    </cfRule>
    <cfRule type="cellIs" dxfId="1488" priority="738" operator="equal">
      <formula>"中止,製作"</formula>
    </cfRule>
    <cfRule type="containsText" dxfId="1487" priority="739" operator="containsText" text="中止,製作,夏休,冬休,その他">
      <formula>NOT(ISERROR(SEARCH("中止,製作,夏休,冬休,その他",F555)))</formula>
    </cfRule>
    <cfRule type="containsText" dxfId="1486" priority="740" operator="containsText" text="中止">
      <formula>NOT(ISERROR(SEARCH("中止",F555)))</formula>
    </cfRule>
  </conditionalFormatting>
  <conditionalFormatting sqref="F560:AG560">
    <cfRule type="containsText" dxfId="1485" priority="732" operator="containsText" text="日">
      <formula>NOT(ISERROR(SEARCH("日",F560)))</formula>
    </cfRule>
    <cfRule type="containsText" dxfId="1484" priority="733" operator="containsText" text="土">
      <formula>NOT(ISERROR(SEARCH("土",F560)))</formula>
    </cfRule>
  </conditionalFormatting>
  <conditionalFormatting sqref="F560:AG560">
    <cfRule type="containsText" dxfId="1483" priority="725" operator="containsText" text="その他">
      <formula>NOT(ISERROR(SEARCH("その他",F560)))</formula>
    </cfRule>
    <cfRule type="containsText" dxfId="1482" priority="726" operator="containsText" text="冬休">
      <formula>NOT(ISERROR(SEARCH("冬休",F560)))</formula>
    </cfRule>
    <cfRule type="containsText" dxfId="1481" priority="727" operator="containsText" text="夏休">
      <formula>NOT(ISERROR(SEARCH("夏休",F560)))</formula>
    </cfRule>
    <cfRule type="containsText" dxfId="1480" priority="728" operator="containsText" text="製作">
      <formula>NOT(ISERROR(SEARCH("製作",F560)))</formula>
    </cfRule>
    <cfRule type="cellIs" dxfId="1479" priority="729" operator="equal">
      <formula>"中止,製作"</formula>
    </cfRule>
    <cfRule type="containsText" dxfId="1478" priority="730" operator="containsText" text="中止,製作,夏休,冬休,その他">
      <formula>NOT(ISERROR(SEARCH("中止,製作,夏休,冬休,その他",F560)))</formula>
    </cfRule>
    <cfRule type="containsText" dxfId="1477" priority="731" operator="containsText" text="中止">
      <formula>NOT(ISERROR(SEARCH("中止",F560)))</formula>
    </cfRule>
  </conditionalFormatting>
  <conditionalFormatting sqref="F549:F554">
    <cfRule type="containsText" dxfId="1476" priority="724" operator="containsText" text="－">
      <formula>NOT(ISERROR(SEARCH("－",F549)))</formula>
    </cfRule>
  </conditionalFormatting>
  <conditionalFormatting sqref="G549:G554 H551:U553 V553:AG553">
    <cfRule type="containsText" dxfId="1475" priority="723" operator="containsText" text="－">
      <formula>NOT(ISERROR(SEARCH("－",G549)))</formula>
    </cfRule>
  </conditionalFormatting>
  <conditionalFormatting sqref="G549:AG554">
    <cfRule type="containsText" dxfId="1474" priority="722" operator="containsText" text="－">
      <formula>NOT(ISERROR(SEARCH("－",G549)))</formula>
    </cfRule>
  </conditionalFormatting>
  <conditionalFormatting sqref="F556:AG559">
    <cfRule type="containsText" dxfId="1473" priority="717" operator="containsText" text="退">
      <formula>NOT(ISERROR(SEARCH("退",F556)))</formula>
    </cfRule>
    <cfRule type="containsText" dxfId="1472" priority="718" operator="containsText" text="入">
      <formula>NOT(ISERROR(SEARCH("入",F556)))</formula>
    </cfRule>
    <cfRule type="containsText" dxfId="1471" priority="719" operator="containsText" text="入,退">
      <formula>NOT(ISERROR(SEARCH("入,退",F556)))</formula>
    </cfRule>
    <cfRule type="containsText" dxfId="1470" priority="720" operator="containsText" text="入,退">
      <formula>NOT(ISERROR(SEARCH("入,退",F556)))</formula>
    </cfRule>
    <cfRule type="cellIs" dxfId="1469" priority="721" operator="equal">
      <formula>"休"</formula>
    </cfRule>
  </conditionalFormatting>
  <conditionalFormatting sqref="F556:AG559">
    <cfRule type="containsText" dxfId="1468" priority="716" operator="containsText" text="外">
      <formula>NOT(ISERROR(SEARCH("外",F556)))</formula>
    </cfRule>
  </conditionalFormatting>
  <conditionalFormatting sqref="F556:AG559">
    <cfRule type="containsText" dxfId="1467" priority="715" operator="containsText" text="－">
      <formula>NOT(ISERROR(SEARCH("－",F556)))</formula>
    </cfRule>
  </conditionalFormatting>
  <conditionalFormatting sqref="F561:AG564">
    <cfRule type="containsText" dxfId="1466" priority="710" operator="containsText" text="退">
      <formula>NOT(ISERROR(SEARCH("退",F561)))</formula>
    </cfRule>
    <cfRule type="containsText" dxfId="1465" priority="711" operator="containsText" text="入">
      <formula>NOT(ISERROR(SEARCH("入",F561)))</formula>
    </cfRule>
    <cfRule type="containsText" dxfId="1464" priority="712" operator="containsText" text="入,退">
      <formula>NOT(ISERROR(SEARCH("入,退",F561)))</formula>
    </cfRule>
    <cfRule type="containsText" dxfId="1463" priority="713" operator="containsText" text="入,退">
      <formula>NOT(ISERROR(SEARCH("入,退",F561)))</formula>
    </cfRule>
    <cfRule type="cellIs" dxfId="1462" priority="714" operator="equal">
      <formula>"休"</formula>
    </cfRule>
  </conditionalFormatting>
  <conditionalFormatting sqref="F561:AG564">
    <cfRule type="containsText" dxfId="1461" priority="709" operator="containsText" text="外">
      <formula>NOT(ISERROR(SEARCH("外",F561)))</formula>
    </cfRule>
  </conditionalFormatting>
  <conditionalFormatting sqref="F561:AG564">
    <cfRule type="containsText" dxfId="1460" priority="708" operator="containsText" text="－">
      <formula>NOT(ISERROR(SEARCH("－",F561)))</formula>
    </cfRule>
  </conditionalFormatting>
  <conditionalFormatting sqref="F568:AG568">
    <cfRule type="containsText" dxfId="1459" priority="706" operator="containsText" text="日">
      <formula>NOT(ISERROR(SEARCH("日",F568)))</formula>
    </cfRule>
    <cfRule type="containsText" dxfId="1458" priority="707" operator="containsText" text="土">
      <formula>NOT(ISERROR(SEARCH("土",F568)))</formula>
    </cfRule>
  </conditionalFormatting>
  <conditionalFormatting sqref="F568:AG568">
    <cfRule type="containsText" dxfId="1457" priority="699" operator="containsText" text="その他">
      <formula>NOT(ISERROR(SEARCH("その他",F568)))</formula>
    </cfRule>
    <cfRule type="containsText" dxfId="1456" priority="700" operator="containsText" text="冬休">
      <formula>NOT(ISERROR(SEARCH("冬休",F568)))</formula>
    </cfRule>
    <cfRule type="containsText" dxfId="1455" priority="701" operator="containsText" text="夏休">
      <formula>NOT(ISERROR(SEARCH("夏休",F568)))</formula>
    </cfRule>
    <cfRule type="containsText" dxfId="1454" priority="702" operator="containsText" text="製作">
      <formula>NOT(ISERROR(SEARCH("製作",F568)))</formula>
    </cfRule>
    <cfRule type="cellIs" dxfId="1453" priority="703" operator="equal">
      <formula>"中止,製作"</formula>
    </cfRule>
    <cfRule type="containsText" dxfId="1452" priority="704" operator="containsText" text="中止,製作,夏休,冬休,その他">
      <formula>NOT(ISERROR(SEARCH("中止,製作,夏休,冬休,その他",F568)))</formula>
    </cfRule>
    <cfRule type="containsText" dxfId="1451" priority="705" operator="containsText" text="中止">
      <formula>NOT(ISERROR(SEARCH("中止",F568)))</formula>
    </cfRule>
  </conditionalFormatting>
  <conditionalFormatting sqref="F569:AG574">
    <cfRule type="containsText" dxfId="1450" priority="694" operator="containsText" text="退">
      <formula>NOT(ISERROR(SEARCH("退",F569)))</formula>
    </cfRule>
    <cfRule type="containsText" dxfId="1449" priority="695" operator="containsText" text="入">
      <formula>NOT(ISERROR(SEARCH("入",F569)))</formula>
    </cfRule>
    <cfRule type="containsText" dxfId="1448" priority="696" operator="containsText" text="入,退">
      <formula>NOT(ISERROR(SEARCH("入,退",F569)))</formula>
    </cfRule>
    <cfRule type="containsText" dxfId="1447" priority="697" operator="containsText" text="入,退">
      <formula>NOT(ISERROR(SEARCH("入,退",F569)))</formula>
    </cfRule>
    <cfRule type="cellIs" dxfId="1446" priority="698" operator="equal">
      <formula>"休"</formula>
    </cfRule>
  </conditionalFormatting>
  <conditionalFormatting sqref="F569:AG574">
    <cfRule type="containsText" dxfId="1445" priority="693" operator="containsText" text="外">
      <formula>NOT(ISERROR(SEARCH("外",F569)))</formula>
    </cfRule>
  </conditionalFormatting>
  <conditionalFormatting sqref="F575:AG575">
    <cfRule type="containsText" dxfId="1444" priority="691" operator="containsText" text="日">
      <formula>NOT(ISERROR(SEARCH("日",F575)))</formula>
    </cfRule>
    <cfRule type="containsText" dxfId="1443" priority="692" operator="containsText" text="土">
      <formula>NOT(ISERROR(SEARCH("土",F575)))</formula>
    </cfRule>
  </conditionalFormatting>
  <conditionalFormatting sqref="F575:AG575">
    <cfRule type="containsText" dxfId="1442" priority="684" operator="containsText" text="その他">
      <formula>NOT(ISERROR(SEARCH("その他",F575)))</formula>
    </cfRule>
    <cfRule type="containsText" dxfId="1441" priority="685" operator="containsText" text="冬休">
      <formula>NOT(ISERROR(SEARCH("冬休",F575)))</formula>
    </cfRule>
    <cfRule type="containsText" dxfId="1440" priority="686" operator="containsText" text="夏休">
      <formula>NOT(ISERROR(SEARCH("夏休",F575)))</formula>
    </cfRule>
    <cfRule type="containsText" dxfId="1439" priority="687" operator="containsText" text="製作">
      <formula>NOT(ISERROR(SEARCH("製作",F575)))</formula>
    </cfRule>
    <cfRule type="cellIs" dxfId="1438" priority="688" operator="equal">
      <formula>"中止,製作"</formula>
    </cfRule>
    <cfRule type="containsText" dxfId="1437" priority="689" operator="containsText" text="中止,製作,夏休,冬休,その他">
      <formula>NOT(ISERROR(SEARCH("中止,製作,夏休,冬休,その他",F575)))</formula>
    </cfRule>
    <cfRule type="containsText" dxfId="1436" priority="690" operator="containsText" text="中止">
      <formula>NOT(ISERROR(SEARCH("中止",F575)))</formula>
    </cfRule>
  </conditionalFormatting>
  <conditionalFormatting sqref="F580:AG580">
    <cfRule type="containsText" dxfId="1435" priority="682" operator="containsText" text="日">
      <formula>NOT(ISERROR(SEARCH("日",F580)))</formula>
    </cfRule>
    <cfRule type="containsText" dxfId="1434" priority="683" operator="containsText" text="土">
      <formula>NOT(ISERROR(SEARCH("土",F580)))</formula>
    </cfRule>
  </conditionalFormatting>
  <conditionalFormatting sqref="F580:AG580">
    <cfRule type="containsText" dxfId="1433" priority="675" operator="containsText" text="その他">
      <formula>NOT(ISERROR(SEARCH("その他",F580)))</formula>
    </cfRule>
    <cfRule type="containsText" dxfId="1432" priority="676" operator="containsText" text="冬休">
      <formula>NOT(ISERROR(SEARCH("冬休",F580)))</formula>
    </cfRule>
    <cfRule type="containsText" dxfId="1431" priority="677" operator="containsText" text="夏休">
      <formula>NOT(ISERROR(SEARCH("夏休",F580)))</formula>
    </cfRule>
    <cfRule type="containsText" dxfId="1430" priority="678" operator="containsText" text="製作">
      <formula>NOT(ISERROR(SEARCH("製作",F580)))</formula>
    </cfRule>
    <cfRule type="cellIs" dxfId="1429" priority="679" operator="equal">
      <formula>"中止,製作"</formula>
    </cfRule>
    <cfRule type="containsText" dxfId="1428" priority="680" operator="containsText" text="中止,製作,夏休,冬休,その他">
      <formula>NOT(ISERROR(SEARCH("中止,製作,夏休,冬休,その他",F580)))</formula>
    </cfRule>
    <cfRule type="containsText" dxfId="1427" priority="681" operator="containsText" text="中止">
      <formula>NOT(ISERROR(SEARCH("中止",F580)))</formula>
    </cfRule>
  </conditionalFormatting>
  <conditionalFormatting sqref="F569:F574">
    <cfRule type="containsText" dxfId="1426" priority="674" operator="containsText" text="－">
      <formula>NOT(ISERROR(SEARCH("－",F569)))</formula>
    </cfRule>
  </conditionalFormatting>
  <conditionalFormatting sqref="G569:G574 H571:U573 V573:AG573">
    <cfRule type="containsText" dxfId="1425" priority="673" operator="containsText" text="－">
      <formula>NOT(ISERROR(SEARCH("－",G569)))</formula>
    </cfRule>
  </conditionalFormatting>
  <conditionalFormatting sqref="G569:AG574">
    <cfRule type="containsText" dxfId="1424" priority="672" operator="containsText" text="－">
      <formula>NOT(ISERROR(SEARCH("－",G569)))</formula>
    </cfRule>
  </conditionalFormatting>
  <conditionalFormatting sqref="F576:AG579">
    <cfRule type="containsText" dxfId="1423" priority="667" operator="containsText" text="退">
      <formula>NOT(ISERROR(SEARCH("退",F576)))</formula>
    </cfRule>
    <cfRule type="containsText" dxfId="1422" priority="668" operator="containsText" text="入">
      <formula>NOT(ISERROR(SEARCH("入",F576)))</formula>
    </cfRule>
    <cfRule type="containsText" dxfId="1421" priority="669" operator="containsText" text="入,退">
      <formula>NOT(ISERROR(SEARCH("入,退",F576)))</formula>
    </cfRule>
    <cfRule type="containsText" dxfId="1420" priority="670" operator="containsText" text="入,退">
      <formula>NOT(ISERROR(SEARCH("入,退",F576)))</formula>
    </cfRule>
    <cfRule type="cellIs" dxfId="1419" priority="671" operator="equal">
      <formula>"休"</formula>
    </cfRule>
  </conditionalFormatting>
  <conditionalFormatting sqref="F576:AG579">
    <cfRule type="containsText" dxfId="1418" priority="666" operator="containsText" text="外">
      <formula>NOT(ISERROR(SEARCH("外",F576)))</formula>
    </cfRule>
  </conditionalFormatting>
  <conditionalFormatting sqref="F576:AG579">
    <cfRule type="containsText" dxfId="1417" priority="665" operator="containsText" text="－">
      <formula>NOT(ISERROR(SEARCH("－",F576)))</formula>
    </cfRule>
  </conditionalFormatting>
  <conditionalFormatting sqref="F581:AG584">
    <cfRule type="containsText" dxfId="1416" priority="660" operator="containsText" text="退">
      <formula>NOT(ISERROR(SEARCH("退",F581)))</formula>
    </cfRule>
    <cfRule type="containsText" dxfId="1415" priority="661" operator="containsText" text="入">
      <formula>NOT(ISERROR(SEARCH("入",F581)))</formula>
    </cfRule>
    <cfRule type="containsText" dxfId="1414" priority="662" operator="containsText" text="入,退">
      <formula>NOT(ISERROR(SEARCH("入,退",F581)))</formula>
    </cfRule>
    <cfRule type="containsText" dxfId="1413" priority="663" operator="containsText" text="入,退">
      <formula>NOT(ISERROR(SEARCH("入,退",F581)))</formula>
    </cfRule>
    <cfRule type="cellIs" dxfId="1412" priority="664" operator="equal">
      <formula>"休"</formula>
    </cfRule>
  </conditionalFormatting>
  <conditionalFormatting sqref="F581:AG584">
    <cfRule type="containsText" dxfId="1411" priority="659" operator="containsText" text="外">
      <formula>NOT(ISERROR(SEARCH("外",F581)))</formula>
    </cfRule>
  </conditionalFormatting>
  <conditionalFormatting sqref="F581:AG584">
    <cfRule type="containsText" dxfId="1410" priority="658" operator="containsText" text="－">
      <formula>NOT(ISERROR(SEARCH("－",F581)))</formula>
    </cfRule>
  </conditionalFormatting>
  <conditionalFormatting sqref="F588:AG588">
    <cfRule type="containsText" dxfId="1409" priority="656" operator="containsText" text="日">
      <formula>NOT(ISERROR(SEARCH("日",F588)))</formula>
    </cfRule>
    <cfRule type="containsText" dxfId="1408" priority="657" operator="containsText" text="土">
      <formula>NOT(ISERROR(SEARCH("土",F588)))</formula>
    </cfRule>
  </conditionalFormatting>
  <conditionalFormatting sqref="F588:AG588">
    <cfRule type="containsText" dxfId="1407" priority="649" operator="containsText" text="その他">
      <formula>NOT(ISERROR(SEARCH("その他",F588)))</formula>
    </cfRule>
    <cfRule type="containsText" dxfId="1406" priority="650" operator="containsText" text="冬休">
      <formula>NOT(ISERROR(SEARCH("冬休",F588)))</formula>
    </cfRule>
    <cfRule type="containsText" dxfId="1405" priority="651" operator="containsText" text="夏休">
      <formula>NOT(ISERROR(SEARCH("夏休",F588)))</formula>
    </cfRule>
    <cfRule type="containsText" dxfId="1404" priority="652" operator="containsText" text="製作">
      <formula>NOT(ISERROR(SEARCH("製作",F588)))</formula>
    </cfRule>
    <cfRule type="cellIs" dxfId="1403" priority="653" operator="equal">
      <formula>"中止,製作"</formula>
    </cfRule>
    <cfRule type="containsText" dxfId="1402" priority="654" operator="containsText" text="中止,製作,夏休,冬休,その他">
      <formula>NOT(ISERROR(SEARCH("中止,製作,夏休,冬休,その他",F588)))</formula>
    </cfRule>
    <cfRule type="containsText" dxfId="1401" priority="655" operator="containsText" text="中止">
      <formula>NOT(ISERROR(SEARCH("中止",F588)))</formula>
    </cfRule>
  </conditionalFormatting>
  <conditionalFormatting sqref="F589:AG594">
    <cfRule type="containsText" dxfId="1400" priority="644" operator="containsText" text="退">
      <formula>NOT(ISERROR(SEARCH("退",F589)))</formula>
    </cfRule>
    <cfRule type="containsText" dxfId="1399" priority="645" operator="containsText" text="入">
      <formula>NOT(ISERROR(SEARCH("入",F589)))</formula>
    </cfRule>
    <cfRule type="containsText" dxfId="1398" priority="646" operator="containsText" text="入,退">
      <formula>NOT(ISERROR(SEARCH("入,退",F589)))</formula>
    </cfRule>
    <cfRule type="containsText" dxfId="1397" priority="647" operator="containsText" text="入,退">
      <formula>NOT(ISERROR(SEARCH("入,退",F589)))</formula>
    </cfRule>
    <cfRule type="cellIs" dxfId="1396" priority="648" operator="equal">
      <formula>"休"</formula>
    </cfRule>
  </conditionalFormatting>
  <conditionalFormatting sqref="F589:AG594">
    <cfRule type="containsText" dxfId="1395" priority="643" operator="containsText" text="外">
      <formula>NOT(ISERROR(SEARCH("外",F589)))</formula>
    </cfRule>
  </conditionalFormatting>
  <conditionalFormatting sqref="F595:AG595">
    <cfRule type="containsText" dxfId="1394" priority="641" operator="containsText" text="日">
      <formula>NOT(ISERROR(SEARCH("日",F595)))</formula>
    </cfRule>
    <cfRule type="containsText" dxfId="1393" priority="642" operator="containsText" text="土">
      <formula>NOT(ISERROR(SEARCH("土",F595)))</formula>
    </cfRule>
  </conditionalFormatting>
  <conditionalFormatting sqref="F595:AG595">
    <cfRule type="containsText" dxfId="1392" priority="634" operator="containsText" text="その他">
      <formula>NOT(ISERROR(SEARCH("その他",F595)))</formula>
    </cfRule>
    <cfRule type="containsText" dxfId="1391" priority="635" operator="containsText" text="冬休">
      <formula>NOT(ISERROR(SEARCH("冬休",F595)))</formula>
    </cfRule>
    <cfRule type="containsText" dxfId="1390" priority="636" operator="containsText" text="夏休">
      <formula>NOT(ISERROR(SEARCH("夏休",F595)))</formula>
    </cfRule>
    <cfRule type="containsText" dxfId="1389" priority="637" operator="containsText" text="製作">
      <formula>NOT(ISERROR(SEARCH("製作",F595)))</formula>
    </cfRule>
    <cfRule type="cellIs" dxfId="1388" priority="638" operator="equal">
      <formula>"中止,製作"</formula>
    </cfRule>
    <cfRule type="containsText" dxfId="1387" priority="639" operator="containsText" text="中止,製作,夏休,冬休,その他">
      <formula>NOT(ISERROR(SEARCH("中止,製作,夏休,冬休,その他",F595)))</formula>
    </cfRule>
    <cfRule type="containsText" dxfId="1386" priority="640" operator="containsText" text="中止">
      <formula>NOT(ISERROR(SEARCH("中止",F595)))</formula>
    </cfRule>
  </conditionalFormatting>
  <conditionalFormatting sqref="F600:AG600">
    <cfRule type="containsText" dxfId="1385" priority="632" operator="containsText" text="日">
      <formula>NOT(ISERROR(SEARCH("日",F600)))</formula>
    </cfRule>
    <cfRule type="containsText" dxfId="1384" priority="633" operator="containsText" text="土">
      <formula>NOT(ISERROR(SEARCH("土",F600)))</formula>
    </cfRule>
  </conditionalFormatting>
  <conditionalFormatting sqref="F600:AG600">
    <cfRule type="containsText" dxfId="1383" priority="625" operator="containsText" text="その他">
      <formula>NOT(ISERROR(SEARCH("その他",F600)))</formula>
    </cfRule>
    <cfRule type="containsText" dxfId="1382" priority="626" operator="containsText" text="冬休">
      <formula>NOT(ISERROR(SEARCH("冬休",F600)))</formula>
    </cfRule>
    <cfRule type="containsText" dxfId="1381" priority="627" operator="containsText" text="夏休">
      <formula>NOT(ISERROR(SEARCH("夏休",F600)))</formula>
    </cfRule>
    <cfRule type="containsText" dxfId="1380" priority="628" operator="containsText" text="製作">
      <formula>NOT(ISERROR(SEARCH("製作",F600)))</formula>
    </cfRule>
    <cfRule type="cellIs" dxfId="1379" priority="629" operator="equal">
      <formula>"中止,製作"</formula>
    </cfRule>
    <cfRule type="containsText" dxfId="1378" priority="630" operator="containsText" text="中止,製作,夏休,冬休,その他">
      <formula>NOT(ISERROR(SEARCH("中止,製作,夏休,冬休,その他",F600)))</formula>
    </cfRule>
    <cfRule type="containsText" dxfId="1377" priority="631" operator="containsText" text="中止">
      <formula>NOT(ISERROR(SEARCH("中止",F600)))</formula>
    </cfRule>
  </conditionalFormatting>
  <conditionalFormatting sqref="F589:F594">
    <cfRule type="containsText" dxfId="1376" priority="624" operator="containsText" text="－">
      <formula>NOT(ISERROR(SEARCH("－",F589)))</formula>
    </cfRule>
  </conditionalFormatting>
  <conditionalFormatting sqref="G589:G594 H591:U593 V593:AG593">
    <cfRule type="containsText" dxfId="1375" priority="623" operator="containsText" text="－">
      <formula>NOT(ISERROR(SEARCH("－",G589)))</formula>
    </cfRule>
  </conditionalFormatting>
  <conditionalFormatting sqref="G589:AG594">
    <cfRule type="containsText" dxfId="1374" priority="622" operator="containsText" text="－">
      <formula>NOT(ISERROR(SEARCH("－",G589)))</formula>
    </cfRule>
  </conditionalFormatting>
  <conditionalFormatting sqref="F596:AG599">
    <cfRule type="containsText" dxfId="1373" priority="617" operator="containsText" text="退">
      <formula>NOT(ISERROR(SEARCH("退",F596)))</formula>
    </cfRule>
    <cfRule type="containsText" dxfId="1372" priority="618" operator="containsText" text="入">
      <formula>NOT(ISERROR(SEARCH("入",F596)))</formula>
    </cfRule>
    <cfRule type="containsText" dxfId="1371" priority="619" operator="containsText" text="入,退">
      <formula>NOT(ISERROR(SEARCH("入,退",F596)))</formula>
    </cfRule>
    <cfRule type="containsText" dxfId="1370" priority="620" operator="containsText" text="入,退">
      <formula>NOT(ISERROR(SEARCH("入,退",F596)))</formula>
    </cfRule>
    <cfRule type="cellIs" dxfId="1369" priority="621" operator="equal">
      <formula>"休"</formula>
    </cfRule>
  </conditionalFormatting>
  <conditionalFormatting sqref="F596:AG599">
    <cfRule type="containsText" dxfId="1368" priority="616" operator="containsText" text="外">
      <formula>NOT(ISERROR(SEARCH("外",F596)))</formula>
    </cfRule>
  </conditionalFormatting>
  <conditionalFormatting sqref="F596:AG599">
    <cfRule type="containsText" dxfId="1367" priority="615" operator="containsText" text="－">
      <formula>NOT(ISERROR(SEARCH("－",F596)))</formula>
    </cfRule>
  </conditionalFormatting>
  <conditionalFormatting sqref="F601:AG604">
    <cfRule type="containsText" dxfId="1366" priority="610" operator="containsText" text="退">
      <formula>NOT(ISERROR(SEARCH("退",F601)))</formula>
    </cfRule>
    <cfRule type="containsText" dxfId="1365" priority="611" operator="containsText" text="入">
      <formula>NOT(ISERROR(SEARCH("入",F601)))</formula>
    </cfRule>
    <cfRule type="containsText" dxfId="1364" priority="612" operator="containsText" text="入,退">
      <formula>NOT(ISERROR(SEARCH("入,退",F601)))</formula>
    </cfRule>
    <cfRule type="containsText" dxfId="1363" priority="613" operator="containsText" text="入,退">
      <formula>NOT(ISERROR(SEARCH("入,退",F601)))</formula>
    </cfRule>
    <cfRule type="cellIs" dxfId="1362" priority="614" operator="equal">
      <formula>"休"</formula>
    </cfRule>
  </conditionalFormatting>
  <conditionalFormatting sqref="F601:AG604">
    <cfRule type="containsText" dxfId="1361" priority="609" operator="containsText" text="外">
      <formula>NOT(ISERROR(SEARCH("外",F601)))</formula>
    </cfRule>
  </conditionalFormatting>
  <conditionalFormatting sqref="F601:AG604">
    <cfRule type="containsText" dxfId="1360" priority="608" operator="containsText" text="－">
      <formula>NOT(ISERROR(SEARCH("－",F601)))</formula>
    </cfRule>
  </conditionalFormatting>
  <conditionalFormatting sqref="F614:AG614">
    <cfRule type="containsText" dxfId="1359" priority="606" operator="containsText" text="日">
      <formula>NOT(ISERROR(SEARCH("日",F614)))</formula>
    </cfRule>
    <cfRule type="containsText" dxfId="1358" priority="607" operator="containsText" text="土">
      <formula>NOT(ISERROR(SEARCH("土",F614)))</formula>
    </cfRule>
  </conditionalFormatting>
  <conditionalFormatting sqref="F614:AG614">
    <cfRule type="containsText" dxfId="1357" priority="599" operator="containsText" text="その他">
      <formula>NOT(ISERROR(SEARCH("その他",F614)))</formula>
    </cfRule>
    <cfRule type="containsText" dxfId="1356" priority="600" operator="containsText" text="冬休">
      <formula>NOT(ISERROR(SEARCH("冬休",F614)))</formula>
    </cfRule>
    <cfRule type="containsText" dxfId="1355" priority="601" operator="containsText" text="夏休">
      <formula>NOT(ISERROR(SEARCH("夏休",F614)))</formula>
    </cfRule>
    <cfRule type="containsText" dxfId="1354" priority="602" operator="containsText" text="製作">
      <formula>NOT(ISERROR(SEARCH("製作",F614)))</formula>
    </cfRule>
    <cfRule type="cellIs" dxfId="1353" priority="603" operator="equal">
      <formula>"中止,製作"</formula>
    </cfRule>
    <cfRule type="containsText" dxfId="1352" priority="604" operator="containsText" text="中止,製作,夏休,冬休,その他">
      <formula>NOT(ISERROR(SEARCH("中止,製作,夏休,冬休,その他",F614)))</formula>
    </cfRule>
    <cfRule type="containsText" dxfId="1351" priority="605" operator="containsText" text="中止">
      <formula>NOT(ISERROR(SEARCH("中止",F614)))</formula>
    </cfRule>
  </conditionalFormatting>
  <conditionalFormatting sqref="F615:AG620">
    <cfRule type="containsText" dxfId="1350" priority="594" operator="containsText" text="退">
      <formula>NOT(ISERROR(SEARCH("退",F615)))</formula>
    </cfRule>
    <cfRule type="containsText" dxfId="1349" priority="595" operator="containsText" text="入">
      <formula>NOT(ISERROR(SEARCH("入",F615)))</formula>
    </cfRule>
    <cfRule type="containsText" dxfId="1348" priority="596" operator="containsText" text="入,退">
      <formula>NOT(ISERROR(SEARCH("入,退",F615)))</formula>
    </cfRule>
    <cfRule type="containsText" dxfId="1347" priority="597" operator="containsText" text="入,退">
      <formula>NOT(ISERROR(SEARCH("入,退",F615)))</formula>
    </cfRule>
    <cfRule type="cellIs" dxfId="1346" priority="598" operator="equal">
      <formula>"休"</formula>
    </cfRule>
  </conditionalFormatting>
  <conditionalFormatting sqref="F615:AG620">
    <cfRule type="containsText" dxfId="1345" priority="593" operator="containsText" text="外">
      <formula>NOT(ISERROR(SEARCH("外",F615)))</formula>
    </cfRule>
  </conditionalFormatting>
  <conditionalFormatting sqref="F621:AG621">
    <cfRule type="containsText" dxfId="1344" priority="591" operator="containsText" text="日">
      <formula>NOT(ISERROR(SEARCH("日",F621)))</formula>
    </cfRule>
    <cfRule type="containsText" dxfId="1343" priority="592" operator="containsText" text="土">
      <formula>NOT(ISERROR(SEARCH("土",F621)))</formula>
    </cfRule>
  </conditionalFormatting>
  <conditionalFormatting sqref="F621:AG621">
    <cfRule type="containsText" dxfId="1342" priority="584" operator="containsText" text="その他">
      <formula>NOT(ISERROR(SEARCH("その他",F621)))</formula>
    </cfRule>
    <cfRule type="containsText" dxfId="1341" priority="585" operator="containsText" text="冬休">
      <formula>NOT(ISERROR(SEARCH("冬休",F621)))</formula>
    </cfRule>
    <cfRule type="containsText" dxfId="1340" priority="586" operator="containsText" text="夏休">
      <formula>NOT(ISERROR(SEARCH("夏休",F621)))</formula>
    </cfRule>
    <cfRule type="containsText" dxfId="1339" priority="587" operator="containsText" text="製作">
      <formula>NOT(ISERROR(SEARCH("製作",F621)))</formula>
    </cfRule>
    <cfRule type="cellIs" dxfId="1338" priority="588" operator="equal">
      <formula>"中止,製作"</formula>
    </cfRule>
    <cfRule type="containsText" dxfId="1337" priority="589" operator="containsText" text="中止,製作,夏休,冬休,その他">
      <formula>NOT(ISERROR(SEARCH("中止,製作,夏休,冬休,その他",F621)))</formula>
    </cfRule>
    <cfRule type="containsText" dxfId="1336" priority="590" operator="containsText" text="中止">
      <formula>NOT(ISERROR(SEARCH("中止",F621)))</formula>
    </cfRule>
  </conditionalFormatting>
  <conditionalFormatting sqref="F626:AG626">
    <cfRule type="containsText" dxfId="1335" priority="582" operator="containsText" text="日">
      <formula>NOT(ISERROR(SEARCH("日",F626)))</formula>
    </cfRule>
    <cfRule type="containsText" dxfId="1334" priority="583" operator="containsText" text="土">
      <formula>NOT(ISERROR(SEARCH("土",F626)))</formula>
    </cfRule>
  </conditionalFormatting>
  <conditionalFormatting sqref="F626:AG626">
    <cfRule type="containsText" dxfId="1333" priority="575" operator="containsText" text="その他">
      <formula>NOT(ISERROR(SEARCH("その他",F626)))</formula>
    </cfRule>
    <cfRule type="containsText" dxfId="1332" priority="576" operator="containsText" text="冬休">
      <formula>NOT(ISERROR(SEARCH("冬休",F626)))</formula>
    </cfRule>
    <cfRule type="containsText" dxfId="1331" priority="577" operator="containsText" text="夏休">
      <formula>NOT(ISERROR(SEARCH("夏休",F626)))</formula>
    </cfRule>
    <cfRule type="containsText" dxfId="1330" priority="578" operator="containsText" text="製作">
      <formula>NOT(ISERROR(SEARCH("製作",F626)))</formula>
    </cfRule>
    <cfRule type="cellIs" dxfId="1329" priority="579" operator="equal">
      <formula>"中止,製作"</formula>
    </cfRule>
    <cfRule type="containsText" dxfId="1328" priority="580" operator="containsText" text="中止,製作,夏休,冬休,その他">
      <formula>NOT(ISERROR(SEARCH("中止,製作,夏休,冬休,その他",F626)))</formula>
    </cfRule>
    <cfRule type="containsText" dxfId="1327" priority="581" operator="containsText" text="中止">
      <formula>NOT(ISERROR(SEARCH("中止",F626)))</formula>
    </cfRule>
  </conditionalFormatting>
  <conditionalFormatting sqref="F615:F620">
    <cfRule type="containsText" dxfId="1326" priority="574" operator="containsText" text="－">
      <formula>NOT(ISERROR(SEARCH("－",F615)))</formula>
    </cfRule>
  </conditionalFormatting>
  <conditionalFormatting sqref="G615:G620 H617:U619 V619:AG619">
    <cfRule type="containsText" dxfId="1325" priority="573" operator="containsText" text="－">
      <formula>NOT(ISERROR(SEARCH("－",G615)))</formula>
    </cfRule>
  </conditionalFormatting>
  <conditionalFormatting sqref="G615:AG620">
    <cfRule type="containsText" dxfId="1324" priority="572" operator="containsText" text="－">
      <formula>NOT(ISERROR(SEARCH("－",G615)))</formula>
    </cfRule>
  </conditionalFormatting>
  <conditionalFormatting sqref="F622:AG625">
    <cfRule type="containsText" dxfId="1323" priority="567" operator="containsText" text="退">
      <formula>NOT(ISERROR(SEARCH("退",F622)))</formula>
    </cfRule>
    <cfRule type="containsText" dxfId="1322" priority="568" operator="containsText" text="入">
      <formula>NOT(ISERROR(SEARCH("入",F622)))</formula>
    </cfRule>
    <cfRule type="containsText" dxfId="1321" priority="569" operator="containsText" text="入,退">
      <formula>NOT(ISERROR(SEARCH("入,退",F622)))</formula>
    </cfRule>
    <cfRule type="containsText" dxfId="1320" priority="570" operator="containsText" text="入,退">
      <formula>NOT(ISERROR(SEARCH("入,退",F622)))</formula>
    </cfRule>
    <cfRule type="cellIs" dxfId="1319" priority="571" operator="equal">
      <formula>"休"</formula>
    </cfRule>
  </conditionalFormatting>
  <conditionalFormatting sqref="F622:AG625">
    <cfRule type="containsText" dxfId="1318" priority="566" operator="containsText" text="外">
      <formula>NOT(ISERROR(SEARCH("外",F622)))</formula>
    </cfRule>
  </conditionalFormatting>
  <conditionalFormatting sqref="F622:AG625">
    <cfRule type="containsText" dxfId="1317" priority="565" operator="containsText" text="－">
      <formula>NOT(ISERROR(SEARCH("－",F622)))</formula>
    </cfRule>
  </conditionalFormatting>
  <conditionalFormatting sqref="F627:AG630">
    <cfRule type="containsText" dxfId="1316" priority="560" operator="containsText" text="退">
      <formula>NOT(ISERROR(SEARCH("退",F627)))</formula>
    </cfRule>
    <cfRule type="containsText" dxfId="1315" priority="561" operator="containsText" text="入">
      <formula>NOT(ISERROR(SEARCH("入",F627)))</formula>
    </cfRule>
    <cfRule type="containsText" dxfId="1314" priority="562" operator="containsText" text="入,退">
      <formula>NOT(ISERROR(SEARCH("入,退",F627)))</formula>
    </cfRule>
    <cfRule type="containsText" dxfId="1313" priority="563" operator="containsText" text="入,退">
      <formula>NOT(ISERROR(SEARCH("入,退",F627)))</formula>
    </cfRule>
    <cfRule type="cellIs" dxfId="1312" priority="564" operator="equal">
      <formula>"休"</formula>
    </cfRule>
  </conditionalFormatting>
  <conditionalFormatting sqref="F627:AG630">
    <cfRule type="containsText" dxfId="1311" priority="559" operator="containsText" text="外">
      <formula>NOT(ISERROR(SEARCH("外",F627)))</formula>
    </cfRule>
  </conditionalFormatting>
  <conditionalFormatting sqref="F627:AG630">
    <cfRule type="containsText" dxfId="1310" priority="558" operator="containsText" text="－">
      <formula>NOT(ISERROR(SEARCH("－",F627)))</formula>
    </cfRule>
  </conditionalFormatting>
  <conditionalFormatting sqref="F634:AG634">
    <cfRule type="containsText" dxfId="1309" priority="556" operator="containsText" text="日">
      <formula>NOT(ISERROR(SEARCH("日",F634)))</formula>
    </cfRule>
    <cfRule type="containsText" dxfId="1308" priority="557" operator="containsText" text="土">
      <formula>NOT(ISERROR(SEARCH("土",F634)))</formula>
    </cfRule>
  </conditionalFormatting>
  <conditionalFormatting sqref="F634:AG634">
    <cfRule type="containsText" dxfId="1307" priority="549" operator="containsText" text="その他">
      <formula>NOT(ISERROR(SEARCH("その他",F634)))</formula>
    </cfRule>
    <cfRule type="containsText" dxfId="1306" priority="550" operator="containsText" text="冬休">
      <formula>NOT(ISERROR(SEARCH("冬休",F634)))</formula>
    </cfRule>
    <cfRule type="containsText" dxfId="1305" priority="551" operator="containsText" text="夏休">
      <formula>NOT(ISERROR(SEARCH("夏休",F634)))</formula>
    </cfRule>
    <cfRule type="containsText" dxfId="1304" priority="552" operator="containsText" text="製作">
      <formula>NOT(ISERROR(SEARCH("製作",F634)))</formula>
    </cfRule>
    <cfRule type="cellIs" dxfId="1303" priority="553" operator="equal">
      <formula>"中止,製作"</formula>
    </cfRule>
    <cfRule type="containsText" dxfId="1302" priority="554" operator="containsText" text="中止,製作,夏休,冬休,その他">
      <formula>NOT(ISERROR(SEARCH("中止,製作,夏休,冬休,その他",F634)))</formula>
    </cfRule>
    <cfRule type="containsText" dxfId="1301" priority="555" operator="containsText" text="中止">
      <formula>NOT(ISERROR(SEARCH("中止",F634)))</formula>
    </cfRule>
  </conditionalFormatting>
  <conditionalFormatting sqref="F635:AG640">
    <cfRule type="containsText" dxfId="1300" priority="544" operator="containsText" text="退">
      <formula>NOT(ISERROR(SEARCH("退",F635)))</formula>
    </cfRule>
    <cfRule type="containsText" dxfId="1299" priority="545" operator="containsText" text="入">
      <formula>NOT(ISERROR(SEARCH("入",F635)))</formula>
    </cfRule>
    <cfRule type="containsText" dxfId="1298" priority="546" operator="containsText" text="入,退">
      <formula>NOT(ISERROR(SEARCH("入,退",F635)))</formula>
    </cfRule>
    <cfRule type="containsText" dxfId="1297" priority="547" operator="containsText" text="入,退">
      <formula>NOT(ISERROR(SEARCH("入,退",F635)))</formula>
    </cfRule>
    <cfRule type="cellIs" dxfId="1296" priority="548" operator="equal">
      <formula>"休"</formula>
    </cfRule>
  </conditionalFormatting>
  <conditionalFormatting sqref="F635:AG640">
    <cfRule type="containsText" dxfId="1295" priority="543" operator="containsText" text="外">
      <formula>NOT(ISERROR(SEARCH("外",F635)))</formula>
    </cfRule>
  </conditionalFormatting>
  <conditionalFormatting sqref="F641:AG641">
    <cfRule type="containsText" dxfId="1294" priority="541" operator="containsText" text="日">
      <formula>NOT(ISERROR(SEARCH("日",F641)))</formula>
    </cfRule>
    <cfRule type="containsText" dxfId="1293" priority="542" operator="containsText" text="土">
      <formula>NOT(ISERROR(SEARCH("土",F641)))</formula>
    </cfRule>
  </conditionalFormatting>
  <conditionalFormatting sqref="F641:AG641">
    <cfRule type="containsText" dxfId="1292" priority="534" operator="containsText" text="その他">
      <formula>NOT(ISERROR(SEARCH("その他",F641)))</formula>
    </cfRule>
    <cfRule type="containsText" dxfId="1291" priority="535" operator="containsText" text="冬休">
      <formula>NOT(ISERROR(SEARCH("冬休",F641)))</formula>
    </cfRule>
    <cfRule type="containsText" dxfId="1290" priority="536" operator="containsText" text="夏休">
      <formula>NOT(ISERROR(SEARCH("夏休",F641)))</formula>
    </cfRule>
    <cfRule type="containsText" dxfId="1289" priority="537" operator="containsText" text="製作">
      <formula>NOT(ISERROR(SEARCH("製作",F641)))</formula>
    </cfRule>
    <cfRule type="cellIs" dxfId="1288" priority="538" operator="equal">
      <formula>"中止,製作"</formula>
    </cfRule>
    <cfRule type="containsText" dxfId="1287" priority="539" operator="containsText" text="中止,製作,夏休,冬休,その他">
      <formula>NOT(ISERROR(SEARCH("中止,製作,夏休,冬休,その他",F641)))</formula>
    </cfRule>
    <cfRule type="containsText" dxfId="1286" priority="540" operator="containsText" text="中止">
      <formula>NOT(ISERROR(SEARCH("中止",F641)))</formula>
    </cfRule>
  </conditionalFormatting>
  <conditionalFormatting sqref="F646:AG646">
    <cfRule type="containsText" dxfId="1285" priority="532" operator="containsText" text="日">
      <formula>NOT(ISERROR(SEARCH("日",F646)))</formula>
    </cfRule>
    <cfRule type="containsText" dxfId="1284" priority="533" operator="containsText" text="土">
      <formula>NOT(ISERROR(SEARCH("土",F646)))</formula>
    </cfRule>
  </conditionalFormatting>
  <conditionalFormatting sqref="F646:AG646">
    <cfRule type="containsText" dxfId="1283" priority="525" operator="containsText" text="その他">
      <formula>NOT(ISERROR(SEARCH("その他",F646)))</formula>
    </cfRule>
    <cfRule type="containsText" dxfId="1282" priority="526" operator="containsText" text="冬休">
      <formula>NOT(ISERROR(SEARCH("冬休",F646)))</formula>
    </cfRule>
    <cfRule type="containsText" dxfId="1281" priority="527" operator="containsText" text="夏休">
      <formula>NOT(ISERROR(SEARCH("夏休",F646)))</formula>
    </cfRule>
    <cfRule type="containsText" dxfId="1280" priority="528" operator="containsText" text="製作">
      <formula>NOT(ISERROR(SEARCH("製作",F646)))</formula>
    </cfRule>
    <cfRule type="cellIs" dxfId="1279" priority="529" operator="equal">
      <formula>"中止,製作"</formula>
    </cfRule>
    <cfRule type="containsText" dxfId="1278" priority="530" operator="containsText" text="中止,製作,夏休,冬休,その他">
      <formula>NOT(ISERROR(SEARCH("中止,製作,夏休,冬休,その他",F646)))</formula>
    </cfRule>
    <cfRule type="containsText" dxfId="1277" priority="531" operator="containsText" text="中止">
      <formula>NOT(ISERROR(SEARCH("中止",F646)))</formula>
    </cfRule>
  </conditionalFormatting>
  <conditionalFormatting sqref="F635:F640">
    <cfRule type="containsText" dxfId="1276" priority="524" operator="containsText" text="－">
      <formula>NOT(ISERROR(SEARCH("－",F635)))</formula>
    </cfRule>
  </conditionalFormatting>
  <conditionalFormatting sqref="G635:G640 H637:U639 V639:AG639">
    <cfRule type="containsText" dxfId="1275" priority="523" operator="containsText" text="－">
      <formula>NOT(ISERROR(SEARCH("－",G635)))</formula>
    </cfRule>
  </conditionalFormatting>
  <conditionalFormatting sqref="G635:AG640">
    <cfRule type="containsText" dxfId="1274" priority="522" operator="containsText" text="－">
      <formula>NOT(ISERROR(SEARCH("－",G635)))</formula>
    </cfRule>
  </conditionalFormatting>
  <conditionalFormatting sqref="F642:AG645">
    <cfRule type="containsText" dxfId="1273" priority="517" operator="containsText" text="退">
      <formula>NOT(ISERROR(SEARCH("退",F642)))</formula>
    </cfRule>
    <cfRule type="containsText" dxfId="1272" priority="518" operator="containsText" text="入">
      <formula>NOT(ISERROR(SEARCH("入",F642)))</formula>
    </cfRule>
    <cfRule type="containsText" dxfId="1271" priority="519" operator="containsText" text="入,退">
      <formula>NOT(ISERROR(SEARCH("入,退",F642)))</formula>
    </cfRule>
    <cfRule type="containsText" dxfId="1270" priority="520" operator="containsText" text="入,退">
      <formula>NOT(ISERROR(SEARCH("入,退",F642)))</formula>
    </cfRule>
    <cfRule type="cellIs" dxfId="1269" priority="521" operator="equal">
      <formula>"休"</formula>
    </cfRule>
  </conditionalFormatting>
  <conditionalFormatting sqref="F642:AG645">
    <cfRule type="containsText" dxfId="1268" priority="516" operator="containsText" text="外">
      <formula>NOT(ISERROR(SEARCH("外",F642)))</formula>
    </cfRule>
  </conditionalFormatting>
  <conditionalFormatting sqref="F642:AG645">
    <cfRule type="containsText" dxfId="1267" priority="515" operator="containsText" text="－">
      <formula>NOT(ISERROR(SEARCH("－",F642)))</formula>
    </cfRule>
  </conditionalFormatting>
  <conditionalFormatting sqref="F647:AG650">
    <cfRule type="containsText" dxfId="1266" priority="510" operator="containsText" text="退">
      <formula>NOT(ISERROR(SEARCH("退",F647)))</formula>
    </cfRule>
    <cfRule type="containsText" dxfId="1265" priority="511" operator="containsText" text="入">
      <formula>NOT(ISERROR(SEARCH("入",F647)))</formula>
    </cfRule>
    <cfRule type="containsText" dxfId="1264" priority="512" operator="containsText" text="入,退">
      <formula>NOT(ISERROR(SEARCH("入,退",F647)))</formula>
    </cfRule>
    <cfRule type="containsText" dxfId="1263" priority="513" operator="containsText" text="入,退">
      <formula>NOT(ISERROR(SEARCH("入,退",F647)))</formula>
    </cfRule>
    <cfRule type="cellIs" dxfId="1262" priority="514" operator="equal">
      <formula>"休"</formula>
    </cfRule>
  </conditionalFormatting>
  <conditionalFormatting sqref="F647:AG650">
    <cfRule type="containsText" dxfId="1261" priority="509" operator="containsText" text="外">
      <formula>NOT(ISERROR(SEARCH("外",F647)))</formula>
    </cfRule>
  </conditionalFormatting>
  <conditionalFormatting sqref="F647:AG650">
    <cfRule type="containsText" dxfId="1260" priority="508" operator="containsText" text="－">
      <formula>NOT(ISERROR(SEARCH("－",F647)))</formula>
    </cfRule>
  </conditionalFormatting>
  <conditionalFormatting sqref="F654:AG654">
    <cfRule type="containsText" dxfId="1259" priority="506" operator="containsText" text="日">
      <formula>NOT(ISERROR(SEARCH("日",F654)))</formula>
    </cfRule>
    <cfRule type="containsText" dxfId="1258" priority="507" operator="containsText" text="土">
      <formula>NOT(ISERROR(SEARCH("土",F654)))</formula>
    </cfRule>
  </conditionalFormatting>
  <conditionalFormatting sqref="F654:AG654">
    <cfRule type="containsText" dxfId="1257" priority="499" operator="containsText" text="その他">
      <formula>NOT(ISERROR(SEARCH("その他",F654)))</formula>
    </cfRule>
    <cfRule type="containsText" dxfId="1256" priority="500" operator="containsText" text="冬休">
      <formula>NOT(ISERROR(SEARCH("冬休",F654)))</formula>
    </cfRule>
    <cfRule type="containsText" dxfId="1255" priority="501" operator="containsText" text="夏休">
      <formula>NOT(ISERROR(SEARCH("夏休",F654)))</formula>
    </cfRule>
    <cfRule type="containsText" dxfId="1254" priority="502" operator="containsText" text="製作">
      <formula>NOT(ISERROR(SEARCH("製作",F654)))</formula>
    </cfRule>
    <cfRule type="cellIs" dxfId="1253" priority="503" operator="equal">
      <formula>"中止,製作"</formula>
    </cfRule>
    <cfRule type="containsText" dxfId="1252" priority="504" operator="containsText" text="中止,製作,夏休,冬休,その他">
      <formula>NOT(ISERROR(SEARCH("中止,製作,夏休,冬休,その他",F654)))</formula>
    </cfRule>
    <cfRule type="containsText" dxfId="1251" priority="505" operator="containsText" text="中止">
      <formula>NOT(ISERROR(SEARCH("中止",F654)))</formula>
    </cfRule>
  </conditionalFormatting>
  <conditionalFormatting sqref="F655:AG660">
    <cfRule type="containsText" dxfId="1250" priority="494" operator="containsText" text="退">
      <formula>NOT(ISERROR(SEARCH("退",F655)))</formula>
    </cfRule>
    <cfRule type="containsText" dxfId="1249" priority="495" operator="containsText" text="入">
      <formula>NOT(ISERROR(SEARCH("入",F655)))</formula>
    </cfRule>
    <cfRule type="containsText" dxfId="1248" priority="496" operator="containsText" text="入,退">
      <formula>NOT(ISERROR(SEARCH("入,退",F655)))</formula>
    </cfRule>
    <cfRule type="containsText" dxfId="1247" priority="497" operator="containsText" text="入,退">
      <formula>NOT(ISERROR(SEARCH("入,退",F655)))</formula>
    </cfRule>
    <cfRule type="cellIs" dxfId="1246" priority="498" operator="equal">
      <formula>"休"</formula>
    </cfRule>
  </conditionalFormatting>
  <conditionalFormatting sqref="F655:AG660">
    <cfRule type="containsText" dxfId="1245" priority="493" operator="containsText" text="外">
      <formula>NOT(ISERROR(SEARCH("外",F655)))</formula>
    </cfRule>
  </conditionalFormatting>
  <conditionalFormatting sqref="F661:AG661">
    <cfRule type="containsText" dxfId="1244" priority="491" operator="containsText" text="日">
      <formula>NOT(ISERROR(SEARCH("日",F661)))</formula>
    </cfRule>
    <cfRule type="containsText" dxfId="1243" priority="492" operator="containsText" text="土">
      <formula>NOT(ISERROR(SEARCH("土",F661)))</formula>
    </cfRule>
  </conditionalFormatting>
  <conditionalFormatting sqref="F661:AG661">
    <cfRule type="containsText" dxfId="1242" priority="484" operator="containsText" text="その他">
      <formula>NOT(ISERROR(SEARCH("その他",F661)))</formula>
    </cfRule>
    <cfRule type="containsText" dxfId="1241" priority="485" operator="containsText" text="冬休">
      <formula>NOT(ISERROR(SEARCH("冬休",F661)))</formula>
    </cfRule>
    <cfRule type="containsText" dxfId="1240" priority="486" operator="containsText" text="夏休">
      <formula>NOT(ISERROR(SEARCH("夏休",F661)))</formula>
    </cfRule>
    <cfRule type="containsText" dxfId="1239" priority="487" operator="containsText" text="製作">
      <formula>NOT(ISERROR(SEARCH("製作",F661)))</formula>
    </cfRule>
    <cfRule type="cellIs" dxfId="1238" priority="488" operator="equal">
      <formula>"中止,製作"</formula>
    </cfRule>
    <cfRule type="containsText" dxfId="1237" priority="489" operator="containsText" text="中止,製作,夏休,冬休,その他">
      <formula>NOT(ISERROR(SEARCH("中止,製作,夏休,冬休,その他",F661)))</formula>
    </cfRule>
    <cfRule type="containsText" dxfId="1236" priority="490" operator="containsText" text="中止">
      <formula>NOT(ISERROR(SEARCH("中止",F661)))</formula>
    </cfRule>
  </conditionalFormatting>
  <conditionalFormatting sqref="F666:AG666">
    <cfRule type="containsText" dxfId="1235" priority="482" operator="containsText" text="日">
      <formula>NOT(ISERROR(SEARCH("日",F666)))</formula>
    </cfRule>
    <cfRule type="containsText" dxfId="1234" priority="483" operator="containsText" text="土">
      <formula>NOT(ISERROR(SEARCH("土",F666)))</formula>
    </cfRule>
  </conditionalFormatting>
  <conditionalFormatting sqref="F666:AG666">
    <cfRule type="containsText" dxfId="1233" priority="475" operator="containsText" text="その他">
      <formula>NOT(ISERROR(SEARCH("その他",F666)))</formula>
    </cfRule>
    <cfRule type="containsText" dxfId="1232" priority="476" operator="containsText" text="冬休">
      <formula>NOT(ISERROR(SEARCH("冬休",F666)))</formula>
    </cfRule>
    <cfRule type="containsText" dxfId="1231" priority="477" operator="containsText" text="夏休">
      <formula>NOT(ISERROR(SEARCH("夏休",F666)))</formula>
    </cfRule>
    <cfRule type="containsText" dxfId="1230" priority="478" operator="containsText" text="製作">
      <formula>NOT(ISERROR(SEARCH("製作",F666)))</formula>
    </cfRule>
    <cfRule type="cellIs" dxfId="1229" priority="479" operator="equal">
      <formula>"中止,製作"</formula>
    </cfRule>
    <cfRule type="containsText" dxfId="1228" priority="480" operator="containsText" text="中止,製作,夏休,冬休,その他">
      <formula>NOT(ISERROR(SEARCH("中止,製作,夏休,冬休,その他",F666)))</formula>
    </cfRule>
    <cfRule type="containsText" dxfId="1227" priority="481" operator="containsText" text="中止">
      <formula>NOT(ISERROR(SEARCH("中止",F666)))</formula>
    </cfRule>
  </conditionalFormatting>
  <conditionalFormatting sqref="F655:F660">
    <cfRule type="containsText" dxfId="1226" priority="474" operator="containsText" text="－">
      <formula>NOT(ISERROR(SEARCH("－",F655)))</formula>
    </cfRule>
  </conditionalFormatting>
  <conditionalFormatting sqref="G655:G660 H657:U659 V659:AG659">
    <cfRule type="containsText" dxfId="1225" priority="473" operator="containsText" text="－">
      <formula>NOT(ISERROR(SEARCH("－",G655)))</formula>
    </cfRule>
  </conditionalFormatting>
  <conditionalFormatting sqref="G655:AG660">
    <cfRule type="containsText" dxfId="1224" priority="472" operator="containsText" text="－">
      <formula>NOT(ISERROR(SEARCH("－",G655)))</formula>
    </cfRule>
  </conditionalFormatting>
  <conditionalFormatting sqref="F662:AG665">
    <cfRule type="containsText" dxfId="1223" priority="467" operator="containsText" text="退">
      <formula>NOT(ISERROR(SEARCH("退",F662)))</formula>
    </cfRule>
    <cfRule type="containsText" dxfId="1222" priority="468" operator="containsText" text="入">
      <formula>NOT(ISERROR(SEARCH("入",F662)))</formula>
    </cfRule>
    <cfRule type="containsText" dxfId="1221" priority="469" operator="containsText" text="入,退">
      <formula>NOT(ISERROR(SEARCH("入,退",F662)))</formula>
    </cfRule>
    <cfRule type="containsText" dxfId="1220" priority="470" operator="containsText" text="入,退">
      <formula>NOT(ISERROR(SEARCH("入,退",F662)))</formula>
    </cfRule>
    <cfRule type="cellIs" dxfId="1219" priority="471" operator="equal">
      <formula>"休"</formula>
    </cfRule>
  </conditionalFormatting>
  <conditionalFormatting sqref="F662:AG665">
    <cfRule type="containsText" dxfId="1218" priority="466" operator="containsText" text="外">
      <formula>NOT(ISERROR(SEARCH("外",F662)))</formula>
    </cfRule>
  </conditionalFormatting>
  <conditionalFormatting sqref="F662:AG665">
    <cfRule type="containsText" dxfId="1217" priority="465" operator="containsText" text="－">
      <formula>NOT(ISERROR(SEARCH("－",F662)))</formula>
    </cfRule>
  </conditionalFormatting>
  <conditionalFormatting sqref="F667:AG670">
    <cfRule type="containsText" dxfId="1216" priority="460" operator="containsText" text="退">
      <formula>NOT(ISERROR(SEARCH("退",F667)))</formula>
    </cfRule>
    <cfRule type="containsText" dxfId="1215" priority="461" operator="containsText" text="入">
      <formula>NOT(ISERROR(SEARCH("入",F667)))</formula>
    </cfRule>
    <cfRule type="containsText" dxfId="1214" priority="462" operator="containsText" text="入,退">
      <formula>NOT(ISERROR(SEARCH("入,退",F667)))</formula>
    </cfRule>
    <cfRule type="containsText" dxfId="1213" priority="463" operator="containsText" text="入,退">
      <formula>NOT(ISERROR(SEARCH("入,退",F667)))</formula>
    </cfRule>
    <cfRule type="cellIs" dxfId="1212" priority="464" operator="equal">
      <formula>"休"</formula>
    </cfRule>
  </conditionalFormatting>
  <conditionalFormatting sqref="F667:AG670">
    <cfRule type="containsText" dxfId="1211" priority="459" operator="containsText" text="外">
      <formula>NOT(ISERROR(SEARCH("外",F667)))</formula>
    </cfRule>
  </conditionalFormatting>
  <conditionalFormatting sqref="F667:AG670">
    <cfRule type="containsText" dxfId="1210" priority="458" operator="containsText" text="－">
      <formula>NOT(ISERROR(SEARCH("－",F667)))</formula>
    </cfRule>
  </conditionalFormatting>
  <conditionalFormatting sqref="F674:AG674">
    <cfRule type="containsText" dxfId="1209" priority="456" operator="containsText" text="日">
      <formula>NOT(ISERROR(SEARCH("日",F674)))</formula>
    </cfRule>
    <cfRule type="containsText" dxfId="1208" priority="457" operator="containsText" text="土">
      <formula>NOT(ISERROR(SEARCH("土",F674)))</formula>
    </cfRule>
  </conditionalFormatting>
  <conditionalFormatting sqref="F674:AG674">
    <cfRule type="containsText" dxfId="1207" priority="449" operator="containsText" text="その他">
      <formula>NOT(ISERROR(SEARCH("その他",F674)))</formula>
    </cfRule>
    <cfRule type="containsText" dxfId="1206" priority="450" operator="containsText" text="冬休">
      <formula>NOT(ISERROR(SEARCH("冬休",F674)))</formula>
    </cfRule>
    <cfRule type="containsText" dxfId="1205" priority="451" operator="containsText" text="夏休">
      <formula>NOT(ISERROR(SEARCH("夏休",F674)))</formula>
    </cfRule>
    <cfRule type="containsText" dxfId="1204" priority="452" operator="containsText" text="製作">
      <formula>NOT(ISERROR(SEARCH("製作",F674)))</formula>
    </cfRule>
    <cfRule type="cellIs" dxfId="1203" priority="453" operator="equal">
      <formula>"中止,製作"</formula>
    </cfRule>
    <cfRule type="containsText" dxfId="1202" priority="454" operator="containsText" text="中止,製作,夏休,冬休,その他">
      <formula>NOT(ISERROR(SEARCH("中止,製作,夏休,冬休,その他",F674)))</formula>
    </cfRule>
    <cfRule type="containsText" dxfId="1201" priority="455" operator="containsText" text="中止">
      <formula>NOT(ISERROR(SEARCH("中止",F674)))</formula>
    </cfRule>
  </conditionalFormatting>
  <conditionalFormatting sqref="F675:AG680">
    <cfRule type="containsText" dxfId="1200" priority="444" operator="containsText" text="退">
      <formula>NOT(ISERROR(SEARCH("退",F675)))</formula>
    </cfRule>
    <cfRule type="containsText" dxfId="1199" priority="445" operator="containsText" text="入">
      <formula>NOT(ISERROR(SEARCH("入",F675)))</formula>
    </cfRule>
    <cfRule type="containsText" dxfId="1198" priority="446" operator="containsText" text="入,退">
      <formula>NOT(ISERROR(SEARCH("入,退",F675)))</formula>
    </cfRule>
    <cfRule type="containsText" dxfId="1197" priority="447" operator="containsText" text="入,退">
      <formula>NOT(ISERROR(SEARCH("入,退",F675)))</formula>
    </cfRule>
    <cfRule type="cellIs" dxfId="1196" priority="448" operator="equal">
      <formula>"休"</formula>
    </cfRule>
  </conditionalFormatting>
  <conditionalFormatting sqref="F675:AG680">
    <cfRule type="containsText" dxfId="1195" priority="443" operator="containsText" text="外">
      <formula>NOT(ISERROR(SEARCH("外",F675)))</formula>
    </cfRule>
  </conditionalFormatting>
  <conditionalFormatting sqref="F681:AG681">
    <cfRule type="containsText" dxfId="1194" priority="441" operator="containsText" text="日">
      <formula>NOT(ISERROR(SEARCH("日",F681)))</formula>
    </cfRule>
    <cfRule type="containsText" dxfId="1193" priority="442" operator="containsText" text="土">
      <formula>NOT(ISERROR(SEARCH("土",F681)))</formula>
    </cfRule>
  </conditionalFormatting>
  <conditionalFormatting sqref="F681:AG681">
    <cfRule type="containsText" dxfId="1192" priority="434" operator="containsText" text="その他">
      <formula>NOT(ISERROR(SEARCH("その他",F681)))</formula>
    </cfRule>
    <cfRule type="containsText" dxfId="1191" priority="435" operator="containsText" text="冬休">
      <formula>NOT(ISERROR(SEARCH("冬休",F681)))</formula>
    </cfRule>
    <cfRule type="containsText" dxfId="1190" priority="436" operator="containsText" text="夏休">
      <formula>NOT(ISERROR(SEARCH("夏休",F681)))</formula>
    </cfRule>
    <cfRule type="containsText" dxfId="1189" priority="437" operator="containsText" text="製作">
      <formula>NOT(ISERROR(SEARCH("製作",F681)))</formula>
    </cfRule>
    <cfRule type="cellIs" dxfId="1188" priority="438" operator="equal">
      <formula>"中止,製作"</formula>
    </cfRule>
    <cfRule type="containsText" dxfId="1187" priority="439" operator="containsText" text="中止,製作,夏休,冬休,その他">
      <formula>NOT(ISERROR(SEARCH("中止,製作,夏休,冬休,その他",F681)))</formula>
    </cfRule>
    <cfRule type="containsText" dxfId="1186" priority="440" operator="containsText" text="中止">
      <formula>NOT(ISERROR(SEARCH("中止",F681)))</formula>
    </cfRule>
  </conditionalFormatting>
  <conditionalFormatting sqref="F686:AG686">
    <cfRule type="containsText" dxfId="1185" priority="432" operator="containsText" text="日">
      <formula>NOT(ISERROR(SEARCH("日",F686)))</formula>
    </cfRule>
    <cfRule type="containsText" dxfId="1184" priority="433" operator="containsText" text="土">
      <formula>NOT(ISERROR(SEARCH("土",F686)))</formula>
    </cfRule>
  </conditionalFormatting>
  <conditionalFormatting sqref="F686:AG686">
    <cfRule type="containsText" dxfId="1183" priority="425" operator="containsText" text="その他">
      <formula>NOT(ISERROR(SEARCH("その他",F686)))</formula>
    </cfRule>
    <cfRule type="containsText" dxfId="1182" priority="426" operator="containsText" text="冬休">
      <formula>NOT(ISERROR(SEARCH("冬休",F686)))</formula>
    </cfRule>
    <cfRule type="containsText" dxfId="1181" priority="427" operator="containsText" text="夏休">
      <formula>NOT(ISERROR(SEARCH("夏休",F686)))</formula>
    </cfRule>
    <cfRule type="containsText" dxfId="1180" priority="428" operator="containsText" text="製作">
      <formula>NOT(ISERROR(SEARCH("製作",F686)))</formula>
    </cfRule>
    <cfRule type="cellIs" dxfId="1179" priority="429" operator="equal">
      <formula>"中止,製作"</formula>
    </cfRule>
    <cfRule type="containsText" dxfId="1178" priority="430" operator="containsText" text="中止,製作,夏休,冬休,その他">
      <formula>NOT(ISERROR(SEARCH("中止,製作,夏休,冬休,その他",F686)))</formula>
    </cfRule>
    <cfRule type="containsText" dxfId="1177" priority="431" operator="containsText" text="中止">
      <formula>NOT(ISERROR(SEARCH("中止",F686)))</formula>
    </cfRule>
  </conditionalFormatting>
  <conditionalFormatting sqref="F675:F680">
    <cfRule type="containsText" dxfId="1176" priority="424" operator="containsText" text="－">
      <formula>NOT(ISERROR(SEARCH("－",F675)))</formula>
    </cfRule>
  </conditionalFormatting>
  <conditionalFormatting sqref="G675:G680 H677:U679 V679:AG679">
    <cfRule type="containsText" dxfId="1175" priority="423" operator="containsText" text="－">
      <formula>NOT(ISERROR(SEARCH("－",G675)))</formula>
    </cfRule>
  </conditionalFormatting>
  <conditionalFormatting sqref="G675:AG680">
    <cfRule type="containsText" dxfId="1174" priority="422" operator="containsText" text="－">
      <formula>NOT(ISERROR(SEARCH("－",G675)))</formula>
    </cfRule>
  </conditionalFormatting>
  <conditionalFormatting sqref="F682:AG685">
    <cfRule type="containsText" dxfId="1173" priority="417" operator="containsText" text="退">
      <formula>NOT(ISERROR(SEARCH("退",F682)))</formula>
    </cfRule>
    <cfRule type="containsText" dxfId="1172" priority="418" operator="containsText" text="入">
      <formula>NOT(ISERROR(SEARCH("入",F682)))</formula>
    </cfRule>
    <cfRule type="containsText" dxfId="1171" priority="419" operator="containsText" text="入,退">
      <formula>NOT(ISERROR(SEARCH("入,退",F682)))</formula>
    </cfRule>
    <cfRule type="containsText" dxfId="1170" priority="420" operator="containsText" text="入,退">
      <formula>NOT(ISERROR(SEARCH("入,退",F682)))</formula>
    </cfRule>
    <cfRule type="cellIs" dxfId="1169" priority="421" operator="equal">
      <formula>"休"</formula>
    </cfRule>
  </conditionalFormatting>
  <conditionalFormatting sqref="F682:AG685">
    <cfRule type="containsText" dxfId="1168" priority="416" operator="containsText" text="外">
      <formula>NOT(ISERROR(SEARCH("外",F682)))</formula>
    </cfRule>
  </conditionalFormatting>
  <conditionalFormatting sqref="F682:AG685">
    <cfRule type="containsText" dxfId="1167" priority="415" operator="containsText" text="－">
      <formula>NOT(ISERROR(SEARCH("－",F682)))</formula>
    </cfRule>
  </conditionalFormatting>
  <conditionalFormatting sqref="F687:AG690">
    <cfRule type="containsText" dxfId="1166" priority="410" operator="containsText" text="退">
      <formula>NOT(ISERROR(SEARCH("退",F687)))</formula>
    </cfRule>
    <cfRule type="containsText" dxfId="1165" priority="411" operator="containsText" text="入">
      <formula>NOT(ISERROR(SEARCH("入",F687)))</formula>
    </cfRule>
    <cfRule type="containsText" dxfId="1164" priority="412" operator="containsText" text="入,退">
      <formula>NOT(ISERROR(SEARCH("入,退",F687)))</formula>
    </cfRule>
    <cfRule type="containsText" dxfId="1163" priority="413" operator="containsText" text="入,退">
      <formula>NOT(ISERROR(SEARCH("入,退",F687)))</formula>
    </cfRule>
    <cfRule type="cellIs" dxfId="1162" priority="414" operator="equal">
      <formula>"休"</formula>
    </cfRule>
  </conditionalFormatting>
  <conditionalFormatting sqref="F687:AG690">
    <cfRule type="containsText" dxfId="1161" priority="409" operator="containsText" text="外">
      <formula>NOT(ISERROR(SEARCH("外",F687)))</formula>
    </cfRule>
  </conditionalFormatting>
  <conditionalFormatting sqref="F687:AG690">
    <cfRule type="containsText" dxfId="1160" priority="408" operator="containsText" text="－">
      <formula>NOT(ISERROR(SEARCH("－",F687)))</formula>
    </cfRule>
  </conditionalFormatting>
  <conditionalFormatting sqref="F700:AG700">
    <cfRule type="containsText" dxfId="1159" priority="406" operator="containsText" text="日">
      <formula>NOT(ISERROR(SEARCH("日",F700)))</formula>
    </cfRule>
    <cfRule type="containsText" dxfId="1158" priority="407" operator="containsText" text="土">
      <formula>NOT(ISERROR(SEARCH("土",F700)))</formula>
    </cfRule>
  </conditionalFormatting>
  <conditionalFormatting sqref="F700:AG700">
    <cfRule type="containsText" dxfId="1157" priority="399" operator="containsText" text="その他">
      <formula>NOT(ISERROR(SEARCH("その他",F700)))</formula>
    </cfRule>
    <cfRule type="containsText" dxfId="1156" priority="400" operator="containsText" text="冬休">
      <formula>NOT(ISERROR(SEARCH("冬休",F700)))</formula>
    </cfRule>
    <cfRule type="containsText" dxfId="1155" priority="401" operator="containsText" text="夏休">
      <formula>NOT(ISERROR(SEARCH("夏休",F700)))</formula>
    </cfRule>
    <cfRule type="containsText" dxfId="1154" priority="402" operator="containsText" text="製作">
      <formula>NOT(ISERROR(SEARCH("製作",F700)))</formula>
    </cfRule>
    <cfRule type="cellIs" dxfId="1153" priority="403" operator="equal">
      <formula>"中止,製作"</formula>
    </cfRule>
    <cfRule type="containsText" dxfId="1152" priority="404" operator="containsText" text="中止,製作,夏休,冬休,その他">
      <formula>NOT(ISERROR(SEARCH("中止,製作,夏休,冬休,その他",F700)))</formula>
    </cfRule>
    <cfRule type="containsText" dxfId="1151" priority="405" operator="containsText" text="中止">
      <formula>NOT(ISERROR(SEARCH("中止",F700)))</formula>
    </cfRule>
  </conditionalFormatting>
  <conditionalFormatting sqref="F701:AG706">
    <cfRule type="containsText" dxfId="1150" priority="394" operator="containsText" text="退">
      <formula>NOT(ISERROR(SEARCH("退",F701)))</formula>
    </cfRule>
    <cfRule type="containsText" dxfId="1149" priority="395" operator="containsText" text="入">
      <formula>NOT(ISERROR(SEARCH("入",F701)))</formula>
    </cfRule>
    <cfRule type="containsText" dxfId="1148" priority="396" operator="containsText" text="入,退">
      <formula>NOT(ISERROR(SEARCH("入,退",F701)))</formula>
    </cfRule>
    <cfRule type="containsText" dxfId="1147" priority="397" operator="containsText" text="入,退">
      <formula>NOT(ISERROR(SEARCH("入,退",F701)))</formula>
    </cfRule>
    <cfRule type="cellIs" dxfId="1146" priority="398" operator="equal">
      <formula>"休"</formula>
    </cfRule>
  </conditionalFormatting>
  <conditionalFormatting sqref="F701:AG706">
    <cfRule type="containsText" dxfId="1145" priority="393" operator="containsText" text="外">
      <formula>NOT(ISERROR(SEARCH("外",F701)))</formula>
    </cfRule>
  </conditionalFormatting>
  <conditionalFormatting sqref="F707:AG707">
    <cfRule type="containsText" dxfId="1144" priority="391" operator="containsText" text="日">
      <formula>NOT(ISERROR(SEARCH("日",F707)))</formula>
    </cfRule>
    <cfRule type="containsText" dxfId="1143" priority="392" operator="containsText" text="土">
      <formula>NOT(ISERROR(SEARCH("土",F707)))</formula>
    </cfRule>
  </conditionalFormatting>
  <conditionalFormatting sqref="F707:AG707">
    <cfRule type="containsText" dxfId="1142" priority="384" operator="containsText" text="その他">
      <formula>NOT(ISERROR(SEARCH("その他",F707)))</formula>
    </cfRule>
    <cfRule type="containsText" dxfId="1141" priority="385" operator="containsText" text="冬休">
      <formula>NOT(ISERROR(SEARCH("冬休",F707)))</formula>
    </cfRule>
    <cfRule type="containsText" dxfId="1140" priority="386" operator="containsText" text="夏休">
      <formula>NOT(ISERROR(SEARCH("夏休",F707)))</formula>
    </cfRule>
    <cfRule type="containsText" dxfId="1139" priority="387" operator="containsText" text="製作">
      <formula>NOT(ISERROR(SEARCH("製作",F707)))</formula>
    </cfRule>
    <cfRule type="cellIs" dxfId="1138" priority="388" operator="equal">
      <formula>"中止,製作"</formula>
    </cfRule>
    <cfRule type="containsText" dxfId="1137" priority="389" operator="containsText" text="中止,製作,夏休,冬休,その他">
      <formula>NOT(ISERROR(SEARCH("中止,製作,夏休,冬休,その他",F707)))</formula>
    </cfRule>
    <cfRule type="containsText" dxfId="1136" priority="390" operator="containsText" text="中止">
      <formula>NOT(ISERROR(SEARCH("中止",F707)))</formula>
    </cfRule>
  </conditionalFormatting>
  <conditionalFormatting sqref="F712:AG712">
    <cfRule type="containsText" dxfId="1135" priority="382" operator="containsText" text="日">
      <formula>NOT(ISERROR(SEARCH("日",F712)))</formula>
    </cfRule>
    <cfRule type="containsText" dxfId="1134" priority="383" operator="containsText" text="土">
      <formula>NOT(ISERROR(SEARCH("土",F712)))</formula>
    </cfRule>
  </conditionalFormatting>
  <conditionalFormatting sqref="F712:AG712">
    <cfRule type="containsText" dxfId="1133" priority="375" operator="containsText" text="その他">
      <formula>NOT(ISERROR(SEARCH("その他",F712)))</formula>
    </cfRule>
    <cfRule type="containsText" dxfId="1132" priority="376" operator="containsText" text="冬休">
      <formula>NOT(ISERROR(SEARCH("冬休",F712)))</formula>
    </cfRule>
    <cfRule type="containsText" dxfId="1131" priority="377" operator="containsText" text="夏休">
      <formula>NOT(ISERROR(SEARCH("夏休",F712)))</formula>
    </cfRule>
    <cfRule type="containsText" dxfId="1130" priority="378" operator="containsText" text="製作">
      <formula>NOT(ISERROR(SEARCH("製作",F712)))</formula>
    </cfRule>
    <cfRule type="cellIs" dxfId="1129" priority="379" operator="equal">
      <formula>"中止,製作"</formula>
    </cfRule>
    <cfRule type="containsText" dxfId="1128" priority="380" operator="containsText" text="中止,製作,夏休,冬休,その他">
      <formula>NOT(ISERROR(SEARCH("中止,製作,夏休,冬休,その他",F712)))</formula>
    </cfRule>
    <cfRule type="containsText" dxfId="1127" priority="381" operator="containsText" text="中止">
      <formula>NOT(ISERROR(SEARCH("中止",F712)))</formula>
    </cfRule>
  </conditionalFormatting>
  <conditionalFormatting sqref="F701:F706">
    <cfRule type="containsText" dxfId="1126" priority="374" operator="containsText" text="－">
      <formula>NOT(ISERROR(SEARCH("－",F701)))</formula>
    </cfRule>
  </conditionalFormatting>
  <conditionalFormatting sqref="G701:G706 H703:U705 V705:AG705">
    <cfRule type="containsText" dxfId="1125" priority="373" operator="containsText" text="－">
      <formula>NOT(ISERROR(SEARCH("－",G701)))</formula>
    </cfRule>
  </conditionalFormatting>
  <conditionalFormatting sqref="G701:AG706">
    <cfRule type="containsText" dxfId="1124" priority="372" operator="containsText" text="－">
      <formula>NOT(ISERROR(SEARCH("－",G701)))</formula>
    </cfRule>
  </conditionalFormatting>
  <conditionalFormatting sqref="F708:AG711">
    <cfRule type="containsText" dxfId="1123" priority="367" operator="containsText" text="退">
      <formula>NOT(ISERROR(SEARCH("退",F708)))</formula>
    </cfRule>
    <cfRule type="containsText" dxfId="1122" priority="368" operator="containsText" text="入">
      <formula>NOT(ISERROR(SEARCH("入",F708)))</formula>
    </cfRule>
    <cfRule type="containsText" dxfId="1121" priority="369" operator="containsText" text="入,退">
      <formula>NOT(ISERROR(SEARCH("入,退",F708)))</formula>
    </cfRule>
    <cfRule type="containsText" dxfId="1120" priority="370" operator="containsText" text="入,退">
      <formula>NOT(ISERROR(SEARCH("入,退",F708)))</formula>
    </cfRule>
    <cfRule type="cellIs" dxfId="1119" priority="371" operator="equal">
      <formula>"休"</formula>
    </cfRule>
  </conditionalFormatting>
  <conditionalFormatting sqref="F708:AG711">
    <cfRule type="containsText" dxfId="1118" priority="366" operator="containsText" text="外">
      <formula>NOT(ISERROR(SEARCH("外",F708)))</formula>
    </cfRule>
  </conditionalFormatting>
  <conditionalFormatting sqref="F708:AG711">
    <cfRule type="containsText" dxfId="1117" priority="365" operator="containsText" text="－">
      <formula>NOT(ISERROR(SEARCH("－",F708)))</formula>
    </cfRule>
  </conditionalFormatting>
  <conditionalFormatting sqref="F713:AG716">
    <cfRule type="containsText" dxfId="1116" priority="360" operator="containsText" text="退">
      <formula>NOT(ISERROR(SEARCH("退",F713)))</formula>
    </cfRule>
    <cfRule type="containsText" dxfId="1115" priority="361" operator="containsText" text="入">
      <formula>NOT(ISERROR(SEARCH("入",F713)))</formula>
    </cfRule>
    <cfRule type="containsText" dxfId="1114" priority="362" operator="containsText" text="入,退">
      <formula>NOT(ISERROR(SEARCH("入,退",F713)))</formula>
    </cfRule>
    <cfRule type="containsText" dxfId="1113" priority="363" operator="containsText" text="入,退">
      <formula>NOT(ISERROR(SEARCH("入,退",F713)))</formula>
    </cfRule>
    <cfRule type="cellIs" dxfId="1112" priority="364" operator="equal">
      <formula>"休"</formula>
    </cfRule>
  </conditionalFormatting>
  <conditionalFormatting sqref="F713:AG716">
    <cfRule type="containsText" dxfId="1111" priority="359" operator="containsText" text="外">
      <formula>NOT(ISERROR(SEARCH("外",F713)))</formula>
    </cfRule>
  </conditionalFormatting>
  <conditionalFormatting sqref="F713:AG716">
    <cfRule type="containsText" dxfId="1110" priority="358" operator="containsText" text="－">
      <formula>NOT(ISERROR(SEARCH("－",F713)))</formula>
    </cfRule>
  </conditionalFormatting>
  <conditionalFormatting sqref="F720:AG720">
    <cfRule type="containsText" dxfId="1109" priority="356" operator="containsText" text="日">
      <formula>NOT(ISERROR(SEARCH("日",F720)))</formula>
    </cfRule>
    <cfRule type="containsText" dxfId="1108" priority="357" operator="containsText" text="土">
      <formula>NOT(ISERROR(SEARCH("土",F720)))</formula>
    </cfRule>
  </conditionalFormatting>
  <conditionalFormatting sqref="F720:AG720">
    <cfRule type="containsText" dxfId="1107" priority="349" operator="containsText" text="その他">
      <formula>NOT(ISERROR(SEARCH("その他",F720)))</formula>
    </cfRule>
    <cfRule type="containsText" dxfId="1106" priority="350" operator="containsText" text="冬休">
      <formula>NOT(ISERROR(SEARCH("冬休",F720)))</formula>
    </cfRule>
    <cfRule type="containsText" dxfId="1105" priority="351" operator="containsText" text="夏休">
      <formula>NOT(ISERROR(SEARCH("夏休",F720)))</formula>
    </cfRule>
    <cfRule type="containsText" dxfId="1104" priority="352" operator="containsText" text="製作">
      <formula>NOT(ISERROR(SEARCH("製作",F720)))</formula>
    </cfRule>
    <cfRule type="cellIs" dxfId="1103" priority="353" operator="equal">
      <formula>"中止,製作"</formula>
    </cfRule>
    <cfRule type="containsText" dxfId="1102" priority="354" operator="containsText" text="中止,製作,夏休,冬休,その他">
      <formula>NOT(ISERROR(SEARCH("中止,製作,夏休,冬休,その他",F720)))</formula>
    </cfRule>
    <cfRule type="containsText" dxfId="1101" priority="355" operator="containsText" text="中止">
      <formula>NOT(ISERROR(SEARCH("中止",F720)))</formula>
    </cfRule>
  </conditionalFormatting>
  <conditionalFormatting sqref="F721:AG726">
    <cfRule type="containsText" dxfId="1100" priority="344" operator="containsText" text="退">
      <formula>NOT(ISERROR(SEARCH("退",F721)))</formula>
    </cfRule>
    <cfRule type="containsText" dxfId="1099" priority="345" operator="containsText" text="入">
      <formula>NOT(ISERROR(SEARCH("入",F721)))</formula>
    </cfRule>
    <cfRule type="containsText" dxfId="1098" priority="346" operator="containsText" text="入,退">
      <formula>NOT(ISERROR(SEARCH("入,退",F721)))</formula>
    </cfRule>
    <cfRule type="containsText" dxfId="1097" priority="347" operator="containsText" text="入,退">
      <formula>NOT(ISERROR(SEARCH("入,退",F721)))</formula>
    </cfRule>
    <cfRule type="cellIs" dxfId="1096" priority="348" operator="equal">
      <formula>"休"</formula>
    </cfRule>
  </conditionalFormatting>
  <conditionalFormatting sqref="F721:AG726">
    <cfRule type="containsText" dxfId="1095" priority="343" operator="containsText" text="外">
      <formula>NOT(ISERROR(SEARCH("外",F721)))</formula>
    </cfRule>
  </conditionalFormatting>
  <conditionalFormatting sqref="F727:AG727">
    <cfRule type="containsText" dxfId="1094" priority="341" operator="containsText" text="日">
      <formula>NOT(ISERROR(SEARCH("日",F727)))</formula>
    </cfRule>
    <cfRule type="containsText" dxfId="1093" priority="342" operator="containsText" text="土">
      <formula>NOT(ISERROR(SEARCH("土",F727)))</formula>
    </cfRule>
  </conditionalFormatting>
  <conditionalFormatting sqref="F727:AG727">
    <cfRule type="containsText" dxfId="1092" priority="334" operator="containsText" text="その他">
      <formula>NOT(ISERROR(SEARCH("その他",F727)))</formula>
    </cfRule>
    <cfRule type="containsText" dxfId="1091" priority="335" operator="containsText" text="冬休">
      <formula>NOT(ISERROR(SEARCH("冬休",F727)))</formula>
    </cfRule>
    <cfRule type="containsText" dxfId="1090" priority="336" operator="containsText" text="夏休">
      <formula>NOT(ISERROR(SEARCH("夏休",F727)))</formula>
    </cfRule>
    <cfRule type="containsText" dxfId="1089" priority="337" operator="containsText" text="製作">
      <formula>NOT(ISERROR(SEARCH("製作",F727)))</formula>
    </cfRule>
    <cfRule type="cellIs" dxfId="1088" priority="338" operator="equal">
      <formula>"中止,製作"</formula>
    </cfRule>
    <cfRule type="containsText" dxfId="1087" priority="339" operator="containsText" text="中止,製作,夏休,冬休,その他">
      <formula>NOT(ISERROR(SEARCH("中止,製作,夏休,冬休,その他",F727)))</formula>
    </cfRule>
    <cfRule type="containsText" dxfId="1086" priority="340" operator="containsText" text="中止">
      <formula>NOT(ISERROR(SEARCH("中止",F727)))</formula>
    </cfRule>
  </conditionalFormatting>
  <conditionalFormatting sqref="F732:AG732">
    <cfRule type="containsText" dxfId="1085" priority="332" operator="containsText" text="日">
      <formula>NOT(ISERROR(SEARCH("日",F732)))</formula>
    </cfRule>
    <cfRule type="containsText" dxfId="1084" priority="333" operator="containsText" text="土">
      <formula>NOT(ISERROR(SEARCH("土",F732)))</formula>
    </cfRule>
  </conditionalFormatting>
  <conditionalFormatting sqref="F732:AG732">
    <cfRule type="containsText" dxfId="1083" priority="325" operator="containsText" text="その他">
      <formula>NOT(ISERROR(SEARCH("その他",F732)))</formula>
    </cfRule>
    <cfRule type="containsText" dxfId="1082" priority="326" operator="containsText" text="冬休">
      <formula>NOT(ISERROR(SEARCH("冬休",F732)))</formula>
    </cfRule>
    <cfRule type="containsText" dxfId="1081" priority="327" operator="containsText" text="夏休">
      <formula>NOT(ISERROR(SEARCH("夏休",F732)))</formula>
    </cfRule>
    <cfRule type="containsText" dxfId="1080" priority="328" operator="containsText" text="製作">
      <formula>NOT(ISERROR(SEARCH("製作",F732)))</formula>
    </cfRule>
    <cfRule type="cellIs" dxfId="1079" priority="329" operator="equal">
      <formula>"中止,製作"</formula>
    </cfRule>
    <cfRule type="containsText" dxfId="1078" priority="330" operator="containsText" text="中止,製作,夏休,冬休,その他">
      <formula>NOT(ISERROR(SEARCH("中止,製作,夏休,冬休,その他",F732)))</formula>
    </cfRule>
    <cfRule type="containsText" dxfId="1077" priority="331" operator="containsText" text="中止">
      <formula>NOT(ISERROR(SEARCH("中止",F732)))</formula>
    </cfRule>
  </conditionalFormatting>
  <conditionalFormatting sqref="F721:F726">
    <cfRule type="containsText" dxfId="1076" priority="324" operator="containsText" text="－">
      <formula>NOT(ISERROR(SEARCH("－",F721)))</formula>
    </cfRule>
  </conditionalFormatting>
  <conditionalFormatting sqref="G721:G726 H723:U725 V725:AG725">
    <cfRule type="containsText" dxfId="1075" priority="323" operator="containsText" text="－">
      <formula>NOT(ISERROR(SEARCH("－",G721)))</formula>
    </cfRule>
  </conditionalFormatting>
  <conditionalFormatting sqref="G721:AG726">
    <cfRule type="containsText" dxfId="1074" priority="322" operator="containsText" text="－">
      <formula>NOT(ISERROR(SEARCH("－",G721)))</formula>
    </cfRule>
  </conditionalFormatting>
  <conditionalFormatting sqref="F728:AG731">
    <cfRule type="containsText" dxfId="1073" priority="317" operator="containsText" text="退">
      <formula>NOT(ISERROR(SEARCH("退",F728)))</formula>
    </cfRule>
    <cfRule type="containsText" dxfId="1072" priority="318" operator="containsText" text="入">
      <formula>NOT(ISERROR(SEARCH("入",F728)))</formula>
    </cfRule>
    <cfRule type="containsText" dxfId="1071" priority="319" operator="containsText" text="入,退">
      <formula>NOT(ISERROR(SEARCH("入,退",F728)))</formula>
    </cfRule>
    <cfRule type="containsText" dxfId="1070" priority="320" operator="containsText" text="入,退">
      <formula>NOT(ISERROR(SEARCH("入,退",F728)))</formula>
    </cfRule>
    <cfRule type="cellIs" dxfId="1069" priority="321" operator="equal">
      <formula>"休"</formula>
    </cfRule>
  </conditionalFormatting>
  <conditionalFormatting sqref="F728:AG731">
    <cfRule type="containsText" dxfId="1068" priority="316" operator="containsText" text="外">
      <formula>NOT(ISERROR(SEARCH("外",F728)))</formula>
    </cfRule>
  </conditionalFormatting>
  <conditionalFormatting sqref="F728:AG731">
    <cfRule type="containsText" dxfId="1067" priority="315" operator="containsText" text="－">
      <formula>NOT(ISERROR(SEARCH("－",F728)))</formula>
    </cfRule>
  </conditionalFormatting>
  <conditionalFormatting sqref="F733:AG736">
    <cfRule type="containsText" dxfId="1066" priority="310" operator="containsText" text="退">
      <formula>NOT(ISERROR(SEARCH("退",F733)))</formula>
    </cfRule>
    <cfRule type="containsText" dxfId="1065" priority="311" operator="containsText" text="入">
      <formula>NOT(ISERROR(SEARCH("入",F733)))</formula>
    </cfRule>
    <cfRule type="containsText" dxfId="1064" priority="312" operator="containsText" text="入,退">
      <formula>NOT(ISERROR(SEARCH("入,退",F733)))</formula>
    </cfRule>
    <cfRule type="containsText" dxfId="1063" priority="313" operator="containsText" text="入,退">
      <formula>NOT(ISERROR(SEARCH("入,退",F733)))</formula>
    </cfRule>
    <cfRule type="cellIs" dxfId="1062" priority="314" operator="equal">
      <formula>"休"</formula>
    </cfRule>
  </conditionalFormatting>
  <conditionalFormatting sqref="F733:AG736">
    <cfRule type="containsText" dxfId="1061" priority="309" operator="containsText" text="外">
      <formula>NOT(ISERROR(SEARCH("外",F733)))</formula>
    </cfRule>
  </conditionalFormatting>
  <conditionalFormatting sqref="F733:AG736">
    <cfRule type="containsText" dxfId="1060" priority="308" operator="containsText" text="－">
      <formula>NOT(ISERROR(SEARCH("－",F733)))</formula>
    </cfRule>
  </conditionalFormatting>
  <conditionalFormatting sqref="F740:AG740">
    <cfRule type="containsText" dxfId="1059" priority="306" operator="containsText" text="日">
      <formula>NOT(ISERROR(SEARCH("日",F740)))</formula>
    </cfRule>
    <cfRule type="containsText" dxfId="1058" priority="307" operator="containsText" text="土">
      <formula>NOT(ISERROR(SEARCH("土",F740)))</formula>
    </cfRule>
  </conditionalFormatting>
  <conditionalFormatting sqref="F740:AG740">
    <cfRule type="containsText" dxfId="1057" priority="299" operator="containsText" text="その他">
      <formula>NOT(ISERROR(SEARCH("その他",F740)))</formula>
    </cfRule>
    <cfRule type="containsText" dxfId="1056" priority="300" operator="containsText" text="冬休">
      <formula>NOT(ISERROR(SEARCH("冬休",F740)))</formula>
    </cfRule>
    <cfRule type="containsText" dxfId="1055" priority="301" operator="containsText" text="夏休">
      <formula>NOT(ISERROR(SEARCH("夏休",F740)))</formula>
    </cfRule>
    <cfRule type="containsText" dxfId="1054" priority="302" operator="containsText" text="製作">
      <formula>NOT(ISERROR(SEARCH("製作",F740)))</formula>
    </cfRule>
    <cfRule type="cellIs" dxfId="1053" priority="303" operator="equal">
      <formula>"中止,製作"</formula>
    </cfRule>
    <cfRule type="containsText" dxfId="1052" priority="304" operator="containsText" text="中止,製作,夏休,冬休,その他">
      <formula>NOT(ISERROR(SEARCH("中止,製作,夏休,冬休,その他",F740)))</formula>
    </cfRule>
    <cfRule type="containsText" dxfId="1051" priority="305" operator="containsText" text="中止">
      <formula>NOT(ISERROR(SEARCH("中止",F740)))</formula>
    </cfRule>
  </conditionalFormatting>
  <conditionalFormatting sqref="F741:AG746">
    <cfRule type="containsText" dxfId="1050" priority="294" operator="containsText" text="退">
      <formula>NOT(ISERROR(SEARCH("退",F741)))</formula>
    </cfRule>
    <cfRule type="containsText" dxfId="1049" priority="295" operator="containsText" text="入">
      <formula>NOT(ISERROR(SEARCH("入",F741)))</formula>
    </cfRule>
    <cfRule type="containsText" dxfId="1048" priority="296" operator="containsText" text="入,退">
      <formula>NOT(ISERROR(SEARCH("入,退",F741)))</formula>
    </cfRule>
    <cfRule type="containsText" dxfId="1047" priority="297" operator="containsText" text="入,退">
      <formula>NOT(ISERROR(SEARCH("入,退",F741)))</formula>
    </cfRule>
    <cfRule type="cellIs" dxfId="1046" priority="298" operator="equal">
      <formula>"休"</formula>
    </cfRule>
  </conditionalFormatting>
  <conditionalFormatting sqref="F741:AG746">
    <cfRule type="containsText" dxfId="1045" priority="293" operator="containsText" text="外">
      <formula>NOT(ISERROR(SEARCH("外",F741)))</formula>
    </cfRule>
  </conditionalFormatting>
  <conditionalFormatting sqref="F747:AG747">
    <cfRule type="containsText" dxfId="1044" priority="291" operator="containsText" text="日">
      <formula>NOT(ISERROR(SEARCH("日",F747)))</formula>
    </cfRule>
    <cfRule type="containsText" dxfId="1043" priority="292" operator="containsText" text="土">
      <formula>NOT(ISERROR(SEARCH("土",F747)))</formula>
    </cfRule>
  </conditionalFormatting>
  <conditionalFormatting sqref="F747:AG747">
    <cfRule type="containsText" dxfId="1042" priority="284" operator="containsText" text="その他">
      <formula>NOT(ISERROR(SEARCH("その他",F747)))</formula>
    </cfRule>
    <cfRule type="containsText" dxfId="1041" priority="285" operator="containsText" text="冬休">
      <formula>NOT(ISERROR(SEARCH("冬休",F747)))</formula>
    </cfRule>
    <cfRule type="containsText" dxfId="1040" priority="286" operator="containsText" text="夏休">
      <formula>NOT(ISERROR(SEARCH("夏休",F747)))</formula>
    </cfRule>
    <cfRule type="containsText" dxfId="1039" priority="287" operator="containsText" text="製作">
      <formula>NOT(ISERROR(SEARCH("製作",F747)))</formula>
    </cfRule>
    <cfRule type="cellIs" dxfId="1038" priority="288" operator="equal">
      <formula>"中止,製作"</formula>
    </cfRule>
    <cfRule type="containsText" dxfId="1037" priority="289" operator="containsText" text="中止,製作,夏休,冬休,その他">
      <formula>NOT(ISERROR(SEARCH("中止,製作,夏休,冬休,その他",F747)))</formula>
    </cfRule>
    <cfRule type="containsText" dxfId="1036" priority="290" operator="containsText" text="中止">
      <formula>NOT(ISERROR(SEARCH("中止",F747)))</formula>
    </cfRule>
  </conditionalFormatting>
  <conditionalFormatting sqref="F752:AG752">
    <cfRule type="containsText" dxfId="1035" priority="282" operator="containsText" text="日">
      <formula>NOT(ISERROR(SEARCH("日",F752)))</formula>
    </cfRule>
    <cfRule type="containsText" dxfId="1034" priority="283" operator="containsText" text="土">
      <formula>NOT(ISERROR(SEARCH("土",F752)))</formula>
    </cfRule>
  </conditionalFormatting>
  <conditionalFormatting sqref="F752:AG752">
    <cfRule type="containsText" dxfId="1033" priority="275" operator="containsText" text="その他">
      <formula>NOT(ISERROR(SEARCH("その他",F752)))</formula>
    </cfRule>
    <cfRule type="containsText" dxfId="1032" priority="276" operator="containsText" text="冬休">
      <formula>NOT(ISERROR(SEARCH("冬休",F752)))</formula>
    </cfRule>
    <cfRule type="containsText" dxfId="1031" priority="277" operator="containsText" text="夏休">
      <formula>NOT(ISERROR(SEARCH("夏休",F752)))</formula>
    </cfRule>
    <cfRule type="containsText" dxfId="1030" priority="278" operator="containsText" text="製作">
      <formula>NOT(ISERROR(SEARCH("製作",F752)))</formula>
    </cfRule>
    <cfRule type="cellIs" dxfId="1029" priority="279" operator="equal">
      <formula>"中止,製作"</formula>
    </cfRule>
    <cfRule type="containsText" dxfId="1028" priority="280" operator="containsText" text="中止,製作,夏休,冬休,その他">
      <formula>NOT(ISERROR(SEARCH("中止,製作,夏休,冬休,その他",F752)))</formula>
    </cfRule>
    <cfRule type="containsText" dxfId="1027" priority="281" operator="containsText" text="中止">
      <formula>NOT(ISERROR(SEARCH("中止",F752)))</formula>
    </cfRule>
  </conditionalFormatting>
  <conditionalFormatting sqref="F741:F746">
    <cfRule type="containsText" dxfId="1026" priority="274" operator="containsText" text="－">
      <formula>NOT(ISERROR(SEARCH("－",F741)))</formula>
    </cfRule>
  </conditionalFormatting>
  <conditionalFormatting sqref="G741:G746 H743:U745 V745:AG745">
    <cfRule type="containsText" dxfId="1025" priority="273" operator="containsText" text="－">
      <formula>NOT(ISERROR(SEARCH("－",G741)))</formula>
    </cfRule>
  </conditionalFormatting>
  <conditionalFormatting sqref="G741:AG746">
    <cfRule type="containsText" dxfId="1024" priority="272" operator="containsText" text="－">
      <formula>NOT(ISERROR(SEARCH("－",G741)))</formula>
    </cfRule>
  </conditionalFormatting>
  <conditionalFormatting sqref="F748:AG751">
    <cfRule type="containsText" dxfId="1023" priority="267" operator="containsText" text="退">
      <formula>NOT(ISERROR(SEARCH("退",F748)))</formula>
    </cfRule>
    <cfRule type="containsText" dxfId="1022" priority="268" operator="containsText" text="入">
      <formula>NOT(ISERROR(SEARCH("入",F748)))</formula>
    </cfRule>
    <cfRule type="containsText" dxfId="1021" priority="269" operator="containsText" text="入,退">
      <formula>NOT(ISERROR(SEARCH("入,退",F748)))</formula>
    </cfRule>
    <cfRule type="containsText" dxfId="1020" priority="270" operator="containsText" text="入,退">
      <formula>NOT(ISERROR(SEARCH("入,退",F748)))</formula>
    </cfRule>
    <cfRule type="cellIs" dxfId="1019" priority="271" operator="equal">
      <formula>"休"</formula>
    </cfRule>
  </conditionalFormatting>
  <conditionalFormatting sqref="F748:AG751">
    <cfRule type="containsText" dxfId="1018" priority="266" operator="containsText" text="外">
      <formula>NOT(ISERROR(SEARCH("外",F748)))</formula>
    </cfRule>
  </conditionalFormatting>
  <conditionalFormatting sqref="F748:AG751">
    <cfRule type="containsText" dxfId="1017" priority="265" operator="containsText" text="－">
      <formula>NOT(ISERROR(SEARCH("－",F748)))</formula>
    </cfRule>
  </conditionalFormatting>
  <conditionalFormatting sqref="F753:AG756">
    <cfRule type="containsText" dxfId="1016" priority="260" operator="containsText" text="退">
      <formula>NOT(ISERROR(SEARCH("退",F753)))</formula>
    </cfRule>
    <cfRule type="containsText" dxfId="1015" priority="261" operator="containsText" text="入">
      <formula>NOT(ISERROR(SEARCH("入",F753)))</formula>
    </cfRule>
    <cfRule type="containsText" dxfId="1014" priority="262" operator="containsText" text="入,退">
      <formula>NOT(ISERROR(SEARCH("入,退",F753)))</formula>
    </cfRule>
    <cfRule type="containsText" dxfId="1013" priority="263" operator="containsText" text="入,退">
      <formula>NOT(ISERROR(SEARCH("入,退",F753)))</formula>
    </cfRule>
    <cfRule type="cellIs" dxfId="1012" priority="264" operator="equal">
      <formula>"休"</formula>
    </cfRule>
  </conditionalFormatting>
  <conditionalFormatting sqref="F753:AG756">
    <cfRule type="containsText" dxfId="1011" priority="259" operator="containsText" text="外">
      <formula>NOT(ISERROR(SEARCH("外",F753)))</formula>
    </cfRule>
  </conditionalFormatting>
  <conditionalFormatting sqref="F753:AG756">
    <cfRule type="containsText" dxfId="1010" priority="258" operator="containsText" text="－">
      <formula>NOT(ISERROR(SEARCH("－",F753)))</formula>
    </cfRule>
  </conditionalFormatting>
  <conditionalFormatting sqref="F760:AG760">
    <cfRule type="containsText" dxfId="1009" priority="256" operator="containsText" text="日">
      <formula>NOT(ISERROR(SEARCH("日",F760)))</formula>
    </cfRule>
    <cfRule type="containsText" dxfId="1008" priority="257" operator="containsText" text="土">
      <formula>NOT(ISERROR(SEARCH("土",F760)))</formula>
    </cfRule>
  </conditionalFormatting>
  <conditionalFormatting sqref="F760:AG760">
    <cfRule type="containsText" dxfId="1007" priority="249" operator="containsText" text="その他">
      <formula>NOT(ISERROR(SEARCH("その他",F760)))</formula>
    </cfRule>
    <cfRule type="containsText" dxfId="1006" priority="250" operator="containsText" text="冬休">
      <formula>NOT(ISERROR(SEARCH("冬休",F760)))</formula>
    </cfRule>
    <cfRule type="containsText" dxfId="1005" priority="251" operator="containsText" text="夏休">
      <formula>NOT(ISERROR(SEARCH("夏休",F760)))</formula>
    </cfRule>
    <cfRule type="containsText" dxfId="1004" priority="252" operator="containsText" text="製作">
      <formula>NOT(ISERROR(SEARCH("製作",F760)))</formula>
    </cfRule>
    <cfRule type="cellIs" dxfId="1003" priority="253" operator="equal">
      <formula>"中止,製作"</formula>
    </cfRule>
    <cfRule type="containsText" dxfId="1002" priority="254" operator="containsText" text="中止,製作,夏休,冬休,その他">
      <formula>NOT(ISERROR(SEARCH("中止,製作,夏休,冬休,その他",F760)))</formula>
    </cfRule>
    <cfRule type="containsText" dxfId="1001" priority="255" operator="containsText" text="中止">
      <formula>NOT(ISERROR(SEARCH("中止",F760)))</formula>
    </cfRule>
  </conditionalFormatting>
  <conditionalFormatting sqref="F761:AG766">
    <cfRule type="containsText" dxfId="1000" priority="244" operator="containsText" text="退">
      <formula>NOT(ISERROR(SEARCH("退",F761)))</formula>
    </cfRule>
    <cfRule type="containsText" dxfId="999" priority="245" operator="containsText" text="入">
      <formula>NOT(ISERROR(SEARCH("入",F761)))</formula>
    </cfRule>
    <cfRule type="containsText" dxfId="998" priority="246" operator="containsText" text="入,退">
      <formula>NOT(ISERROR(SEARCH("入,退",F761)))</formula>
    </cfRule>
    <cfRule type="containsText" dxfId="997" priority="247" operator="containsText" text="入,退">
      <formula>NOT(ISERROR(SEARCH("入,退",F761)))</formula>
    </cfRule>
    <cfRule type="cellIs" dxfId="996" priority="248" operator="equal">
      <formula>"休"</formula>
    </cfRule>
  </conditionalFormatting>
  <conditionalFormatting sqref="F761:AG766">
    <cfRule type="containsText" dxfId="995" priority="243" operator="containsText" text="外">
      <formula>NOT(ISERROR(SEARCH("外",F761)))</formula>
    </cfRule>
  </conditionalFormatting>
  <conditionalFormatting sqref="F767:AG767">
    <cfRule type="containsText" dxfId="994" priority="241" operator="containsText" text="日">
      <formula>NOT(ISERROR(SEARCH("日",F767)))</formula>
    </cfRule>
    <cfRule type="containsText" dxfId="993" priority="242" operator="containsText" text="土">
      <formula>NOT(ISERROR(SEARCH("土",F767)))</formula>
    </cfRule>
  </conditionalFormatting>
  <conditionalFormatting sqref="F767:AG767">
    <cfRule type="containsText" dxfId="992" priority="234" operator="containsText" text="その他">
      <formula>NOT(ISERROR(SEARCH("その他",F767)))</formula>
    </cfRule>
    <cfRule type="containsText" dxfId="991" priority="235" operator="containsText" text="冬休">
      <formula>NOT(ISERROR(SEARCH("冬休",F767)))</formula>
    </cfRule>
    <cfRule type="containsText" dxfId="990" priority="236" operator="containsText" text="夏休">
      <formula>NOT(ISERROR(SEARCH("夏休",F767)))</formula>
    </cfRule>
    <cfRule type="containsText" dxfId="989" priority="237" operator="containsText" text="製作">
      <formula>NOT(ISERROR(SEARCH("製作",F767)))</formula>
    </cfRule>
    <cfRule type="cellIs" dxfId="988" priority="238" operator="equal">
      <formula>"中止,製作"</formula>
    </cfRule>
    <cfRule type="containsText" dxfId="987" priority="239" operator="containsText" text="中止,製作,夏休,冬休,その他">
      <formula>NOT(ISERROR(SEARCH("中止,製作,夏休,冬休,その他",F767)))</formula>
    </cfRule>
    <cfRule type="containsText" dxfId="986" priority="240" operator="containsText" text="中止">
      <formula>NOT(ISERROR(SEARCH("中止",F767)))</formula>
    </cfRule>
  </conditionalFormatting>
  <conditionalFormatting sqref="F772:AG772">
    <cfRule type="containsText" dxfId="985" priority="232" operator="containsText" text="日">
      <formula>NOT(ISERROR(SEARCH("日",F772)))</formula>
    </cfRule>
    <cfRule type="containsText" dxfId="984" priority="233" operator="containsText" text="土">
      <formula>NOT(ISERROR(SEARCH("土",F772)))</formula>
    </cfRule>
  </conditionalFormatting>
  <conditionalFormatting sqref="F772:AG772">
    <cfRule type="containsText" dxfId="983" priority="225" operator="containsText" text="その他">
      <formula>NOT(ISERROR(SEARCH("その他",F772)))</formula>
    </cfRule>
    <cfRule type="containsText" dxfId="982" priority="226" operator="containsText" text="冬休">
      <formula>NOT(ISERROR(SEARCH("冬休",F772)))</formula>
    </cfRule>
    <cfRule type="containsText" dxfId="981" priority="227" operator="containsText" text="夏休">
      <formula>NOT(ISERROR(SEARCH("夏休",F772)))</formula>
    </cfRule>
    <cfRule type="containsText" dxfId="980" priority="228" operator="containsText" text="製作">
      <formula>NOT(ISERROR(SEARCH("製作",F772)))</formula>
    </cfRule>
    <cfRule type="cellIs" dxfId="979" priority="229" operator="equal">
      <formula>"中止,製作"</formula>
    </cfRule>
    <cfRule type="containsText" dxfId="978" priority="230" operator="containsText" text="中止,製作,夏休,冬休,その他">
      <formula>NOT(ISERROR(SEARCH("中止,製作,夏休,冬休,その他",F772)))</formula>
    </cfRule>
    <cfRule type="containsText" dxfId="977" priority="231" operator="containsText" text="中止">
      <formula>NOT(ISERROR(SEARCH("中止",F772)))</formula>
    </cfRule>
  </conditionalFormatting>
  <conditionalFormatting sqref="F761:F766">
    <cfRule type="containsText" dxfId="976" priority="224" operator="containsText" text="－">
      <formula>NOT(ISERROR(SEARCH("－",F761)))</formula>
    </cfRule>
  </conditionalFormatting>
  <conditionalFormatting sqref="G761:G766 H763:U765 V765:AG765">
    <cfRule type="containsText" dxfId="975" priority="223" operator="containsText" text="－">
      <formula>NOT(ISERROR(SEARCH("－",G761)))</formula>
    </cfRule>
  </conditionalFormatting>
  <conditionalFormatting sqref="G761:AG766">
    <cfRule type="containsText" dxfId="974" priority="222" operator="containsText" text="－">
      <formula>NOT(ISERROR(SEARCH("－",G761)))</formula>
    </cfRule>
  </conditionalFormatting>
  <conditionalFormatting sqref="F768:AG771">
    <cfRule type="containsText" dxfId="973" priority="217" operator="containsText" text="退">
      <formula>NOT(ISERROR(SEARCH("退",F768)))</formula>
    </cfRule>
    <cfRule type="containsText" dxfId="972" priority="218" operator="containsText" text="入">
      <formula>NOT(ISERROR(SEARCH("入",F768)))</formula>
    </cfRule>
    <cfRule type="containsText" dxfId="971" priority="219" operator="containsText" text="入,退">
      <formula>NOT(ISERROR(SEARCH("入,退",F768)))</formula>
    </cfRule>
    <cfRule type="containsText" dxfId="970" priority="220" operator="containsText" text="入,退">
      <formula>NOT(ISERROR(SEARCH("入,退",F768)))</formula>
    </cfRule>
    <cfRule type="cellIs" dxfId="969" priority="221" operator="equal">
      <formula>"休"</formula>
    </cfRule>
  </conditionalFormatting>
  <conditionalFormatting sqref="F768:AG771">
    <cfRule type="containsText" dxfId="968" priority="216" operator="containsText" text="外">
      <formula>NOT(ISERROR(SEARCH("外",F768)))</formula>
    </cfRule>
  </conditionalFormatting>
  <conditionalFormatting sqref="F768:AG771">
    <cfRule type="containsText" dxfId="967" priority="215" operator="containsText" text="－">
      <formula>NOT(ISERROR(SEARCH("－",F768)))</formula>
    </cfRule>
  </conditionalFormatting>
  <conditionalFormatting sqref="F773:AG776">
    <cfRule type="containsText" dxfId="966" priority="210" operator="containsText" text="退">
      <formula>NOT(ISERROR(SEARCH("退",F773)))</formula>
    </cfRule>
    <cfRule type="containsText" dxfId="965" priority="211" operator="containsText" text="入">
      <formula>NOT(ISERROR(SEARCH("入",F773)))</formula>
    </cfRule>
    <cfRule type="containsText" dxfId="964" priority="212" operator="containsText" text="入,退">
      <formula>NOT(ISERROR(SEARCH("入,退",F773)))</formula>
    </cfRule>
    <cfRule type="containsText" dxfId="963" priority="213" operator="containsText" text="入,退">
      <formula>NOT(ISERROR(SEARCH("入,退",F773)))</formula>
    </cfRule>
    <cfRule type="cellIs" dxfId="962" priority="214" operator="equal">
      <formula>"休"</formula>
    </cfRule>
  </conditionalFormatting>
  <conditionalFormatting sqref="F773:AG776">
    <cfRule type="containsText" dxfId="961" priority="209" operator="containsText" text="外">
      <formula>NOT(ISERROR(SEARCH("外",F773)))</formula>
    </cfRule>
  </conditionalFormatting>
  <conditionalFormatting sqref="F773:AG776">
    <cfRule type="containsText" dxfId="960" priority="208" operator="containsText" text="－">
      <formula>NOT(ISERROR(SEARCH("－",F773)))</formula>
    </cfRule>
  </conditionalFormatting>
  <conditionalFormatting sqref="F786:AG786">
    <cfRule type="containsText" dxfId="959" priority="206" operator="containsText" text="日">
      <formula>NOT(ISERROR(SEARCH("日",F786)))</formula>
    </cfRule>
    <cfRule type="containsText" dxfId="958" priority="207" operator="containsText" text="土">
      <formula>NOT(ISERROR(SEARCH("土",F786)))</formula>
    </cfRule>
  </conditionalFormatting>
  <conditionalFormatting sqref="F786:AG786">
    <cfRule type="containsText" dxfId="957" priority="199" operator="containsText" text="その他">
      <formula>NOT(ISERROR(SEARCH("その他",F786)))</formula>
    </cfRule>
    <cfRule type="containsText" dxfId="956" priority="200" operator="containsText" text="冬休">
      <formula>NOT(ISERROR(SEARCH("冬休",F786)))</formula>
    </cfRule>
    <cfRule type="containsText" dxfId="955" priority="201" operator="containsText" text="夏休">
      <formula>NOT(ISERROR(SEARCH("夏休",F786)))</formula>
    </cfRule>
    <cfRule type="containsText" dxfId="954" priority="202" operator="containsText" text="製作">
      <formula>NOT(ISERROR(SEARCH("製作",F786)))</formula>
    </cfRule>
    <cfRule type="cellIs" dxfId="953" priority="203" operator="equal">
      <formula>"中止,製作"</formula>
    </cfRule>
    <cfRule type="containsText" dxfId="952" priority="204" operator="containsText" text="中止,製作,夏休,冬休,その他">
      <formula>NOT(ISERROR(SEARCH("中止,製作,夏休,冬休,その他",F786)))</formula>
    </cfRule>
    <cfRule type="containsText" dxfId="951" priority="205" operator="containsText" text="中止">
      <formula>NOT(ISERROR(SEARCH("中止",F786)))</formula>
    </cfRule>
  </conditionalFormatting>
  <conditionalFormatting sqref="F787:AG792">
    <cfRule type="containsText" dxfId="950" priority="194" operator="containsText" text="退">
      <formula>NOT(ISERROR(SEARCH("退",F787)))</formula>
    </cfRule>
    <cfRule type="containsText" dxfId="949" priority="195" operator="containsText" text="入">
      <formula>NOT(ISERROR(SEARCH("入",F787)))</formula>
    </cfRule>
    <cfRule type="containsText" dxfId="948" priority="196" operator="containsText" text="入,退">
      <formula>NOT(ISERROR(SEARCH("入,退",F787)))</formula>
    </cfRule>
    <cfRule type="containsText" dxfId="947" priority="197" operator="containsText" text="入,退">
      <formula>NOT(ISERROR(SEARCH("入,退",F787)))</formula>
    </cfRule>
    <cfRule type="cellIs" dxfId="946" priority="198" operator="equal">
      <formula>"休"</formula>
    </cfRule>
  </conditionalFormatting>
  <conditionalFormatting sqref="F787:AG792">
    <cfRule type="containsText" dxfId="945" priority="193" operator="containsText" text="外">
      <formula>NOT(ISERROR(SEARCH("外",F787)))</formula>
    </cfRule>
  </conditionalFormatting>
  <conditionalFormatting sqref="F793:AG793">
    <cfRule type="containsText" dxfId="944" priority="191" operator="containsText" text="日">
      <formula>NOT(ISERROR(SEARCH("日",F793)))</formula>
    </cfRule>
    <cfRule type="containsText" dxfId="943" priority="192" operator="containsText" text="土">
      <formula>NOT(ISERROR(SEARCH("土",F793)))</formula>
    </cfRule>
  </conditionalFormatting>
  <conditionalFormatting sqref="F793:AG793">
    <cfRule type="containsText" dxfId="942" priority="184" operator="containsText" text="その他">
      <formula>NOT(ISERROR(SEARCH("その他",F793)))</formula>
    </cfRule>
    <cfRule type="containsText" dxfId="941" priority="185" operator="containsText" text="冬休">
      <formula>NOT(ISERROR(SEARCH("冬休",F793)))</formula>
    </cfRule>
    <cfRule type="containsText" dxfId="940" priority="186" operator="containsText" text="夏休">
      <formula>NOT(ISERROR(SEARCH("夏休",F793)))</formula>
    </cfRule>
    <cfRule type="containsText" dxfId="939" priority="187" operator="containsText" text="製作">
      <formula>NOT(ISERROR(SEARCH("製作",F793)))</formula>
    </cfRule>
    <cfRule type="cellIs" dxfId="938" priority="188" operator="equal">
      <formula>"中止,製作"</formula>
    </cfRule>
    <cfRule type="containsText" dxfId="937" priority="189" operator="containsText" text="中止,製作,夏休,冬休,その他">
      <formula>NOT(ISERROR(SEARCH("中止,製作,夏休,冬休,その他",F793)))</formula>
    </cfRule>
    <cfRule type="containsText" dxfId="936" priority="190" operator="containsText" text="中止">
      <formula>NOT(ISERROR(SEARCH("中止",F793)))</formula>
    </cfRule>
  </conditionalFormatting>
  <conditionalFormatting sqref="F798:AG798">
    <cfRule type="containsText" dxfId="935" priority="182" operator="containsText" text="日">
      <formula>NOT(ISERROR(SEARCH("日",F798)))</formula>
    </cfRule>
    <cfRule type="containsText" dxfId="934" priority="183" operator="containsText" text="土">
      <formula>NOT(ISERROR(SEARCH("土",F798)))</formula>
    </cfRule>
  </conditionalFormatting>
  <conditionalFormatting sqref="F798:AG798">
    <cfRule type="containsText" dxfId="933" priority="175" operator="containsText" text="その他">
      <formula>NOT(ISERROR(SEARCH("その他",F798)))</formula>
    </cfRule>
    <cfRule type="containsText" dxfId="932" priority="176" operator="containsText" text="冬休">
      <formula>NOT(ISERROR(SEARCH("冬休",F798)))</formula>
    </cfRule>
    <cfRule type="containsText" dxfId="931" priority="177" operator="containsText" text="夏休">
      <formula>NOT(ISERROR(SEARCH("夏休",F798)))</formula>
    </cfRule>
    <cfRule type="containsText" dxfId="930" priority="178" operator="containsText" text="製作">
      <formula>NOT(ISERROR(SEARCH("製作",F798)))</formula>
    </cfRule>
    <cfRule type="cellIs" dxfId="929" priority="179" operator="equal">
      <formula>"中止,製作"</formula>
    </cfRule>
    <cfRule type="containsText" dxfId="928" priority="180" operator="containsText" text="中止,製作,夏休,冬休,その他">
      <formula>NOT(ISERROR(SEARCH("中止,製作,夏休,冬休,その他",F798)))</formula>
    </cfRule>
    <cfRule type="containsText" dxfId="927" priority="181" operator="containsText" text="中止">
      <formula>NOT(ISERROR(SEARCH("中止",F798)))</formula>
    </cfRule>
  </conditionalFormatting>
  <conditionalFormatting sqref="F787:F792">
    <cfRule type="containsText" dxfId="926" priority="174" operator="containsText" text="－">
      <formula>NOT(ISERROR(SEARCH("－",F787)))</formula>
    </cfRule>
  </conditionalFormatting>
  <conditionalFormatting sqref="G787:G792 H789:U791 V791:AG791">
    <cfRule type="containsText" dxfId="925" priority="173" operator="containsText" text="－">
      <formula>NOT(ISERROR(SEARCH("－",G787)))</formula>
    </cfRule>
  </conditionalFormatting>
  <conditionalFormatting sqref="G787:AG792">
    <cfRule type="containsText" dxfId="924" priority="172" operator="containsText" text="－">
      <formula>NOT(ISERROR(SEARCH("－",G787)))</formula>
    </cfRule>
  </conditionalFormatting>
  <conditionalFormatting sqref="F794:AG797">
    <cfRule type="containsText" dxfId="923" priority="167" operator="containsText" text="退">
      <formula>NOT(ISERROR(SEARCH("退",F794)))</formula>
    </cfRule>
    <cfRule type="containsText" dxfId="922" priority="168" operator="containsText" text="入">
      <formula>NOT(ISERROR(SEARCH("入",F794)))</formula>
    </cfRule>
    <cfRule type="containsText" dxfId="921" priority="169" operator="containsText" text="入,退">
      <formula>NOT(ISERROR(SEARCH("入,退",F794)))</formula>
    </cfRule>
    <cfRule type="containsText" dxfId="920" priority="170" operator="containsText" text="入,退">
      <formula>NOT(ISERROR(SEARCH("入,退",F794)))</formula>
    </cfRule>
    <cfRule type="cellIs" dxfId="919" priority="171" operator="equal">
      <formula>"休"</formula>
    </cfRule>
  </conditionalFormatting>
  <conditionalFormatting sqref="F794:AG797">
    <cfRule type="containsText" dxfId="918" priority="166" operator="containsText" text="外">
      <formula>NOT(ISERROR(SEARCH("外",F794)))</formula>
    </cfRule>
  </conditionalFormatting>
  <conditionalFormatting sqref="F794:AG797">
    <cfRule type="containsText" dxfId="917" priority="165" operator="containsText" text="－">
      <formula>NOT(ISERROR(SEARCH("－",F794)))</formula>
    </cfRule>
  </conditionalFormatting>
  <conditionalFormatting sqref="F799:AG802">
    <cfRule type="containsText" dxfId="916" priority="160" operator="containsText" text="退">
      <formula>NOT(ISERROR(SEARCH("退",F799)))</formula>
    </cfRule>
    <cfRule type="containsText" dxfId="915" priority="161" operator="containsText" text="入">
      <formula>NOT(ISERROR(SEARCH("入",F799)))</formula>
    </cfRule>
    <cfRule type="containsText" dxfId="914" priority="162" operator="containsText" text="入,退">
      <formula>NOT(ISERROR(SEARCH("入,退",F799)))</formula>
    </cfRule>
    <cfRule type="containsText" dxfId="913" priority="163" operator="containsText" text="入,退">
      <formula>NOT(ISERROR(SEARCH("入,退",F799)))</formula>
    </cfRule>
    <cfRule type="cellIs" dxfId="912" priority="164" operator="equal">
      <formula>"休"</formula>
    </cfRule>
  </conditionalFormatting>
  <conditionalFormatting sqref="F799:AG802">
    <cfRule type="containsText" dxfId="911" priority="159" operator="containsText" text="外">
      <formula>NOT(ISERROR(SEARCH("外",F799)))</formula>
    </cfRule>
  </conditionalFormatting>
  <conditionalFormatting sqref="F799:AG802">
    <cfRule type="containsText" dxfId="910" priority="158" operator="containsText" text="－">
      <formula>NOT(ISERROR(SEARCH("－",F799)))</formula>
    </cfRule>
  </conditionalFormatting>
  <conditionalFormatting sqref="F806:AG806">
    <cfRule type="containsText" dxfId="909" priority="156" operator="containsText" text="日">
      <formula>NOT(ISERROR(SEARCH("日",F806)))</formula>
    </cfRule>
    <cfRule type="containsText" dxfId="908" priority="157" operator="containsText" text="土">
      <formula>NOT(ISERROR(SEARCH("土",F806)))</formula>
    </cfRule>
  </conditionalFormatting>
  <conditionalFormatting sqref="F806:AG806">
    <cfRule type="containsText" dxfId="907" priority="149" operator="containsText" text="その他">
      <formula>NOT(ISERROR(SEARCH("その他",F806)))</formula>
    </cfRule>
    <cfRule type="containsText" dxfId="906" priority="150" operator="containsText" text="冬休">
      <formula>NOT(ISERROR(SEARCH("冬休",F806)))</formula>
    </cfRule>
    <cfRule type="containsText" dxfId="905" priority="151" operator="containsText" text="夏休">
      <formula>NOT(ISERROR(SEARCH("夏休",F806)))</formula>
    </cfRule>
    <cfRule type="containsText" dxfId="904" priority="152" operator="containsText" text="製作">
      <formula>NOT(ISERROR(SEARCH("製作",F806)))</formula>
    </cfRule>
    <cfRule type="cellIs" dxfId="903" priority="153" operator="equal">
      <formula>"中止,製作"</formula>
    </cfRule>
    <cfRule type="containsText" dxfId="902" priority="154" operator="containsText" text="中止,製作,夏休,冬休,その他">
      <formula>NOT(ISERROR(SEARCH("中止,製作,夏休,冬休,その他",F806)))</formula>
    </cfRule>
    <cfRule type="containsText" dxfId="901" priority="155" operator="containsText" text="中止">
      <formula>NOT(ISERROR(SEARCH("中止",F806)))</formula>
    </cfRule>
  </conditionalFormatting>
  <conditionalFormatting sqref="F807:AG812">
    <cfRule type="containsText" dxfId="900" priority="144" operator="containsText" text="退">
      <formula>NOT(ISERROR(SEARCH("退",F807)))</formula>
    </cfRule>
    <cfRule type="containsText" dxfId="899" priority="145" operator="containsText" text="入">
      <formula>NOT(ISERROR(SEARCH("入",F807)))</formula>
    </cfRule>
    <cfRule type="containsText" dxfId="898" priority="146" operator="containsText" text="入,退">
      <formula>NOT(ISERROR(SEARCH("入,退",F807)))</formula>
    </cfRule>
    <cfRule type="containsText" dxfId="897" priority="147" operator="containsText" text="入,退">
      <formula>NOT(ISERROR(SEARCH("入,退",F807)))</formula>
    </cfRule>
    <cfRule type="cellIs" dxfId="896" priority="148" operator="equal">
      <formula>"休"</formula>
    </cfRule>
  </conditionalFormatting>
  <conditionalFormatting sqref="F807:AG812">
    <cfRule type="containsText" dxfId="895" priority="143" operator="containsText" text="外">
      <formula>NOT(ISERROR(SEARCH("外",F807)))</formula>
    </cfRule>
  </conditionalFormatting>
  <conditionalFormatting sqref="F813:AG813">
    <cfRule type="containsText" dxfId="894" priority="141" operator="containsText" text="日">
      <formula>NOT(ISERROR(SEARCH("日",F813)))</formula>
    </cfRule>
    <cfRule type="containsText" dxfId="893" priority="142" operator="containsText" text="土">
      <formula>NOT(ISERROR(SEARCH("土",F813)))</formula>
    </cfRule>
  </conditionalFormatting>
  <conditionalFormatting sqref="F813:AG813">
    <cfRule type="containsText" dxfId="892" priority="134" operator="containsText" text="その他">
      <formula>NOT(ISERROR(SEARCH("その他",F813)))</formula>
    </cfRule>
    <cfRule type="containsText" dxfId="891" priority="135" operator="containsText" text="冬休">
      <formula>NOT(ISERROR(SEARCH("冬休",F813)))</formula>
    </cfRule>
    <cfRule type="containsText" dxfId="890" priority="136" operator="containsText" text="夏休">
      <formula>NOT(ISERROR(SEARCH("夏休",F813)))</formula>
    </cfRule>
    <cfRule type="containsText" dxfId="889" priority="137" operator="containsText" text="製作">
      <formula>NOT(ISERROR(SEARCH("製作",F813)))</formula>
    </cfRule>
    <cfRule type="cellIs" dxfId="888" priority="138" operator="equal">
      <formula>"中止,製作"</formula>
    </cfRule>
    <cfRule type="containsText" dxfId="887" priority="139" operator="containsText" text="中止,製作,夏休,冬休,その他">
      <formula>NOT(ISERROR(SEARCH("中止,製作,夏休,冬休,その他",F813)))</formula>
    </cfRule>
    <cfRule type="containsText" dxfId="886" priority="140" operator="containsText" text="中止">
      <formula>NOT(ISERROR(SEARCH("中止",F813)))</formula>
    </cfRule>
  </conditionalFormatting>
  <conditionalFormatting sqref="F818:AG818">
    <cfRule type="containsText" dxfId="885" priority="132" operator="containsText" text="日">
      <formula>NOT(ISERROR(SEARCH("日",F818)))</formula>
    </cfRule>
    <cfRule type="containsText" dxfId="884" priority="133" operator="containsText" text="土">
      <formula>NOT(ISERROR(SEARCH("土",F818)))</formula>
    </cfRule>
  </conditionalFormatting>
  <conditionalFormatting sqref="F818:AG818">
    <cfRule type="containsText" dxfId="883" priority="125" operator="containsText" text="その他">
      <formula>NOT(ISERROR(SEARCH("その他",F818)))</formula>
    </cfRule>
    <cfRule type="containsText" dxfId="882" priority="126" operator="containsText" text="冬休">
      <formula>NOT(ISERROR(SEARCH("冬休",F818)))</formula>
    </cfRule>
    <cfRule type="containsText" dxfId="881" priority="127" operator="containsText" text="夏休">
      <formula>NOT(ISERROR(SEARCH("夏休",F818)))</formula>
    </cfRule>
    <cfRule type="containsText" dxfId="880" priority="128" operator="containsText" text="製作">
      <formula>NOT(ISERROR(SEARCH("製作",F818)))</formula>
    </cfRule>
    <cfRule type="cellIs" dxfId="879" priority="129" operator="equal">
      <formula>"中止,製作"</formula>
    </cfRule>
    <cfRule type="containsText" dxfId="878" priority="130" operator="containsText" text="中止,製作,夏休,冬休,その他">
      <formula>NOT(ISERROR(SEARCH("中止,製作,夏休,冬休,その他",F818)))</formula>
    </cfRule>
    <cfRule type="containsText" dxfId="877" priority="131" operator="containsText" text="中止">
      <formula>NOT(ISERROR(SEARCH("中止",F818)))</formula>
    </cfRule>
  </conditionalFormatting>
  <conditionalFormatting sqref="F807:F812">
    <cfRule type="containsText" dxfId="876" priority="124" operator="containsText" text="－">
      <formula>NOT(ISERROR(SEARCH("－",F807)))</formula>
    </cfRule>
  </conditionalFormatting>
  <conditionalFormatting sqref="G807:G812 H809:U811 V811:AG811">
    <cfRule type="containsText" dxfId="875" priority="123" operator="containsText" text="－">
      <formula>NOT(ISERROR(SEARCH("－",G807)))</formula>
    </cfRule>
  </conditionalFormatting>
  <conditionalFormatting sqref="G807:AG812">
    <cfRule type="containsText" dxfId="874" priority="122" operator="containsText" text="－">
      <formula>NOT(ISERROR(SEARCH("－",G807)))</formula>
    </cfRule>
  </conditionalFormatting>
  <conditionalFormatting sqref="F814:AG817">
    <cfRule type="containsText" dxfId="873" priority="117" operator="containsText" text="退">
      <formula>NOT(ISERROR(SEARCH("退",F814)))</formula>
    </cfRule>
    <cfRule type="containsText" dxfId="872" priority="118" operator="containsText" text="入">
      <formula>NOT(ISERROR(SEARCH("入",F814)))</formula>
    </cfRule>
    <cfRule type="containsText" dxfId="871" priority="119" operator="containsText" text="入,退">
      <formula>NOT(ISERROR(SEARCH("入,退",F814)))</formula>
    </cfRule>
    <cfRule type="containsText" dxfId="870" priority="120" operator="containsText" text="入,退">
      <formula>NOT(ISERROR(SEARCH("入,退",F814)))</formula>
    </cfRule>
    <cfRule type="cellIs" dxfId="869" priority="121" operator="equal">
      <formula>"休"</formula>
    </cfRule>
  </conditionalFormatting>
  <conditionalFormatting sqref="F814:AG817">
    <cfRule type="containsText" dxfId="868" priority="116" operator="containsText" text="外">
      <formula>NOT(ISERROR(SEARCH("外",F814)))</formula>
    </cfRule>
  </conditionalFormatting>
  <conditionalFormatting sqref="F814:AG817">
    <cfRule type="containsText" dxfId="867" priority="115" operator="containsText" text="－">
      <formula>NOT(ISERROR(SEARCH("－",F814)))</formula>
    </cfRule>
  </conditionalFormatting>
  <conditionalFormatting sqref="F819:AG822">
    <cfRule type="containsText" dxfId="866" priority="110" operator="containsText" text="退">
      <formula>NOT(ISERROR(SEARCH("退",F819)))</formula>
    </cfRule>
    <cfRule type="containsText" dxfId="865" priority="111" operator="containsText" text="入">
      <formula>NOT(ISERROR(SEARCH("入",F819)))</formula>
    </cfRule>
    <cfRule type="containsText" dxfId="864" priority="112" operator="containsText" text="入,退">
      <formula>NOT(ISERROR(SEARCH("入,退",F819)))</formula>
    </cfRule>
    <cfRule type="containsText" dxfId="863" priority="113" operator="containsText" text="入,退">
      <formula>NOT(ISERROR(SEARCH("入,退",F819)))</formula>
    </cfRule>
    <cfRule type="cellIs" dxfId="862" priority="114" operator="equal">
      <formula>"休"</formula>
    </cfRule>
  </conditionalFormatting>
  <conditionalFormatting sqref="F819:AG822">
    <cfRule type="containsText" dxfId="861" priority="109" operator="containsText" text="外">
      <formula>NOT(ISERROR(SEARCH("外",F819)))</formula>
    </cfRule>
  </conditionalFormatting>
  <conditionalFormatting sqref="F819:AG822">
    <cfRule type="containsText" dxfId="860" priority="108" operator="containsText" text="－">
      <formula>NOT(ISERROR(SEARCH("－",F819)))</formula>
    </cfRule>
  </conditionalFormatting>
  <conditionalFormatting sqref="F826:AG826">
    <cfRule type="containsText" dxfId="859" priority="106" operator="containsText" text="日">
      <formula>NOT(ISERROR(SEARCH("日",F826)))</formula>
    </cfRule>
    <cfRule type="containsText" dxfId="858" priority="107" operator="containsText" text="土">
      <formula>NOT(ISERROR(SEARCH("土",F826)))</formula>
    </cfRule>
  </conditionalFormatting>
  <conditionalFormatting sqref="F826:AG826">
    <cfRule type="containsText" dxfId="857" priority="99" operator="containsText" text="その他">
      <formula>NOT(ISERROR(SEARCH("その他",F826)))</formula>
    </cfRule>
    <cfRule type="containsText" dxfId="856" priority="100" operator="containsText" text="冬休">
      <formula>NOT(ISERROR(SEARCH("冬休",F826)))</formula>
    </cfRule>
    <cfRule type="containsText" dxfId="855" priority="101" operator="containsText" text="夏休">
      <formula>NOT(ISERROR(SEARCH("夏休",F826)))</formula>
    </cfRule>
    <cfRule type="containsText" dxfId="854" priority="102" operator="containsText" text="製作">
      <formula>NOT(ISERROR(SEARCH("製作",F826)))</formula>
    </cfRule>
    <cfRule type="cellIs" dxfId="853" priority="103" operator="equal">
      <formula>"中止,製作"</formula>
    </cfRule>
    <cfRule type="containsText" dxfId="852" priority="104" operator="containsText" text="中止,製作,夏休,冬休,その他">
      <formula>NOT(ISERROR(SEARCH("中止,製作,夏休,冬休,その他",F826)))</formula>
    </cfRule>
    <cfRule type="containsText" dxfId="851" priority="105" operator="containsText" text="中止">
      <formula>NOT(ISERROR(SEARCH("中止",F826)))</formula>
    </cfRule>
  </conditionalFormatting>
  <conditionalFormatting sqref="F827:AG832">
    <cfRule type="containsText" dxfId="850" priority="94" operator="containsText" text="退">
      <formula>NOT(ISERROR(SEARCH("退",F827)))</formula>
    </cfRule>
    <cfRule type="containsText" dxfId="849" priority="95" operator="containsText" text="入">
      <formula>NOT(ISERROR(SEARCH("入",F827)))</formula>
    </cfRule>
    <cfRule type="containsText" dxfId="848" priority="96" operator="containsText" text="入,退">
      <formula>NOT(ISERROR(SEARCH("入,退",F827)))</formula>
    </cfRule>
    <cfRule type="containsText" dxfId="847" priority="97" operator="containsText" text="入,退">
      <formula>NOT(ISERROR(SEARCH("入,退",F827)))</formula>
    </cfRule>
    <cfRule type="cellIs" dxfId="846" priority="98" operator="equal">
      <formula>"休"</formula>
    </cfRule>
  </conditionalFormatting>
  <conditionalFormatting sqref="F827:AG832">
    <cfRule type="containsText" dxfId="845" priority="93" operator="containsText" text="外">
      <formula>NOT(ISERROR(SEARCH("外",F827)))</formula>
    </cfRule>
  </conditionalFormatting>
  <conditionalFormatting sqref="F833:AG833">
    <cfRule type="containsText" dxfId="844" priority="91" operator="containsText" text="日">
      <formula>NOT(ISERROR(SEARCH("日",F833)))</formula>
    </cfRule>
    <cfRule type="containsText" dxfId="843" priority="92" operator="containsText" text="土">
      <formula>NOT(ISERROR(SEARCH("土",F833)))</formula>
    </cfRule>
  </conditionalFormatting>
  <conditionalFormatting sqref="F833:AG833">
    <cfRule type="containsText" dxfId="842" priority="84" operator="containsText" text="その他">
      <formula>NOT(ISERROR(SEARCH("その他",F833)))</formula>
    </cfRule>
    <cfRule type="containsText" dxfId="841" priority="85" operator="containsText" text="冬休">
      <formula>NOT(ISERROR(SEARCH("冬休",F833)))</formula>
    </cfRule>
    <cfRule type="containsText" dxfId="840" priority="86" operator="containsText" text="夏休">
      <formula>NOT(ISERROR(SEARCH("夏休",F833)))</formula>
    </cfRule>
    <cfRule type="containsText" dxfId="839" priority="87" operator="containsText" text="製作">
      <formula>NOT(ISERROR(SEARCH("製作",F833)))</formula>
    </cfRule>
    <cfRule type="cellIs" dxfId="838" priority="88" operator="equal">
      <formula>"中止,製作"</formula>
    </cfRule>
    <cfRule type="containsText" dxfId="837" priority="89" operator="containsText" text="中止,製作,夏休,冬休,その他">
      <formula>NOT(ISERROR(SEARCH("中止,製作,夏休,冬休,その他",F833)))</formula>
    </cfRule>
    <cfRule type="containsText" dxfId="836" priority="90" operator="containsText" text="中止">
      <formula>NOT(ISERROR(SEARCH("中止",F833)))</formula>
    </cfRule>
  </conditionalFormatting>
  <conditionalFormatting sqref="F838:AG838">
    <cfRule type="containsText" dxfId="835" priority="82" operator="containsText" text="日">
      <formula>NOT(ISERROR(SEARCH("日",F838)))</formula>
    </cfRule>
    <cfRule type="containsText" dxfId="834" priority="83" operator="containsText" text="土">
      <formula>NOT(ISERROR(SEARCH("土",F838)))</formula>
    </cfRule>
  </conditionalFormatting>
  <conditionalFormatting sqref="F838:AG838">
    <cfRule type="containsText" dxfId="833" priority="75" operator="containsText" text="その他">
      <formula>NOT(ISERROR(SEARCH("その他",F838)))</formula>
    </cfRule>
    <cfRule type="containsText" dxfId="832" priority="76" operator="containsText" text="冬休">
      <formula>NOT(ISERROR(SEARCH("冬休",F838)))</formula>
    </cfRule>
    <cfRule type="containsText" dxfId="831" priority="77" operator="containsText" text="夏休">
      <formula>NOT(ISERROR(SEARCH("夏休",F838)))</formula>
    </cfRule>
    <cfRule type="containsText" dxfId="830" priority="78" operator="containsText" text="製作">
      <formula>NOT(ISERROR(SEARCH("製作",F838)))</formula>
    </cfRule>
    <cfRule type="cellIs" dxfId="829" priority="79" operator="equal">
      <formula>"中止,製作"</formula>
    </cfRule>
    <cfRule type="containsText" dxfId="828" priority="80" operator="containsText" text="中止,製作,夏休,冬休,その他">
      <formula>NOT(ISERROR(SEARCH("中止,製作,夏休,冬休,その他",F838)))</formula>
    </cfRule>
    <cfRule type="containsText" dxfId="827" priority="81" operator="containsText" text="中止">
      <formula>NOT(ISERROR(SEARCH("中止",F838)))</formula>
    </cfRule>
  </conditionalFormatting>
  <conditionalFormatting sqref="F827:F832">
    <cfRule type="containsText" dxfId="826" priority="74" operator="containsText" text="－">
      <formula>NOT(ISERROR(SEARCH("－",F827)))</formula>
    </cfRule>
  </conditionalFormatting>
  <conditionalFormatting sqref="G827:G832 H829:U831 V831:AG831">
    <cfRule type="containsText" dxfId="825" priority="73" operator="containsText" text="－">
      <formula>NOT(ISERROR(SEARCH("－",G827)))</formula>
    </cfRule>
  </conditionalFormatting>
  <conditionalFormatting sqref="G827:AG832">
    <cfRule type="containsText" dxfId="824" priority="72" operator="containsText" text="－">
      <formula>NOT(ISERROR(SEARCH("－",G827)))</formula>
    </cfRule>
  </conditionalFormatting>
  <conditionalFormatting sqref="F834:AG837">
    <cfRule type="containsText" dxfId="823" priority="67" operator="containsText" text="退">
      <formula>NOT(ISERROR(SEARCH("退",F834)))</formula>
    </cfRule>
    <cfRule type="containsText" dxfId="822" priority="68" operator="containsText" text="入">
      <formula>NOT(ISERROR(SEARCH("入",F834)))</formula>
    </cfRule>
    <cfRule type="containsText" dxfId="821" priority="69" operator="containsText" text="入,退">
      <formula>NOT(ISERROR(SEARCH("入,退",F834)))</formula>
    </cfRule>
    <cfRule type="containsText" dxfId="820" priority="70" operator="containsText" text="入,退">
      <formula>NOT(ISERROR(SEARCH("入,退",F834)))</formula>
    </cfRule>
    <cfRule type="cellIs" dxfId="819" priority="71" operator="equal">
      <formula>"休"</formula>
    </cfRule>
  </conditionalFormatting>
  <conditionalFormatting sqref="F834:AG837">
    <cfRule type="containsText" dxfId="818" priority="66" operator="containsText" text="外">
      <formula>NOT(ISERROR(SEARCH("外",F834)))</formula>
    </cfRule>
  </conditionalFormatting>
  <conditionalFormatting sqref="F834:AG837">
    <cfRule type="containsText" dxfId="817" priority="65" operator="containsText" text="－">
      <formula>NOT(ISERROR(SEARCH("－",F834)))</formula>
    </cfRule>
  </conditionalFormatting>
  <conditionalFormatting sqref="F839:AG842">
    <cfRule type="containsText" dxfId="816" priority="60" operator="containsText" text="退">
      <formula>NOT(ISERROR(SEARCH("退",F839)))</formula>
    </cfRule>
    <cfRule type="containsText" dxfId="815" priority="61" operator="containsText" text="入">
      <formula>NOT(ISERROR(SEARCH("入",F839)))</formula>
    </cfRule>
    <cfRule type="containsText" dxfId="814" priority="62" operator="containsText" text="入,退">
      <formula>NOT(ISERROR(SEARCH("入,退",F839)))</formula>
    </cfRule>
    <cfRule type="containsText" dxfId="813" priority="63" operator="containsText" text="入,退">
      <formula>NOT(ISERROR(SEARCH("入,退",F839)))</formula>
    </cfRule>
    <cfRule type="cellIs" dxfId="812" priority="64" operator="equal">
      <formula>"休"</formula>
    </cfRule>
  </conditionalFormatting>
  <conditionalFormatting sqref="F839:AG842">
    <cfRule type="containsText" dxfId="811" priority="59" operator="containsText" text="外">
      <formula>NOT(ISERROR(SEARCH("外",F839)))</formula>
    </cfRule>
  </conditionalFormatting>
  <conditionalFormatting sqref="F839:AG842">
    <cfRule type="containsText" dxfId="810" priority="58" operator="containsText" text="－">
      <formula>NOT(ISERROR(SEARCH("－",F839)))</formula>
    </cfRule>
  </conditionalFormatting>
  <conditionalFormatting sqref="F846:AG846">
    <cfRule type="containsText" dxfId="809" priority="56" operator="containsText" text="日">
      <formula>NOT(ISERROR(SEARCH("日",F846)))</formula>
    </cfRule>
    <cfRule type="containsText" dxfId="808" priority="57" operator="containsText" text="土">
      <formula>NOT(ISERROR(SEARCH("土",F846)))</formula>
    </cfRule>
  </conditionalFormatting>
  <conditionalFormatting sqref="F846:AG846">
    <cfRule type="containsText" dxfId="807" priority="49" operator="containsText" text="その他">
      <formula>NOT(ISERROR(SEARCH("その他",F846)))</formula>
    </cfRule>
    <cfRule type="containsText" dxfId="806" priority="50" operator="containsText" text="冬休">
      <formula>NOT(ISERROR(SEARCH("冬休",F846)))</formula>
    </cfRule>
    <cfRule type="containsText" dxfId="805" priority="51" operator="containsText" text="夏休">
      <formula>NOT(ISERROR(SEARCH("夏休",F846)))</formula>
    </cfRule>
    <cfRule type="containsText" dxfId="804" priority="52" operator="containsText" text="製作">
      <formula>NOT(ISERROR(SEARCH("製作",F846)))</formula>
    </cfRule>
    <cfRule type="cellIs" dxfId="803" priority="53" operator="equal">
      <formula>"中止,製作"</formula>
    </cfRule>
    <cfRule type="containsText" dxfId="802" priority="54" operator="containsText" text="中止,製作,夏休,冬休,その他">
      <formula>NOT(ISERROR(SEARCH("中止,製作,夏休,冬休,その他",F846)))</formula>
    </cfRule>
    <cfRule type="containsText" dxfId="801" priority="55" operator="containsText" text="中止">
      <formula>NOT(ISERROR(SEARCH("中止",F846)))</formula>
    </cfRule>
  </conditionalFormatting>
  <conditionalFormatting sqref="F847:AG852">
    <cfRule type="containsText" dxfId="800" priority="44" operator="containsText" text="退">
      <formula>NOT(ISERROR(SEARCH("退",F847)))</formula>
    </cfRule>
    <cfRule type="containsText" dxfId="799" priority="45" operator="containsText" text="入">
      <formula>NOT(ISERROR(SEARCH("入",F847)))</formula>
    </cfRule>
    <cfRule type="containsText" dxfId="798" priority="46" operator="containsText" text="入,退">
      <formula>NOT(ISERROR(SEARCH("入,退",F847)))</formula>
    </cfRule>
    <cfRule type="containsText" dxfId="797" priority="47" operator="containsText" text="入,退">
      <formula>NOT(ISERROR(SEARCH("入,退",F847)))</formula>
    </cfRule>
    <cfRule type="cellIs" dxfId="796" priority="48" operator="equal">
      <formula>"休"</formula>
    </cfRule>
  </conditionalFormatting>
  <conditionalFormatting sqref="F847:AG852">
    <cfRule type="containsText" dxfId="795" priority="43" operator="containsText" text="外">
      <formula>NOT(ISERROR(SEARCH("外",F847)))</formula>
    </cfRule>
  </conditionalFormatting>
  <conditionalFormatting sqref="F853:AG853">
    <cfRule type="containsText" dxfId="794" priority="41" operator="containsText" text="日">
      <formula>NOT(ISERROR(SEARCH("日",F853)))</formula>
    </cfRule>
    <cfRule type="containsText" dxfId="793" priority="42" operator="containsText" text="土">
      <formula>NOT(ISERROR(SEARCH("土",F853)))</formula>
    </cfRule>
  </conditionalFormatting>
  <conditionalFormatting sqref="F853:AG853">
    <cfRule type="containsText" dxfId="792" priority="34" operator="containsText" text="その他">
      <formula>NOT(ISERROR(SEARCH("その他",F853)))</formula>
    </cfRule>
    <cfRule type="containsText" dxfId="791" priority="35" operator="containsText" text="冬休">
      <formula>NOT(ISERROR(SEARCH("冬休",F853)))</formula>
    </cfRule>
    <cfRule type="containsText" dxfId="790" priority="36" operator="containsText" text="夏休">
      <formula>NOT(ISERROR(SEARCH("夏休",F853)))</formula>
    </cfRule>
    <cfRule type="containsText" dxfId="789" priority="37" operator="containsText" text="製作">
      <formula>NOT(ISERROR(SEARCH("製作",F853)))</formula>
    </cfRule>
    <cfRule type="cellIs" dxfId="788" priority="38" operator="equal">
      <formula>"中止,製作"</formula>
    </cfRule>
    <cfRule type="containsText" dxfId="787" priority="39" operator="containsText" text="中止,製作,夏休,冬休,その他">
      <formula>NOT(ISERROR(SEARCH("中止,製作,夏休,冬休,その他",F853)))</formula>
    </cfRule>
    <cfRule type="containsText" dxfId="786" priority="40" operator="containsText" text="中止">
      <formula>NOT(ISERROR(SEARCH("中止",F853)))</formula>
    </cfRule>
  </conditionalFormatting>
  <conditionalFormatting sqref="F858:AG858">
    <cfRule type="containsText" dxfId="785" priority="32" operator="containsText" text="日">
      <formula>NOT(ISERROR(SEARCH("日",F858)))</formula>
    </cfRule>
    <cfRule type="containsText" dxfId="784" priority="33" operator="containsText" text="土">
      <formula>NOT(ISERROR(SEARCH("土",F858)))</formula>
    </cfRule>
  </conditionalFormatting>
  <conditionalFormatting sqref="F858:AG858">
    <cfRule type="containsText" dxfId="783" priority="25" operator="containsText" text="その他">
      <formula>NOT(ISERROR(SEARCH("その他",F858)))</formula>
    </cfRule>
    <cfRule type="containsText" dxfId="782" priority="26" operator="containsText" text="冬休">
      <formula>NOT(ISERROR(SEARCH("冬休",F858)))</formula>
    </cfRule>
    <cfRule type="containsText" dxfId="781" priority="27" operator="containsText" text="夏休">
      <formula>NOT(ISERROR(SEARCH("夏休",F858)))</formula>
    </cfRule>
    <cfRule type="containsText" dxfId="780" priority="28" operator="containsText" text="製作">
      <formula>NOT(ISERROR(SEARCH("製作",F858)))</formula>
    </cfRule>
    <cfRule type="cellIs" dxfId="779" priority="29" operator="equal">
      <formula>"中止,製作"</formula>
    </cfRule>
    <cfRule type="containsText" dxfId="778" priority="30" operator="containsText" text="中止,製作,夏休,冬休,その他">
      <formula>NOT(ISERROR(SEARCH("中止,製作,夏休,冬休,その他",F858)))</formula>
    </cfRule>
    <cfRule type="containsText" dxfId="777" priority="31" operator="containsText" text="中止">
      <formula>NOT(ISERROR(SEARCH("中止",F858)))</formula>
    </cfRule>
  </conditionalFormatting>
  <conditionalFormatting sqref="F847:F852">
    <cfRule type="containsText" dxfId="776" priority="24" operator="containsText" text="－">
      <formula>NOT(ISERROR(SEARCH("－",F847)))</formula>
    </cfRule>
  </conditionalFormatting>
  <conditionalFormatting sqref="G847:G852 H849:U851 V851:AG851">
    <cfRule type="containsText" dxfId="775" priority="23" operator="containsText" text="－">
      <formula>NOT(ISERROR(SEARCH("－",G847)))</formula>
    </cfRule>
  </conditionalFormatting>
  <conditionalFormatting sqref="G847:AG852">
    <cfRule type="containsText" dxfId="774" priority="22" operator="containsText" text="－">
      <formula>NOT(ISERROR(SEARCH("－",G847)))</formula>
    </cfRule>
  </conditionalFormatting>
  <conditionalFormatting sqref="F854:AG857">
    <cfRule type="containsText" dxfId="773" priority="17" operator="containsText" text="退">
      <formula>NOT(ISERROR(SEARCH("退",F854)))</formula>
    </cfRule>
    <cfRule type="containsText" dxfId="772" priority="18" operator="containsText" text="入">
      <formula>NOT(ISERROR(SEARCH("入",F854)))</formula>
    </cfRule>
    <cfRule type="containsText" dxfId="771" priority="19" operator="containsText" text="入,退">
      <formula>NOT(ISERROR(SEARCH("入,退",F854)))</formula>
    </cfRule>
    <cfRule type="containsText" dxfId="770" priority="20" operator="containsText" text="入,退">
      <formula>NOT(ISERROR(SEARCH("入,退",F854)))</formula>
    </cfRule>
    <cfRule type="cellIs" dxfId="769" priority="21" operator="equal">
      <formula>"休"</formula>
    </cfRule>
  </conditionalFormatting>
  <conditionalFormatting sqref="F854:AG857">
    <cfRule type="containsText" dxfId="768" priority="16" operator="containsText" text="外">
      <formula>NOT(ISERROR(SEARCH("外",F854)))</formula>
    </cfRule>
  </conditionalFormatting>
  <conditionalFormatting sqref="F854:AG857">
    <cfRule type="containsText" dxfId="767" priority="15" operator="containsText" text="－">
      <formula>NOT(ISERROR(SEARCH("－",F854)))</formula>
    </cfRule>
  </conditionalFormatting>
  <conditionalFormatting sqref="F859:AG862">
    <cfRule type="containsText" dxfId="766" priority="10" operator="containsText" text="退">
      <formula>NOT(ISERROR(SEARCH("退",F859)))</formula>
    </cfRule>
    <cfRule type="containsText" dxfId="765" priority="11" operator="containsText" text="入">
      <formula>NOT(ISERROR(SEARCH("入",F859)))</formula>
    </cfRule>
    <cfRule type="containsText" dxfId="764" priority="12" operator="containsText" text="入,退">
      <formula>NOT(ISERROR(SEARCH("入,退",F859)))</formula>
    </cfRule>
    <cfRule type="containsText" dxfId="763" priority="13" operator="containsText" text="入,退">
      <formula>NOT(ISERROR(SEARCH("入,退",F859)))</formula>
    </cfRule>
    <cfRule type="cellIs" dxfId="762" priority="14" operator="equal">
      <formula>"休"</formula>
    </cfRule>
  </conditionalFormatting>
  <conditionalFormatting sqref="F859:AG862">
    <cfRule type="containsText" dxfId="761" priority="9" operator="containsText" text="外">
      <formula>NOT(ISERROR(SEARCH("外",F859)))</formula>
    </cfRule>
  </conditionalFormatting>
  <conditionalFormatting sqref="F859:AG862">
    <cfRule type="containsText" dxfId="760" priority="8" operator="containsText" text="－">
      <formula>NOT(ISERROR(SEARCH("－",F859)))</formula>
    </cfRule>
  </conditionalFormatting>
  <conditionalFormatting sqref="F87">
    <cfRule type="containsText" dxfId="759" priority="3" operator="containsText" text="退">
      <formula>NOT(ISERROR(SEARCH("退",F87)))</formula>
    </cfRule>
    <cfRule type="containsText" dxfId="758" priority="4" operator="containsText" text="入">
      <formula>NOT(ISERROR(SEARCH("入",F87)))</formula>
    </cfRule>
    <cfRule type="containsText" dxfId="757" priority="5" operator="containsText" text="入,退">
      <formula>NOT(ISERROR(SEARCH("入,退",F87)))</formula>
    </cfRule>
    <cfRule type="containsText" dxfId="756" priority="6" operator="containsText" text="入,退">
      <formula>NOT(ISERROR(SEARCH("入,退",F87)))</formula>
    </cfRule>
    <cfRule type="cellIs" dxfId="755" priority="7" operator="equal">
      <formula>"休"</formula>
    </cfRule>
  </conditionalFormatting>
  <conditionalFormatting sqref="F87">
    <cfRule type="containsText" dxfId="754" priority="2" operator="containsText" text="外">
      <formula>NOT(ISERROR(SEARCH("外",F87)))</formula>
    </cfRule>
  </conditionalFormatting>
  <conditionalFormatting sqref="F87">
    <cfRule type="containsText" dxfId="753"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AQ91"/>
  <sheetViews>
    <sheetView showGridLines="0" view="pageBreakPreview" zoomScale="80" zoomScaleNormal="100" zoomScaleSheetLayoutView="80" workbookViewId="0">
      <selection activeCell="C8" sqref="C8:D13"/>
    </sheetView>
  </sheetViews>
  <sheetFormatPr defaultColWidth="9" defaultRowHeight="13.5"/>
  <cols>
    <col min="1" max="1" width="1.375" style="571" customWidth="1"/>
    <col min="2" max="2" width="4.5" style="571" customWidth="1"/>
    <col min="3" max="3" width="7.5" style="571" customWidth="1"/>
    <col min="4" max="4" width="10.25" style="571" customWidth="1"/>
    <col min="5" max="5" width="7.25" style="569" customWidth="1"/>
    <col min="6" max="33" width="3.75" style="569" customWidth="1"/>
    <col min="34" max="37" width="3.75" style="571" customWidth="1"/>
    <col min="38" max="38" width="3.625" style="571" customWidth="1"/>
    <col min="39" max="40" width="7.625" style="571" customWidth="1"/>
    <col min="41" max="42" width="3.75" style="571" customWidth="1"/>
    <col min="43" max="16384" width="9" style="571"/>
  </cols>
  <sheetData>
    <row r="1" spans="1:43" ht="18.75">
      <c r="A1" s="568" t="s">
        <v>969</v>
      </c>
      <c r="B1" s="568"/>
      <c r="C1" s="568"/>
      <c r="D1" s="568"/>
      <c r="E1" s="568"/>
      <c r="P1" s="570"/>
      <c r="AJ1" s="572" t="s">
        <v>872</v>
      </c>
    </row>
    <row r="2" spans="1:43" ht="13.5" customHeight="1">
      <c r="AD2" s="3235" t="s">
        <v>873</v>
      </c>
      <c r="AE2" s="3235"/>
      <c r="AF2" s="3235"/>
      <c r="AG2" s="3236" t="s">
        <v>970</v>
      </c>
      <c r="AH2" s="3236"/>
      <c r="AI2" s="3236"/>
      <c r="AJ2" s="3236"/>
    </row>
    <row r="3" spans="1:43" s="587" customFormat="1" ht="18" customHeight="1">
      <c r="B3" s="3237" t="s">
        <v>848</v>
      </c>
      <c r="C3" s="3237"/>
      <c r="D3" s="588" t="s">
        <v>966</v>
      </c>
      <c r="E3" s="589" t="s">
        <v>971</v>
      </c>
      <c r="F3" s="589"/>
      <c r="G3" s="589"/>
      <c r="H3" s="589"/>
      <c r="I3" s="589"/>
      <c r="J3" s="589"/>
      <c r="K3" s="589"/>
      <c r="L3" s="589"/>
      <c r="M3" s="589"/>
      <c r="N3" s="589"/>
      <c r="O3" s="588"/>
      <c r="P3" s="588"/>
      <c r="Q3" s="588"/>
      <c r="R3" s="590" t="s">
        <v>874</v>
      </c>
      <c r="S3" s="590"/>
      <c r="T3" s="590"/>
      <c r="U3" s="591"/>
      <c r="V3" s="591"/>
      <c r="W3" s="588" t="s">
        <v>966</v>
      </c>
      <c r="X3" s="3238">
        <v>44743</v>
      </c>
      <c r="Y3" s="3238"/>
      <c r="Z3" s="3238"/>
      <c r="AA3" s="3238"/>
      <c r="AB3" s="3238"/>
      <c r="AC3" s="588"/>
      <c r="AD3" s="588"/>
      <c r="AE3" s="588"/>
      <c r="AF3" s="588"/>
      <c r="AG3" s="588"/>
    </row>
    <row r="4" spans="1:43" s="587" customFormat="1" ht="18" customHeight="1">
      <c r="B4" s="3239" t="s">
        <v>856</v>
      </c>
      <c r="C4" s="3239"/>
      <c r="D4" s="588" t="s">
        <v>966</v>
      </c>
      <c r="E4" s="3240">
        <f>+X4-X3+1</f>
        <v>78</v>
      </c>
      <c r="F4" s="3240"/>
      <c r="G4" s="3240"/>
      <c r="H4" s="588"/>
      <c r="I4" s="588"/>
      <c r="J4" s="588"/>
      <c r="K4" s="588"/>
      <c r="L4" s="588"/>
      <c r="M4" s="588"/>
      <c r="N4" s="588"/>
      <c r="O4" s="588"/>
      <c r="P4" s="588"/>
      <c r="Q4" s="588"/>
      <c r="R4" s="590" t="s">
        <v>855</v>
      </c>
      <c r="S4" s="592"/>
      <c r="T4" s="592"/>
      <c r="U4" s="593"/>
      <c r="V4" s="593"/>
      <c r="W4" s="588" t="s">
        <v>966</v>
      </c>
      <c r="X4" s="3241">
        <v>44820</v>
      </c>
      <c r="Y4" s="3241"/>
      <c r="Z4" s="3241"/>
      <c r="AA4" s="3241"/>
      <c r="AB4" s="3241"/>
      <c r="AC4" s="588"/>
      <c r="AD4" s="588"/>
      <c r="AE4" s="588"/>
      <c r="AF4" s="588"/>
      <c r="AG4" s="588"/>
    </row>
    <row r="5" spans="1:43" s="594" customFormat="1">
      <c r="B5" s="595"/>
      <c r="C5" s="595"/>
      <c r="D5" s="596"/>
      <c r="E5" s="597"/>
      <c r="F5" s="597"/>
      <c r="G5" s="597"/>
      <c r="H5" s="596"/>
      <c r="I5" s="596"/>
      <c r="J5" s="596"/>
      <c r="K5" s="596"/>
      <c r="L5" s="596"/>
      <c r="M5" s="596"/>
      <c r="N5" s="3242" t="s">
        <v>972</v>
      </c>
      <c r="O5" s="3243"/>
      <c r="P5" s="3243"/>
      <c r="Q5" s="3243"/>
      <c r="R5" s="3243"/>
      <c r="S5" s="3243"/>
      <c r="T5" s="3243"/>
      <c r="U5" s="3243"/>
      <c r="V5" s="3244"/>
      <c r="W5" s="596"/>
      <c r="AG5" s="571"/>
      <c r="AM5" s="598">
        <f>T8</f>
        <v>0.219</v>
      </c>
      <c r="AN5" s="571"/>
      <c r="AO5" s="571"/>
      <c r="AP5" s="571"/>
      <c r="AQ5" s="571"/>
    </row>
    <row r="6" spans="1:43" ht="13.5" customHeight="1">
      <c r="B6" s="3245" t="s">
        <v>876</v>
      </c>
      <c r="C6" s="3247" t="s">
        <v>877</v>
      </c>
      <c r="D6" s="3196"/>
      <c r="E6" s="3247" t="s">
        <v>488</v>
      </c>
      <c r="F6" s="3196"/>
      <c r="G6" s="3248"/>
      <c r="H6" s="3249" t="s">
        <v>843</v>
      </c>
      <c r="I6" s="3250"/>
      <c r="J6" s="3250"/>
      <c r="K6" s="3251" t="s">
        <v>932</v>
      </c>
      <c r="L6" s="3252"/>
      <c r="M6" s="3253"/>
      <c r="N6" s="3250" t="s">
        <v>878</v>
      </c>
      <c r="O6" s="3250"/>
      <c r="P6" s="3250"/>
      <c r="Q6" s="3247" t="s">
        <v>879</v>
      </c>
      <c r="R6" s="3196"/>
      <c r="S6" s="3248"/>
      <c r="T6" s="3196" t="s">
        <v>880</v>
      </c>
      <c r="U6" s="3196"/>
      <c r="V6" s="3248"/>
      <c r="AA6" s="581"/>
      <c r="AC6" s="571"/>
      <c r="AD6" s="571"/>
      <c r="AE6" s="571"/>
      <c r="AF6" s="571"/>
      <c r="AG6" s="599"/>
      <c r="AH6" s="573"/>
      <c r="AM6" s="571">
        <v>0.28499999999999998</v>
      </c>
      <c r="AO6" s="571" t="s">
        <v>881</v>
      </c>
    </row>
    <row r="7" spans="1:43" ht="13.5" customHeight="1">
      <c r="B7" s="3246"/>
      <c r="C7" s="3171"/>
      <c r="D7" s="3172"/>
      <c r="E7" s="3171"/>
      <c r="F7" s="3172"/>
      <c r="G7" s="3173"/>
      <c r="H7" s="3254" t="s">
        <v>973</v>
      </c>
      <c r="I7" s="3255"/>
      <c r="J7" s="3255"/>
      <c r="K7" s="3256" t="s">
        <v>974</v>
      </c>
      <c r="L7" s="3257"/>
      <c r="M7" s="3258"/>
      <c r="N7" s="3259" t="s">
        <v>975</v>
      </c>
      <c r="O7" s="3259"/>
      <c r="P7" s="3259"/>
      <c r="Q7" s="3254" t="s">
        <v>976</v>
      </c>
      <c r="R7" s="3255"/>
      <c r="S7" s="3260"/>
      <c r="T7" s="3255" t="s">
        <v>977</v>
      </c>
      <c r="U7" s="3255"/>
      <c r="V7" s="3260"/>
      <c r="X7" s="3261" t="s">
        <v>883</v>
      </c>
      <c r="Y7" s="3262"/>
      <c r="Z7" s="3262"/>
      <c r="AA7" s="3262"/>
      <c r="AB7" s="3262"/>
      <c r="AC7" s="3262"/>
      <c r="AD7" s="3263"/>
      <c r="AE7" s="571"/>
      <c r="AF7" s="571"/>
      <c r="AG7" s="600"/>
      <c r="AH7" s="601"/>
      <c r="AI7" s="581"/>
      <c r="AM7" s="571">
        <v>0.25</v>
      </c>
      <c r="AO7" s="571" t="s">
        <v>884</v>
      </c>
    </row>
    <row r="8" spans="1:43" ht="13.5" customHeight="1">
      <c r="B8" s="3148" t="s">
        <v>885</v>
      </c>
      <c r="C8" s="3186" t="s">
        <v>886</v>
      </c>
      <c r="D8" s="3187"/>
      <c r="E8" s="3221" t="s">
        <v>978</v>
      </c>
      <c r="F8" s="3222"/>
      <c r="G8" s="3223"/>
      <c r="H8" s="3195">
        <f>AH26+AH46+AH66</f>
        <v>75</v>
      </c>
      <c r="I8" s="3196"/>
      <c r="J8" s="3196"/>
      <c r="K8" s="3195">
        <f>AI26+AI46+AI66</f>
        <v>3</v>
      </c>
      <c r="L8" s="3196"/>
      <c r="M8" s="3196"/>
      <c r="N8" s="3195">
        <f>AJ26+AJ46+AJ66</f>
        <v>15</v>
      </c>
      <c r="O8" s="3196"/>
      <c r="P8" s="3196"/>
      <c r="Q8" s="3197">
        <f>ROUND(N8/H8,3)</f>
        <v>0.2</v>
      </c>
      <c r="R8" s="3198"/>
      <c r="S8" s="3199"/>
      <c r="T8" s="3224">
        <f>ROUND(AVERAGE(Q8:S21),3)</f>
        <v>0.219</v>
      </c>
      <c r="U8" s="3225"/>
      <c r="V8" s="3226"/>
      <c r="X8" s="3232" t="s">
        <v>887</v>
      </c>
      <c r="Y8" s="3233"/>
      <c r="Z8" s="3233"/>
      <c r="AA8" s="3233"/>
      <c r="AB8" s="3234"/>
      <c r="AC8" s="3209" t="s">
        <v>888</v>
      </c>
      <c r="AD8" s="3210"/>
      <c r="AF8" s="571"/>
      <c r="AG8" s="600"/>
      <c r="AH8" s="601"/>
      <c r="AM8" s="571">
        <v>0.214</v>
      </c>
      <c r="AO8" s="571" t="s">
        <v>889</v>
      </c>
    </row>
    <row r="9" spans="1:43" ht="13.5" customHeight="1">
      <c r="B9" s="3149"/>
      <c r="C9" s="3188"/>
      <c r="D9" s="3189"/>
      <c r="E9" s="3180" t="s">
        <v>979</v>
      </c>
      <c r="F9" s="3181"/>
      <c r="G9" s="3182"/>
      <c r="H9" s="3205">
        <f>AH27+AH47+AH67</f>
        <v>75</v>
      </c>
      <c r="I9" s="3184"/>
      <c r="J9" s="3185"/>
      <c r="K9" s="3205">
        <f>AI27+AI47+AI67</f>
        <v>3</v>
      </c>
      <c r="L9" s="3184"/>
      <c r="M9" s="3184"/>
      <c r="N9" s="3205">
        <f>AJ27+AJ47+AJ67</f>
        <v>14</v>
      </c>
      <c r="O9" s="3184"/>
      <c r="P9" s="3184"/>
      <c r="Q9" s="3177">
        <f t="shared" ref="Q9:Q18" si="0">ROUND(N9/H9,3)</f>
        <v>0.187</v>
      </c>
      <c r="R9" s="3178"/>
      <c r="S9" s="3179"/>
      <c r="T9" s="3227"/>
      <c r="U9" s="3228"/>
      <c r="V9" s="3229"/>
      <c r="X9" s="3211" t="s">
        <v>890</v>
      </c>
      <c r="Y9" s="3212"/>
      <c r="Z9" s="3212"/>
      <c r="AA9" s="3212"/>
      <c r="AB9" s="3213"/>
      <c r="AC9" s="3214" t="s">
        <v>980</v>
      </c>
      <c r="AD9" s="3215"/>
      <c r="AF9" s="571"/>
      <c r="AG9" s="600"/>
      <c r="AH9" s="601"/>
      <c r="AI9" s="569"/>
    </row>
    <row r="10" spans="1:43" ht="13.5" customHeight="1">
      <c r="B10" s="3149"/>
      <c r="C10" s="3188"/>
      <c r="D10" s="3189"/>
      <c r="E10" s="3180" t="s">
        <v>981</v>
      </c>
      <c r="F10" s="3181"/>
      <c r="G10" s="3182"/>
      <c r="H10" s="3205">
        <f t="shared" ref="H10:H12" si="1">AH28+AH48+AH68</f>
        <v>59</v>
      </c>
      <c r="I10" s="3184"/>
      <c r="J10" s="3185"/>
      <c r="K10" s="3205">
        <f>AI28+AI48+AI68</f>
        <v>19</v>
      </c>
      <c r="L10" s="3184"/>
      <c r="M10" s="3184"/>
      <c r="N10" s="3205">
        <f t="shared" ref="N10:N12" si="2">AJ28+AJ48+AJ68</f>
        <v>14</v>
      </c>
      <c r="O10" s="3184"/>
      <c r="P10" s="3184"/>
      <c r="Q10" s="3177">
        <f t="shared" si="0"/>
        <v>0.23699999999999999</v>
      </c>
      <c r="R10" s="3178"/>
      <c r="S10" s="3179"/>
      <c r="T10" s="3227"/>
      <c r="U10" s="3228"/>
      <c r="V10" s="3229"/>
      <c r="X10" s="3216" t="s">
        <v>891</v>
      </c>
      <c r="Y10" s="3217"/>
      <c r="Z10" s="3217"/>
      <c r="AA10" s="3217"/>
      <c r="AB10" s="3218"/>
      <c r="AC10" s="3219" t="s">
        <v>982</v>
      </c>
      <c r="AD10" s="3220"/>
      <c r="AF10" s="571"/>
      <c r="AG10" s="600"/>
      <c r="AH10" s="601"/>
      <c r="AI10" s="569"/>
    </row>
    <row r="11" spans="1:43" ht="13.5" customHeight="1">
      <c r="B11" s="3149"/>
      <c r="C11" s="3188"/>
      <c r="D11" s="3189"/>
      <c r="E11" s="3180" t="s">
        <v>983</v>
      </c>
      <c r="F11" s="3181"/>
      <c r="G11" s="3182"/>
      <c r="H11" s="3205">
        <f t="shared" si="1"/>
        <v>59</v>
      </c>
      <c r="I11" s="3184"/>
      <c r="J11" s="3185"/>
      <c r="K11" s="3205">
        <f t="shared" ref="K11:K12" si="3">AI29+AI49+AI69</f>
        <v>19</v>
      </c>
      <c r="L11" s="3184"/>
      <c r="M11" s="3184"/>
      <c r="N11" s="3205">
        <f t="shared" si="2"/>
        <v>13</v>
      </c>
      <c r="O11" s="3184"/>
      <c r="P11" s="3184"/>
      <c r="Q11" s="3177">
        <f t="shared" si="0"/>
        <v>0.22</v>
      </c>
      <c r="R11" s="3178"/>
      <c r="S11" s="3179"/>
      <c r="T11" s="3227"/>
      <c r="U11" s="3228"/>
      <c r="V11" s="3229"/>
      <c r="X11" s="3206" t="s">
        <v>894</v>
      </c>
      <c r="Y11" s="3207"/>
      <c r="Z11" s="3207"/>
      <c r="AA11" s="3207"/>
      <c r="AB11" s="3208"/>
      <c r="AC11" s="3203" t="s">
        <v>895</v>
      </c>
      <c r="AD11" s="3204"/>
      <c r="AE11" s="571"/>
      <c r="AF11" s="571"/>
      <c r="AG11" s="600"/>
      <c r="AH11" s="601"/>
      <c r="AI11" s="569"/>
    </row>
    <row r="12" spans="1:43" ht="13.5" customHeight="1">
      <c r="B12" s="3149"/>
      <c r="C12" s="3188"/>
      <c r="D12" s="3189"/>
      <c r="E12" s="3180" t="s">
        <v>984</v>
      </c>
      <c r="F12" s="3181"/>
      <c r="G12" s="3182"/>
      <c r="H12" s="3205">
        <f t="shared" si="1"/>
        <v>39</v>
      </c>
      <c r="I12" s="3184"/>
      <c r="J12" s="3185"/>
      <c r="K12" s="3205">
        <f t="shared" si="3"/>
        <v>39</v>
      </c>
      <c r="L12" s="3184"/>
      <c r="M12" s="3184"/>
      <c r="N12" s="3205">
        <f t="shared" si="2"/>
        <v>6</v>
      </c>
      <c r="O12" s="3184"/>
      <c r="P12" s="3184"/>
      <c r="Q12" s="3177">
        <f t="shared" si="0"/>
        <v>0.154</v>
      </c>
      <c r="R12" s="3178"/>
      <c r="S12" s="3179"/>
      <c r="T12" s="3227"/>
      <c r="U12" s="3228"/>
      <c r="V12" s="3229"/>
      <c r="AA12" s="571"/>
      <c r="AC12" s="571"/>
      <c r="AD12" s="571"/>
      <c r="AE12" s="571"/>
      <c r="AF12" s="571"/>
      <c r="AG12" s="600"/>
      <c r="AH12" s="601"/>
      <c r="AI12" s="569"/>
    </row>
    <row r="13" spans="1:43" ht="13.5" customHeight="1">
      <c r="B13" s="3150"/>
      <c r="C13" s="3190"/>
      <c r="D13" s="3191"/>
      <c r="E13" s="3168"/>
      <c r="F13" s="3169"/>
      <c r="G13" s="3170"/>
      <c r="H13" s="3171"/>
      <c r="I13" s="3172"/>
      <c r="J13" s="3172"/>
      <c r="K13" s="3171"/>
      <c r="L13" s="3172"/>
      <c r="M13" s="3173"/>
      <c r="N13" s="3174"/>
      <c r="O13" s="3175"/>
      <c r="P13" s="3176"/>
      <c r="Q13" s="3200"/>
      <c r="R13" s="3201"/>
      <c r="S13" s="3202"/>
      <c r="T13" s="3227"/>
      <c r="U13" s="3228"/>
      <c r="V13" s="3229"/>
      <c r="AA13" s="571"/>
      <c r="AC13" s="571"/>
      <c r="AD13" s="571"/>
      <c r="AE13" s="571"/>
      <c r="AF13" s="571"/>
      <c r="AG13" s="600"/>
      <c r="AH13" s="601"/>
      <c r="AI13" s="569"/>
    </row>
    <row r="14" spans="1:43" ht="13.5" customHeight="1">
      <c r="B14" s="3148" t="s">
        <v>896</v>
      </c>
      <c r="C14" s="3186" t="s">
        <v>897</v>
      </c>
      <c r="D14" s="3187"/>
      <c r="E14" s="3221" t="s">
        <v>985</v>
      </c>
      <c r="F14" s="3222"/>
      <c r="G14" s="3223"/>
      <c r="H14" s="3195">
        <f>AH33+AH53+AH73</f>
        <v>50</v>
      </c>
      <c r="I14" s="3196"/>
      <c r="J14" s="3196"/>
      <c r="K14" s="3195">
        <f>AI33+AI53+AI73</f>
        <v>28</v>
      </c>
      <c r="L14" s="3196"/>
      <c r="M14" s="3196"/>
      <c r="N14" s="3195">
        <f>AJ33+AJ53+AJ73</f>
        <v>12</v>
      </c>
      <c r="O14" s="3196"/>
      <c r="P14" s="3196"/>
      <c r="Q14" s="3197">
        <f t="shared" si="0"/>
        <v>0.24</v>
      </c>
      <c r="R14" s="3198"/>
      <c r="S14" s="3199"/>
      <c r="T14" s="3227"/>
      <c r="U14" s="3228"/>
      <c r="V14" s="3229"/>
      <c r="AA14" s="571"/>
      <c r="AC14" s="571"/>
      <c r="AD14" s="571"/>
      <c r="AE14" s="571"/>
      <c r="AF14" s="571"/>
      <c r="AG14" s="600"/>
      <c r="AH14" s="601"/>
      <c r="AI14" s="569"/>
    </row>
    <row r="15" spans="1:43" ht="13.5" customHeight="1">
      <c r="B15" s="3149"/>
      <c r="C15" s="3188"/>
      <c r="D15" s="3189"/>
      <c r="E15" s="3180" t="s">
        <v>979</v>
      </c>
      <c r="F15" s="3181"/>
      <c r="G15" s="3182"/>
      <c r="H15" s="3205">
        <f>AH34+AH54+AH74</f>
        <v>50</v>
      </c>
      <c r="I15" s="3184"/>
      <c r="J15" s="3185"/>
      <c r="K15" s="3205">
        <f>AI34+AI54+AI74</f>
        <v>28</v>
      </c>
      <c r="L15" s="3184"/>
      <c r="M15" s="3184"/>
      <c r="N15" s="3205">
        <f>AJ34+AJ54+AJ74</f>
        <v>12</v>
      </c>
      <c r="O15" s="3184"/>
      <c r="P15" s="3184"/>
      <c r="Q15" s="3177">
        <f t="shared" si="0"/>
        <v>0.24</v>
      </c>
      <c r="R15" s="3178"/>
      <c r="S15" s="3179"/>
      <c r="T15" s="3227"/>
      <c r="U15" s="3228"/>
      <c r="V15" s="3229"/>
      <c r="AA15" s="571"/>
      <c r="AC15" s="571"/>
      <c r="AD15" s="571"/>
      <c r="AE15" s="571"/>
      <c r="AF15" s="571"/>
      <c r="AG15" s="600"/>
      <c r="AH15" s="601"/>
      <c r="AI15" s="569"/>
    </row>
    <row r="16" spans="1:43" ht="13.5" customHeight="1">
      <c r="B16" s="3149"/>
      <c r="C16" s="3188"/>
      <c r="D16" s="3189"/>
      <c r="E16" s="3180"/>
      <c r="F16" s="3181"/>
      <c r="G16" s="3182"/>
      <c r="H16" s="3183"/>
      <c r="I16" s="3184"/>
      <c r="J16" s="3184"/>
      <c r="K16" s="3183"/>
      <c r="L16" s="3184"/>
      <c r="M16" s="3185"/>
      <c r="N16" s="3177"/>
      <c r="O16" s="3178"/>
      <c r="P16" s="3179"/>
      <c r="Q16" s="3177"/>
      <c r="R16" s="3178"/>
      <c r="S16" s="3179"/>
      <c r="T16" s="3227"/>
      <c r="U16" s="3228"/>
      <c r="V16" s="3229"/>
      <c r="AA16" s="571"/>
      <c r="AC16" s="571"/>
      <c r="AD16" s="571"/>
      <c r="AE16" s="571"/>
      <c r="AF16" s="571"/>
      <c r="AG16" s="600"/>
      <c r="AH16" s="601"/>
      <c r="AI16" s="569"/>
    </row>
    <row r="17" spans="2:43" ht="13.5" customHeight="1">
      <c r="B17" s="3149"/>
      <c r="C17" s="3190"/>
      <c r="D17" s="3191"/>
      <c r="E17" s="3168"/>
      <c r="F17" s="3169"/>
      <c r="G17" s="3170"/>
      <c r="H17" s="3171"/>
      <c r="I17" s="3172"/>
      <c r="J17" s="3172"/>
      <c r="K17" s="3171"/>
      <c r="L17" s="3172"/>
      <c r="M17" s="3173"/>
      <c r="N17" s="3174"/>
      <c r="O17" s="3175"/>
      <c r="P17" s="3176"/>
      <c r="Q17" s="3200"/>
      <c r="R17" s="3201"/>
      <c r="S17" s="3202"/>
      <c r="T17" s="3227"/>
      <c r="U17" s="3228"/>
      <c r="V17" s="3229"/>
      <c r="AA17" s="571"/>
      <c r="AC17" s="571"/>
      <c r="AD17" s="571"/>
      <c r="AE17" s="571"/>
      <c r="AF17" s="571"/>
      <c r="AG17" s="571"/>
    </row>
    <row r="18" spans="2:43" ht="13.5" customHeight="1">
      <c r="B18" s="3149"/>
      <c r="C18" s="3186" t="s">
        <v>900</v>
      </c>
      <c r="D18" s="3187"/>
      <c r="E18" s="3192" t="s">
        <v>941</v>
      </c>
      <c r="F18" s="3193"/>
      <c r="G18" s="3194"/>
      <c r="H18" s="3195">
        <f>AH38+AH58+AH78</f>
        <v>47</v>
      </c>
      <c r="I18" s="3196"/>
      <c r="J18" s="3196"/>
      <c r="K18" s="3195">
        <f>AI38+AI58+AI78</f>
        <v>31</v>
      </c>
      <c r="L18" s="3196"/>
      <c r="M18" s="3196"/>
      <c r="N18" s="3195">
        <f>AJ38+AJ58+AJ78</f>
        <v>13</v>
      </c>
      <c r="O18" s="3196"/>
      <c r="P18" s="3196"/>
      <c r="Q18" s="3197">
        <f t="shared" si="0"/>
        <v>0.27700000000000002</v>
      </c>
      <c r="R18" s="3198"/>
      <c r="S18" s="3199"/>
      <c r="T18" s="3227"/>
      <c r="U18" s="3228"/>
      <c r="V18" s="3229"/>
      <c r="AA18" s="571"/>
      <c r="AC18" s="571"/>
      <c r="AD18" s="571"/>
      <c r="AE18" s="571"/>
      <c r="AF18" s="571"/>
      <c r="AG18" s="571"/>
    </row>
    <row r="19" spans="2:43" ht="13.5" customHeight="1" thickBot="1">
      <c r="B19" s="3149"/>
      <c r="C19" s="3188"/>
      <c r="D19" s="3189"/>
      <c r="E19" s="3180"/>
      <c r="F19" s="3181"/>
      <c r="G19" s="3182"/>
      <c r="H19" s="3183"/>
      <c r="I19" s="3184"/>
      <c r="J19" s="3184"/>
      <c r="K19" s="3183"/>
      <c r="L19" s="3184"/>
      <c r="M19" s="3185"/>
      <c r="N19" s="3177"/>
      <c r="O19" s="3178"/>
      <c r="P19" s="3179"/>
      <c r="Q19" s="3177"/>
      <c r="R19" s="3178"/>
      <c r="S19" s="3179"/>
      <c r="T19" s="3227"/>
      <c r="U19" s="3228"/>
      <c r="V19" s="3229"/>
      <c r="AA19" s="571"/>
      <c r="AC19" s="571"/>
      <c r="AD19" s="571"/>
      <c r="AE19" s="571"/>
      <c r="AF19" s="571"/>
      <c r="AG19" s="571"/>
    </row>
    <row r="20" spans="2:43" ht="13.5" customHeight="1">
      <c r="B20" s="3149"/>
      <c r="C20" s="3188"/>
      <c r="D20" s="3189"/>
      <c r="E20" s="3180"/>
      <c r="F20" s="3181"/>
      <c r="G20" s="3182"/>
      <c r="H20" s="3183"/>
      <c r="I20" s="3184"/>
      <c r="J20" s="3184"/>
      <c r="K20" s="3183"/>
      <c r="L20" s="3184"/>
      <c r="M20" s="3185"/>
      <c r="N20" s="3177"/>
      <c r="O20" s="3178"/>
      <c r="P20" s="3179"/>
      <c r="Q20" s="3177"/>
      <c r="R20" s="3178"/>
      <c r="S20" s="3179"/>
      <c r="T20" s="3227"/>
      <c r="U20" s="3228"/>
      <c r="V20" s="3228"/>
      <c r="W20" s="3164" t="str">
        <f>IF(T8&gt;=AM6,AO6,IF(T8&gt;=AM7,AO7,IF(T8&gt;=AM8,AO8,"補正無し")))</f>
        <v>4週6休</v>
      </c>
      <c r="X20" s="3165"/>
      <c r="Y20" s="3165"/>
      <c r="Z20" s="3165"/>
      <c r="AA20" s="602"/>
      <c r="AB20" s="603"/>
      <c r="AC20" s="603"/>
      <c r="AD20" s="604"/>
      <c r="AE20" s="571"/>
      <c r="AF20" s="571"/>
      <c r="AG20" s="571"/>
    </row>
    <row r="21" spans="2:43" ht="13.5" customHeight="1" thickBot="1">
      <c r="B21" s="3150"/>
      <c r="C21" s="3190"/>
      <c r="D21" s="3191"/>
      <c r="E21" s="3168"/>
      <c r="F21" s="3169"/>
      <c r="G21" s="3170"/>
      <c r="H21" s="3171"/>
      <c r="I21" s="3172"/>
      <c r="J21" s="3172"/>
      <c r="K21" s="3171"/>
      <c r="L21" s="3172"/>
      <c r="M21" s="3173"/>
      <c r="N21" s="3174"/>
      <c r="O21" s="3175"/>
      <c r="P21" s="3176"/>
      <c r="Q21" s="3174"/>
      <c r="R21" s="3175"/>
      <c r="S21" s="3176"/>
      <c r="T21" s="3230"/>
      <c r="U21" s="3231"/>
      <c r="V21" s="3231"/>
      <c r="W21" s="3166"/>
      <c r="X21" s="3167"/>
      <c r="Y21" s="3167"/>
      <c r="Z21" s="3167"/>
      <c r="AA21" s="602"/>
      <c r="AB21" s="603"/>
      <c r="AC21" s="603"/>
      <c r="AD21" s="604"/>
      <c r="AE21" s="571"/>
      <c r="AF21" s="571"/>
      <c r="AG21" s="571"/>
    </row>
    <row r="22" spans="2:43" s="580" customFormat="1" ht="13.5" customHeight="1">
      <c r="B22" s="601"/>
      <c r="C22" s="605"/>
      <c r="D22" s="605"/>
      <c r="E22" s="605"/>
      <c r="F22" s="606"/>
      <c r="G22" s="606"/>
      <c r="H22" s="606"/>
      <c r="I22" s="573"/>
      <c r="J22" s="573"/>
      <c r="K22" s="573"/>
      <c r="L22" s="573"/>
      <c r="M22" s="573"/>
      <c r="N22" s="573"/>
      <c r="O22" s="573"/>
      <c r="P22" s="573"/>
      <c r="Q22" s="573"/>
      <c r="R22" s="573"/>
      <c r="S22" s="607"/>
      <c r="T22" s="573"/>
      <c r="U22" s="573"/>
      <c r="V22" s="608" t="s">
        <v>901</v>
      </c>
      <c r="W22" s="573"/>
      <c r="X22" s="573"/>
      <c r="Y22" s="573"/>
      <c r="Z22" s="573"/>
      <c r="AA22" s="573"/>
      <c r="AB22" s="573"/>
      <c r="AC22" s="573"/>
      <c r="AD22" s="573"/>
      <c r="AE22" s="608"/>
      <c r="AF22" s="573"/>
      <c r="AG22" s="573"/>
    </row>
    <row r="23" spans="2:43" ht="13.5" customHeight="1">
      <c r="B23" s="609"/>
      <c r="C23" s="610"/>
      <c r="D23" s="611"/>
      <c r="E23" s="574" t="s">
        <v>858</v>
      </c>
      <c r="F23" s="575">
        <f>+X3</f>
        <v>44743</v>
      </c>
      <c r="G23" s="576">
        <f>+F23+1</f>
        <v>44744</v>
      </c>
      <c r="H23" s="576">
        <f t="shared" ref="H23:AG23" si="4">+G23+1</f>
        <v>44745</v>
      </c>
      <c r="I23" s="576">
        <f t="shared" si="4"/>
        <v>44746</v>
      </c>
      <c r="J23" s="576">
        <f t="shared" si="4"/>
        <v>44747</v>
      </c>
      <c r="K23" s="576">
        <f t="shared" si="4"/>
        <v>44748</v>
      </c>
      <c r="L23" s="576">
        <f t="shared" si="4"/>
        <v>44749</v>
      </c>
      <c r="M23" s="576">
        <f t="shared" si="4"/>
        <v>44750</v>
      </c>
      <c r="N23" s="576">
        <f t="shared" si="4"/>
        <v>44751</v>
      </c>
      <c r="O23" s="576">
        <f t="shared" si="4"/>
        <v>44752</v>
      </c>
      <c r="P23" s="576">
        <f t="shared" si="4"/>
        <v>44753</v>
      </c>
      <c r="Q23" s="576">
        <f t="shared" si="4"/>
        <v>44754</v>
      </c>
      <c r="R23" s="576">
        <f t="shared" si="4"/>
        <v>44755</v>
      </c>
      <c r="S23" s="576">
        <f t="shared" si="4"/>
        <v>44756</v>
      </c>
      <c r="T23" s="576">
        <f t="shared" si="4"/>
        <v>44757</v>
      </c>
      <c r="U23" s="576">
        <f t="shared" si="4"/>
        <v>44758</v>
      </c>
      <c r="V23" s="576">
        <f t="shared" si="4"/>
        <v>44759</v>
      </c>
      <c r="W23" s="576">
        <f t="shared" si="4"/>
        <v>44760</v>
      </c>
      <c r="X23" s="576">
        <f t="shared" si="4"/>
        <v>44761</v>
      </c>
      <c r="Y23" s="576">
        <f t="shared" si="4"/>
        <v>44762</v>
      </c>
      <c r="Z23" s="576">
        <f>+Y23+1</f>
        <v>44763</v>
      </c>
      <c r="AA23" s="576">
        <f t="shared" si="4"/>
        <v>44764</v>
      </c>
      <c r="AB23" s="576">
        <f t="shared" si="4"/>
        <v>44765</v>
      </c>
      <c r="AC23" s="576">
        <f t="shared" si="4"/>
        <v>44766</v>
      </c>
      <c r="AD23" s="576">
        <f>+AC23+1</f>
        <v>44767</v>
      </c>
      <c r="AE23" s="576">
        <f t="shared" si="4"/>
        <v>44768</v>
      </c>
      <c r="AF23" s="576">
        <f>+AE23+1</f>
        <v>44769</v>
      </c>
      <c r="AG23" s="612">
        <f t="shared" si="4"/>
        <v>44770</v>
      </c>
      <c r="AH23" s="3154" t="s">
        <v>902</v>
      </c>
      <c r="AI23" s="3157" t="s">
        <v>903</v>
      </c>
      <c r="AJ23" s="3160" t="s">
        <v>878</v>
      </c>
      <c r="AK23" s="3163"/>
      <c r="AM23" s="3147" t="s">
        <v>986</v>
      </c>
      <c r="AN23" s="3147" t="s">
        <v>987</v>
      </c>
    </row>
    <row r="24" spans="2:43">
      <c r="B24" s="613"/>
      <c r="C24" s="614"/>
      <c r="D24" s="615"/>
      <c r="E24" s="616" t="s">
        <v>859</v>
      </c>
      <c r="F24" s="617" t="str">
        <f>TEXT(WEEKDAY(+F23),"aaa")</f>
        <v>金</v>
      </c>
      <c r="G24" s="618" t="str">
        <f t="shared" ref="G24:AG24" si="5">TEXT(WEEKDAY(+G23),"aaa")</f>
        <v>土</v>
      </c>
      <c r="H24" s="618" t="str">
        <f t="shared" si="5"/>
        <v>日</v>
      </c>
      <c r="I24" s="618" t="str">
        <f t="shared" si="5"/>
        <v>月</v>
      </c>
      <c r="J24" s="618" t="str">
        <f t="shared" si="5"/>
        <v>火</v>
      </c>
      <c r="K24" s="618" t="str">
        <f t="shared" si="5"/>
        <v>水</v>
      </c>
      <c r="L24" s="618" t="str">
        <f t="shared" si="5"/>
        <v>木</v>
      </c>
      <c r="M24" s="618" t="str">
        <f t="shared" si="5"/>
        <v>金</v>
      </c>
      <c r="N24" s="618" t="str">
        <f t="shared" si="5"/>
        <v>土</v>
      </c>
      <c r="O24" s="618" t="str">
        <f t="shared" si="5"/>
        <v>日</v>
      </c>
      <c r="P24" s="618" t="str">
        <f t="shared" si="5"/>
        <v>月</v>
      </c>
      <c r="Q24" s="618" t="str">
        <f t="shared" si="5"/>
        <v>火</v>
      </c>
      <c r="R24" s="618" t="str">
        <f t="shared" si="5"/>
        <v>水</v>
      </c>
      <c r="S24" s="618" t="str">
        <f t="shared" si="5"/>
        <v>木</v>
      </c>
      <c r="T24" s="618" t="str">
        <f t="shared" si="5"/>
        <v>金</v>
      </c>
      <c r="U24" s="618" t="str">
        <f t="shared" si="5"/>
        <v>土</v>
      </c>
      <c r="V24" s="618" t="str">
        <f t="shared" si="5"/>
        <v>日</v>
      </c>
      <c r="W24" s="618" t="str">
        <f t="shared" si="5"/>
        <v>月</v>
      </c>
      <c r="X24" s="618" t="str">
        <f t="shared" si="5"/>
        <v>火</v>
      </c>
      <c r="Y24" s="618" t="str">
        <f t="shared" si="5"/>
        <v>水</v>
      </c>
      <c r="Z24" s="618" t="str">
        <f t="shared" si="5"/>
        <v>木</v>
      </c>
      <c r="AA24" s="618" t="str">
        <f t="shared" si="5"/>
        <v>金</v>
      </c>
      <c r="AB24" s="618" t="str">
        <f t="shared" si="5"/>
        <v>土</v>
      </c>
      <c r="AC24" s="618" t="str">
        <f t="shared" si="5"/>
        <v>日</v>
      </c>
      <c r="AD24" s="618" t="str">
        <f t="shared" si="5"/>
        <v>月</v>
      </c>
      <c r="AE24" s="618" t="str">
        <f t="shared" si="5"/>
        <v>火</v>
      </c>
      <c r="AF24" s="618" t="str">
        <f t="shared" si="5"/>
        <v>水</v>
      </c>
      <c r="AG24" s="619" t="str">
        <f t="shared" si="5"/>
        <v>木</v>
      </c>
      <c r="AH24" s="3155"/>
      <c r="AI24" s="3158"/>
      <c r="AJ24" s="3161"/>
      <c r="AK24" s="3163"/>
      <c r="AM24" s="3147"/>
      <c r="AN24" s="3147"/>
    </row>
    <row r="25" spans="2:43" ht="24.75" customHeight="1">
      <c r="B25" s="620" t="s">
        <v>876</v>
      </c>
      <c r="C25" s="621" t="s">
        <v>877</v>
      </c>
      <c r="D25" s="622" t="s">
        <v>488</v>
      </c>
      <c r="E25" s="623" t="s">
        <v>906</v>
      </c>
      <c r="F25" s="624" t="s">
        <v>988</v>
      </c>
      <c r="G25" s="625" t="s">
        <v>988</v>
      </c>
      <c r="H25" s="625" t="s">
        <v>988</v>
      </c>
      <c r="I25" s="625" t="s">
        <v>988</v>
      </c>
      <c r="J25" s="625" t="s">
        <v>988</v>
      </c>
      <c r="K25" s="625" t="s">
        <v>988</v>
      </c>
      <c r="L25" s="625" t="s">
        <v>988</v>
      </c>
      <c r="M25" s="625" t="s">
        <v>988</v>
      </c>
      <c r="N25" s="625" t="s">
        <v>988</v>
      </c>
      <c r="O25" s="625" t="s">
        <v>988</v>
      </c>
      <c r="P25" s="625" t="s">
        <v>988</v>
      </c>
      <c r="Q25" s="625" t="s">
        <v>988</v>
      </c>
      <c r="R25" s="625" t="s">
        <v>988</v>
      </c>
      <c r="S25" s="625" t="s">
        <v>988</v>
      </c>
      <c r="T25" s="625" t="s">
        <v>988</v>
      </c>
      <c r="U25" s="625" t="s">
        <v>988</v>
      </c>
      <c r="V25" s="625" t="s">
        <v>988</v>
      </c>
      <c r="W25" s="625" t="s">
        <v>988</v>
      </c>
      <c r="X25" s="625" t="s">
        <v>988</v>
      </c>
      <c r="Y25" s="625" t="s">
        <v>988</v>
      </c>
      <c r="Z25" s="625" t="s">
        <v>988</v>
      </c>
      <c r="AA25" s="625" t="s">
        <v>988</v>
      </c>
      <c r="AB25" s="625" t="s">
        <v>988</v>
      </c>
      <c r="AC25" s="625" t="s">
        <v>988</v>
      </c>
      <c r="AD25" s="625" t="s">
        <v>988</v>
      </c>
      <c r="AE25" s="625" t="s">
        <v>988</v>
      </c>
      <c r="AF25" s="625" t="s">
        <v>988</v>
      </c>
      <c r="AG25" s="626" t="s">
        <v>988</v>
      </c>
      <c r="AH25" s="3156"/>
      <c r="AI25" s="3159"/>
      <c r="AJ25" s="3162"/>
      <c r="AK25" s="3163"/>
      <c r="AQ25" s="627"/>
    </row>
    <row r="26" spans="2:43" ht="13.5" customHeight="1">
      <c r="B26" s="3148" t="s">
        <v>885</v>
      </c>
      <c r="C26" s="3151" t="s">
        <v>886</v>
      </c>
      <c r="D26" s="628" t="str">
        <f>E$8</f>
        <v>〇〇</v>
      </c>
      <c r="E26" s="629"/>
      <c r="F26" s="630" t="s">
        <v>907</v>
      </c>
      <c r="G26" s="631"/>
      <c r="H26" s="631"/>
      <c r="I26" s="631"/>
      <c r="J26" s="631"/>
      <c r="K26" s="631"/>
      <c r="L26" s="631"/>
      <c r="M26" s="631"/>
      <c r="N26" s="631"/>
      <c r="O26" s="631" t="s">
        <v>908</v>
      </c>
      <c r="P26" s="631" t="s">
        <v>908</v>
      </c>
      <c r="Q26" s="631"/>
      <c r="R26" s="631"/>
      <c r="S26" s="631"/>
      <c r="T26" s="631"/>
      <c r="U26" s="631"/>
      <c r="V26" s="631"/>
      <c r="W26" s="631"/>
      <c r="X26" s="631" t="s">
        <v>908</v>
      </c>
      <c r="Y26" s="631" t="s">
        <v>908</v>
      </c>
      <c r="Z26" s="631"/>
      <c r="AA26" s="631"/>
      <c r="AB26" s="631"/>
      <c r="AC26" s="631"/>
      <c r="AD26" s="631"/>
      <c r="AE26" s="631" t="s">
        <v>908</v>
      </c>
      <c r="AF26" s="631" t="s">
        <v>908</v>
      </c>
      <c r="AG26" s="632"/>
      <c r="AH26" s="633">
        <f>COUNTA(F$23:AG$23)-AI26</f>
        <v>28</v>
      </c>
      <c r="AI26" s="634">
        <f>AM26+AN26</f>
        <v>0</v>
      </c>
      <c r="AJ26" s="635">
        <f>+COUNTIF(F26:AG26,"休")</f>
        <v>6</v>
      </c>
      <c r="AM26" s="622">
        <f>+COUNTIF(F26:AG26,"－")</f>
        <v>0</v>
      </c>
      <c r="AN26" s="622">
        <f t="shared" ref="AN26:AN31" si="6">+COUNTIF(F26:AG26,"外")</f>
        <v>0</v>
      </c>
    </row>
    <row r="27" spans="2:43" ht="13.5" customHeight="1">
      <c r="B27" s="3149"/>
      <c r="C27" s="3152"/>
      <c r="D27" s="636" t="str">
        <f>E$9</f>
        <v>●●</v>
      </c>
      <c r="E27" s="637"/>
      <c r="F27" s="638" t="s">
        <v>907</v>
      </c>
      <c r="G27" s="639"/>
      <c r="H27" s="639"/>
      <c r="I27" s="639"/>
      <c r="J27" s="639"/>
      <c r="K27" s="639"/>
      <c r="L27" s="639"/>
      <c r="M27" s="639"/>
      <c r="N27" s="639"/>
      <c r="O27" s="639"/>
      <c r="P27" s="639" t="s">
        <v>908</v>
      </c>
      <c r="Q27" s="639" t="s">
        <v>908</v>
      </c>
      <c r="R27" s="639"/>
      <c r="S27" s="639"/>
      <c r="T27" s="639"/>
      <c r="U27" s="639"/>
      <c r="V27" s="639"/>
      <c r="W27" s="639" t="s">
        <v>908</v>
      </c>
      <c r="X27" s="639" t="s">
        <v>908</v>
      </c>
      <c r="Y27" s="639"/>
      <c r="Z27" s="639"/>
      <c r="AA27" s="639"/>
      <c r="AB27" s="639"/>
      <c r="AC27" s="639"/>
      <c r="AD27" s="639"/>
      <c r="AE27" s="639"/>
      <c r="AF27" s="639" t="s">
        <v>908</v>
      </c>
      <c r="AG27" s="640" t="s">
        <v>908</v>
      </c>
      <c r="AH27" s="633">
        <f t="shared" ref="AH27:AH31" si="7">COUNTA(F$23:AG$23)-AI27</f>
        <v>28</v>
      </c>
      <c r="AI27" s="577">
        <f t="shared" ref="AI27:AI31" si="8">AM27+AN27</f>
        <v>0</v>
      </c>
      <c r="AJ27" s="641">
        <f t="shared" ref="AJ27:AJ30" si="9">+COUNTIF(F27:AG27,"休")</f>
        <v>6</v>
      </c>
      <c r="AM27" s="622">
        <f t="shared" ref="AM27:AM30" si="10">+COUNTIF(F27:AG27,"－")</f>
        <v>0</v>
      </c>
      <c r="AN27" s="622">
        <f t="shared" si="6"/>
        <v>0</v>
      </c>
    </row>
    <row r="28" spans="2:43">
      <c r="B28" s="3149"/>
      <c r="C28" s="3152"/>
      <c r="D28" s="636" t="str">
        <f>E$10</f>
        <v>△△</v>
      </c>
      <c r="E28" s="637"/>
      <c r="F28" s="638" t="s">
        <v>909</v>
      </c>
      <c r="G28" s="639" t="s">
        <v>909</v>
      </c>
      <c r="H28" s="639" t="s">
        <v>909</v>
      </c>
      <c r="I28" s="639" t="s">
        <v>909</v>
      </c>
      <c r="J28" s="639" t="s">
        <v>909</v>
      </c>
      <c r="K28" s="639" t="s">
        <v>909</v>
      </c>
      <c r="L28" s="639" t="s">
        <v>909</v>
      </c>
      <c r="M28" s="639" t="s">
        <v>909</v>
      </c>
      <c r="N28" s="639" t="s">
        <v>909</v>
      </c>
      <c r="O28" s="639" t="s">
        <v>909</v>
      </c>
      <c r="P28" s="639" t="s">
        <v>909</v>
      </c>
      <c r="Q28" s="639" t="s">
        <v>909</v>
      </c>
      <c r="R28" s="639" t="s">
        <v>909</v>
      </c>
      <c r="S28" s="639" t="s">
        <v>909</v>
      </c>
      <c r="T28" s="639" t="s">
        <v>909</v>
      </c>
      <c r="U28" s="639" t="s">
        <v>909</v>
      </c>
      <c r="V28" s="639" t="s">
        <v>907</v>
      </c>
      <c r="W28" s="639"/>
      <c r="X28" s="639"/>
      <c r="Y28" s="639" t="s">
        <v>908</v>
      </c>
      <c r="Z28" s="639" t="s">
        <v>908</v>
      </c>
      <c r="AA28" s="639" t="s">
        <v>908</v>
      </c>
      <c r="AB28" s="639" t="s">
        <v>908</v>
      </c>
      <c r="AC28" s="639" t="s">
        <v>908</v>
      </c>
      <c r="AD28" s="639" t="s">
        <v>908</v>
      </c>
      <c r="AE28" s="639" t="s">
        <v>908</v>
      </c>
      <c r="AF28" s="639"/>
      <c r="AG28" s="640"/>
      <c r="AH28" s="633">
        <f t="shared" si="7"/>
        <v>12</v>
      </c>
      <c r="AI28" s="577">
        <f>AM28+AN28</f>
        <v>16</v>
      </c>
      <c r="AJ28" s="641">
        <f t="shared" si="9"/>
        <v>7</v>
      </c>
      <c r="AM28" s="622">
        <f t="shared" si="10"/>
        <v>16</v>
      </c>
      <c r="AN28" s="622">
        <f t="shared" si="6"/>
        <v>0</v>
      </c>
    </row>
    <row r="29" spans="2:43">
      <c r="B29" s="3149"/>
      <c r="C29" s="3152"/>
      <c r="D29" s="636" t="str">
        <f>E$11</f>
        <v>■■</v>
      </c>
      <c r="E29" s="637"/>
      <c r="F29" s="638" t="s">
        <v>909</v>
      </c>
      <c r="G29" s="639" t="s">
        <v>909</v>
      </c>
      <c r="H29" s="639" t="s">
        <v>909</v>
      </c>
      <c r="I29" s="639" t="s">
        <v>909</v>
      </c>
      <c r="J29" s="639" t="s">
        <v>909</v>
      </c>
      <c r="K29" s="639" t="s">
        <v>909</v>
      </c>
      <c r="L29" s="639" t="s">
        <v>909</v>
      </c>
      <c r="M29" s="639" t="s">
        <v>909</v>
      </c>
      <c r="N29" s="639" t="s">
        <v>909</v>
      </c>
      <c r="O29" s="639" t="s">
        <v>909</v>
      </c>
      <c r="P29" s="639" t="s">
        <v>909</v>
      </c>
      <c r="Q29" s="639" t="s">
        <v>909</v>
      </c>
      <c r="R29" s="639" t="s">
        <v>909</v>
      </c>
      <c r="S29" s="639" t="s">
        <v>909</v>
      </c>
      <c r="T29" s="639" t="s">
        <v>909</v>
      </c>
      <c r="U29" s="639" t="s">
        <v>909</v>
      </c>
      <c r="V29" s="639" t="s">
        <v>907</v>
      </c>
      <c r="W29" s="639"/>
      <c r="X29" s="639"/>
      <c r="Y29" s="639"/>
      <c r="Z29" s="639" t="s">
        <v>908</v>
      </c>
      <c r="AA29" s="639" t="s">
        <v>908</v>
      </c>
      <c r="AB29" s="639" t="s">
        <v>908</v>
      </c>
      <c r="AC29" s="639" t="s">
        <v>908</v>
      </c>
      <c r="AD29" s="639" t="s">
        <v>908</v>
      </c>
      <c r="AE29" s="639" t="s">
        <v>908</v>
      </c>
      <c r="AF29" s="639" t="s">
        <v>908</v>
      </c>
      <c r="AG29" s="640"/>
      <c r="AH29" s="633">
        <f t="shared" si="7"/>
        <v>12</v>
      </c>
      <c r="AI29" s="577">
        <f t="shared" si="8"/>
        <v>16</v>
      </c>
      <c r="AJ29" s="641">
        <f t="shared" si="9"/>
        <v>7</v>
      </c>
      <c r="AM29" s="622">
        <f t="shared" si="10"/>
        <v>16</v>
      </c>
      <c r="AN29" s="622">
        <f t="shared" si="6"/>
        <v>0</v>
      </c>
    </row>
    <row r="30" spans="2:43">
      <c r="B30" s="3149"/>
      <c r="C30" s="3152"/>
      <c r="D30" s="636" t="str">
        <f>E$12</f>
        <v>★★</v>
      </c>
      <c r="E30" s="637"/>
      <c r="F30" s="638" t="s">
        <v>909</v>
      </c>
      <c r="G30" s="639" t="s">
        <v>909</v>
      </c>
      <c r="H30" s="639" t="s">
        <v>909</v>
      </c>
      <c r="I30" s="639" t="s">
        <v>909</v>
      </c>
      <c r="J30" s="639" t="s">
        <v>909</v>
      </c>
      <c r="K30" s="639" t="s">
        <v>909</v>
      </c>
      <c r="L30" s="639" t="s">
        <v>909</v>
      </c>
      <c r="M30" s="639" t="s">
        <v>909</v>
      </c>
      <c r="N30" s="639" t="s">
        <v>909</v>
      </c>
      <c r="O30" s="639" t="s">
        <v>909</v>
      </c>
      <c r="P30" s="639" t="s">
        <v>909</v>
      </c>
      <c r="Q30" s="639" t="s">
        <v>909</v>
      </c>
      <c r="R30" s="639" t="s">
        <v>909</v>
      </c>
      <c r="S30" s="639" t="s">
        <v>909</v>
      </c>
      <c r="T30" s="639" t="s">
        <v>909</v>
      </c>
      <c r="U30" s="639" t="s">
        <v>909</v>
      </c>
      <c r="V30" s="639" t="s">
        <v>909</v>
      </c>
      <c r="W30" s="639" t="s">
        <v>909</v>
      </c>
      <c r="X30" s="639" t="s">
        <v>909</v>
      </c>
      <c r="Y30" s="639" t="s">
        <v>909</v>
      </c>
      <c r="Z30" s="639" t="s">
        <v>909</v>
      </c>
      <c r="AA30" s="639" t="s">
        <v>909</v>
      </c>
      <c r="AB30" s="639" t="s">
        <v>909</v>
      </c>
      <c r="AC30" s="639" t="s">
        <v>909</v>
      </c>
      <c r="AD30" s="639" t="s">
        <v>909</v>
      </c>
      <c r="AE30" s="639" t="s">
        <v>909</v>
      </c>
      <c r="AF30" s="639" t="s">
        <v>909</v>
      </c>
      <c r="AG30" s="639" t="s">
        <v>909</v>
      </c>
      <c r="AH30" s="633">
        <f t="shared" si="7"/>
        <v>0</v>
      </c>
      <c r="AI30" s="577">
        <f t="shared" si="8"/>
        <v>28</v>
      </c>
      <c r="AJ30" s="641">
        <f t="shared" si="9"/>
        <v>0</v>
      </c>
      <c r="AM30" s="622">
        <f t="shared" si="10"/>
        <v>28</v>
      </c>
      <c r="AN30" s="622">
        <f t="shared" si="6"/>
        <v>0</v>
      </c>
    </row>
    <row r="31" spans="2:43">
      <c r="B31" s="3150"/>
      <c r="C31" s="3153"/>
      <c r="D31" s="636">
        <f>E$13</f>
        <v>0</v>
      </c>
      <c r="E31" s="573"/>
      <c r="F31" s="642"/>
      <c r="G31" s="643"/>
      <c r="H31" s="644"/>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5"/>
      <c r="AH31" s="633">
        <f t="shared" si="7"/>
        <v>28</v>
      </c>
      <c r="AI31" s="634">
        <f t="shared" si="8"/>
        <v>0</v>
      </c>
      <c r="AJ31" s="635">
        <f>+COUNTIF(F31:AG31,"休")</f>
        <v>0</v>
      </c>
      <c r="AM31" s="622">
        <f>+COUNTIF(F31:AG31,"－")</f>
        <v>0</v>
      </c>
      <c r="AN31" s="622">
        <f t="shared" si="6"/>
        <v>0</v>
      </c>
    </row>
    <row r="32" spans="2:43" ht="24.75" customHeight="1">
      <c r="B32" s="3148" t="s">
        <v>896</v>
      </c>
      <c r="C32" s="3151" t="s">
        <v>897</v>
      </c>
      <c r="D32" s="622" t="s">
        <v>488</v>
      </c>
      <c r="E32" s="646" t="s">
        <v>906</v>
      </c>
      <c r="F32" s="624" t="s">
        <v>988</v>
      </c>
      <c r="G32" s="625" t="s">
        <v>988</v>
      </c>
      <c r="H32" s="625" t="s">
        <v>988</v>
      </c>
      <c r="I32" s="625" t="s">
        <v>988</v>
      </c>
      <c r="J32" s="625" t="s">
        <v>988</v>
      </c>
      <c r="K32" s="625" t="s">
        <v>988</v>
      </c>
      <c r="L32" s="625" t="s">
        <v>988</v>
      </c>
      <c r="M32" s="625" t="s">
        <v>988</v>
      </c>
      <c r="N32" s="625" t="s">
        <v>988</v>
      </c>
      <c r="O32" s="625" t="s">
        <v>988</v>
      </c>
      <c r="P32" s="625" t="s">
        <v>988</v>
      </c>
      <c r="Q32" s="625" t="s">
        <v>988</v>
      </c>
      <c r="R32" s="625" t="s">
        <v>988</v>
      </c>
      <c r="S32" s="625" t="s">
        <v>988</v>
      </c>
      <c r="T32" s="625" t="s">
        <v>988</v>
      </c>
      <c r="U32" s="625" t="s">
        <v>988</v>
      </c>
      <c r="V32" s="625" t="s">
        <v>988</v>
      </c>
      <c r="W32" s="625" t="s">
        <v>988</v>
      </c>
      <c r="X32" s="625" t="s">
        <v>988</v>
      </c>
      <c r="Y32" s="625" t="s">
        <v>988</v>
      </c>
      <c r="Z32" s="625" t="s">
        <v>988</v>
      </c>
      <c r="AA32" s="625" t="s">
        <v>988</v>
      </c>
      <c r="AB32" s="625" t="s">
        <v>988</v>
      </c>
      <c r="AC32" s="625" t="s">
        <v>988</v>
      </c>
      <c r="AD32" s="625" t="s">
        <v>988</v>
      </c>
      <c r="AE32" s="625" t="s">
        <v>988</v>
      </c>
      <c r="AF32" s="625" t="s">
        <v>988</v>
      </c>
      <c r="AG32" s="626" t="s">
        <v>988</v>
      </c>
      <c r="AH32" s="647"/>
      <c r="AI32" s="622"/>
      <c r="AJ32" s="648"/>
    </row>
    <row r="33" spans="2:40" ht="13.5" customHeight="1">
      <c r="B33" s="3149"/>
      <c r="C33" s="3152"/>
      <c r="D33" s="649" t="str">
        <f>E$14</f>
        <v>〇〇</v>
      </c>
      <c r="E33" s="573"/>
      <c r="F33" s="630" t="s">
        <v>909</v>
      </c>
      <c r="G33" s="631" t="s">
        <v>909</v>
      </c>
      <c r="H33" s="631" t="s">
        <v>909</v>
      </c>
      <c r="I33" s="631" t="s">
        <v>909</v>
      </c>
      <c r="J33" s="631" t="s">
        <v>909</v>
      </c>
      <c r="K33" s="631" t="s">
        <v>909</v>
      </c>
      <c r="L33" s="631" t="s">
        <v>909</v>
      </c>
      <c r="M33" s="631" t="s">
        <v>909</v>
      </c>
      <c r="N33" s="631" t="s">
        <v>909</v>
      </c>
      <c r="O33" s="631" t="s">
        <v>909</v>
      </c>
      <c r="P33" s="631" t="s">
        <v>909</v>
      </c>
      <c r="Q33" s="631" t="s">
        <v>909</v>
      </c>
      <c r="R33" s="631" t="s">
        <v>909</v>
      </c>
      <c r="S33" s="631" t="s">
        <v>909</v>
      </c>
      <c r="T33" s="631" t="s">
        <v>909</v>
      </c>
      <c r="U33" s="631" t="s">
        <v>909</v>
      </c>
      <c r="V33" s="631" t="s">
        <v>909</v>
      </c>
      <c r="W33" s="631" t="s">
        <v>909</v>
      </c>
      <c r="X33" s="631" t="s">
        <v>909</v>
      </c>
      <c r="Y33" s="631" t="s">
        <v>909</v>
      </c>
      <c r="Z33" s="631" t="s">
        <v>909</v>
      </c>
      <c r="AA33" s="631" t="s">
        <v>907</v>
      </c>
      <c r="AB33" s="631"/>
      <c r="AC33" s="631"/>
      <c r="AD33" s="631"/>
      <c r="AE33" s="631" t="s">
        <v>908</v>
      </c>
      <c r="AF33" s="631" t="s">
        <v>908</v>
      </c>
      <c r="AG33" s="632"/>
      <c r="AH33" s="633">
        <f>COUNTA(F$23:AG$23)-AI33</f>
        <v>7</v>
      </c>
      <c r="AI33" s="634">
        <f t="shared" ref="AI33:AI36" si="11">AM33+AN33</f>
        <v>21</v>
      </c>
      <c r="AJ33" s="635">
        <f>+COUNTIF(F33:AG33,"休")</f>
        <v>2</v>
      </c>
      <c r="AM33" s="622">
        <f>+COUNTIF(F33:AG33,"－")</f>
        <v>21</v>
      </c>
      <c r="AN33" s="622">
        <f>+COUNTIF(F33:AG33,"外")</f>
        <v>0</v>
      </c>
    </row>
    <row r="34" spans="2:40">
      <c r="B34" s="3149"/>
      <c r="C34" s="3152"/>
      <c r="D34" s="636" t="str">
        <f>E$15</f>
        <v>●●</v>
      </c>
      <c r="E34" s="637"/>
      <c r="F34" s="638" t="s">
        <v>909</v>
      </c>
      <c r="G34" s="639" t="s">
        <v>909</v>
      </c>
      <c r="H34" s="639" t="s">
        <v>909</v>
      </c>
      <c r="I34" s="639" t="s">
        <v>909</v>
      </c>
      <c r="J34" s="639" t="s">
        <v>909</v>
      </c>
      <c r="K34" s="639" t="s">
        <v>909</v>
      </c>
      <c r="L34" s="639" t="s">
        <v>909</v>
      </c>
      <c r="M34" s="639" t="s">
        <v>909</v>
      </c>
      <c r="N34" s="639" t="s">
        <v>909</v>
      </c>
      <c r="O34" s="639" t="s">
        <v>909</v>
      </c>
      <c r="P34" s="639" t="s">
        <v>909</v>
      </c>
      <c r="Q34" s="639" t="s">
        <v>909</v>
      </c>
      <c r="R34" s="639" t="s">
        <v>909</v>
      </c>
      <c r="S34" s="639" t="s">
        <v>909</v>
      </c>
      <c r="T34" s="639" t="s">
        <v>909</v>
      </c>
      <c r="U34" s="639" t="s">
        <v>909</v>
      </c>
      <c r="V34" s="639" t="s">
        <v>909</v>
      </c>
      <c r="W34" s="639" t="s">
        <v>909</v>
      </c>
      <c r="X34" s="639" t="s">
        <v>909</v>
      </c>
      <c r="Y34" s="639" t="s">
        <v>909</v>
      </c>
      <c r="Z34" s="639" t="s">
        <v>909</v>
      </c>
      <c r="AA34" s="639" t="s">
        <v>907</v>
      </c>
      <c r="AB34" s="639"/>
      <c r="AC34" s="639"/>
      <c r="AD34" s="639"/>
      <c r="AE34" s="639"/>
      <c r="AF34" s="639" t="s">
        <v>908</v>
      </c>
      <c r="AG34" s="640"/>
      <c r="AH34" s="633">
        <f t="shared" ref="AH34:AH36" si="12">COUNTA(F$23:AG$23)-AI34</f>
        <v>7</v>
      </c>
      <c r="AI34" s="577">
        <f t="shared" si="11"/>
        <v>21</v>
      </c>
      <c r="AJ34" s="641">
        <f t="shared" ref="AJ34:AJ36" si="13">+COUNTIF(F34:AG34,"休")</f>
        <v>1</v>
      </c>
      <c r="AM34" s="622">
        <f t="shared" ref="AM34:AM36" si="14">+COUNTIF(F34:AG34,"－")</f>
        <v>21</v>
      </c>
      <c r="AN34" s="622">
        <f>+COUNTIF(F34:AG34,"外")</f>
        <v>0</v>
      </c>
    </row>
    <row r="35" spans="2:40">
      <c r="B35" s="3149"/>
      <c r="C35" s="3152"/>
      <c r="D35" s="636">
        <f>E$16</f>
        <v>0</v>
      </c>
      <c r="E35" s="637"/>
      <c r="F35" s="638"/>
      <c r="G35" s="639"/>
      <c r="H35" s="639"/>
      <c r="I35" s="639"/>
      <c r="J35" s="639"/>
      <c r="K35" s="639"/>
      <c r="L35" s="639"/>
      <c r="M35" s="639"/>
      <c r="N35" s="639"/>
      <c r="O35" s="639"/>
      <c r="P35" s="639"/>
      <c r="Q35" s="639"/>
      <c r="R35" s="639"/>
      <c r="S35" s="639"/>
      <c r="T35" s="639"/>
      <c r="U35" s="639"/>
      <c r="V35" s="639"/>
      <c r="W35" s="639"/>
      <c r="X35" s="639"/>
      <c r="Y35" s="639"/>
      <c r="Z35" s="639"/>
      <c r="AA35" s="639"/>
      <c r="AB35" s="639"/>
      <c r="AC35" s="639"/>
      <c r="AD35" s="639"/>
      <c r="AE35" s="639"/>
      <c r="AF35" s="639"/>
      <c r="AG35" s="640"/>
      <c r="AH35" s="633">
        <f t="shared" si="12"/>
        <v>28</v>
      </c>
      <c r="AI35" s="577">
        <f t="shared" si="11"/>
        <v>0</v>
      </c>
      <c r="AJ35" s="641">
        <f t="shared" si="13"/>
        <v>0</v>
      </c>
      <c r="AM35" s="622">
        <f t="shared" si="14"/>
        <v>0</v>
      </c>
      <c r="AN35" s="622">
        <f>+COUNTIF(F35:AG35,"外")</f>
        <v>0</v>
      </c>
    </row>
    <row r="36" spans="2:40">
      <c r="B36" s="3149"/>
      <c r="C36" s="3153"/>
      <c r="D36" s="649">
        <f>E$17</f>
        <v>0</v>
      </c>
      <c r="E36" s="573"/>
      <c r="F36" s="638"/>
      <c r="G36" s="650"/>
      <c r="H36" s="650"/>
      <c r="I36" s="650"/>
      <c r="J36" s="650"/>
      <c r="K36" s="650"/>
      <c r="L36" s="650"/>
      <c r="M36" s="650"/>
      <c r="N36" s="650"/>
      <c r="O36" s="650"/>
      <c r="P36" s="650"/>
      <c r="Q36" s="650"/>
      <c r="R36" s="650"/>
      <c r="S36" s="650"/>
      <c r="T36" s="650"/>
      <c r="U36" s="650"/>
      <c r="V36" s="650"/>
      <c r="W36" s="650"/>
      <c r="X36" s="650"/>
      <c r="Y36" s="650"/>
      <c r="Z36" s="650"/>
      <c r="AA36" s="650"/>
      <c r="AB36" s="650"/>
      <c r="AC36" s="650"/>
      <c r="AD36" s="650"/>
      <c r="AE36" s="650"/>
      <c r="AF36" s="650"/>
      <c r="AG36" s="632"/>
      <c r="AH36" s="633">
        <f t="shared" si="12"/>
        <v>28</v>
      </c>
      <c r="AI36" s="616">
        <f t="shared" si="11"/>
        <v>0</v>
      </c>
      <c r="AJ36" s="635">
        <f t="shared" si="13"/>
        <v>0</v>
      </c>
      <c r="AM36" s="622">
        <f t="shared" si="14"/>
        <v>0</v>
      </c>
      <c r="AN36" s="622">
        <f>+COUNTIF(F36:AG36,"外")</f>
        <v>0</v>
      </c>
    </row>
    <row r="37" spans="2:40" ht="24.75" customHeight="1">
      <c r="B37" s="3149"/>
      <c r="C37" s="3151" t="s">
        <v>900</v>
      </c>
      <c r="D37" s="622" t="s">
        <v>488</v>
      </c>
      <c r="E37" s="646" t="s">
        <v>906</v>
      </c>
      <c r="F37" s="624" t="s">
        <v>988</v>
      </c>
      <c r="G37" s="625" t="s">
        <v>988</v>
      </c>
      <c r="H37" s="625" t="s">
        <v>988</v>
      </c>
      <c r="I37" s="625" t="s">
        <v>988</v>
      </c>
      <c r="J37" s="625" t="s">
        <v>988</v>
      </c>
      <c r="K37" s="625" t="s">
        <v>988</v>
      </c>
      <c r="L37" s="625" t="s">
        <v>988</v>
      </c>
      <c r="M37" s="625" t="s">
        <v>988</v>
      </c>
      <c r="N37" s="625" t="s">
        <v>988</v>
      </c>
      <c r="O37" s="625" t="s">
        <v>988</v>
      </c>
      <c r="P37" s="625" t="s">
        <v>988</v>
      </c>
      <c r="Q37" s="625" t="s">
        <v>988</v>
      </c>
      <c r="R37" s="625" t="s">
        <v>988</v>
      </c>
      <c r="S37" s="625" t="s">
        <v>988</v>
      </c>
      <c r="T37" s="625" t="s">
        <v>988</v>
      </c>
      <c r="U37" s="625" t="s">
        <v>988</v>
      </c>
      <c r="V37" s="625" t="s">
        <v>988</v>
      </c>
      <c r="W37" s="625" t="s">
        <v>988</v>
      </c>
      <c r="X37" s="625" t="s">
        <v>988</v>
      </c>
      <c r="Y37" s="625" t="s">
        <v>988</v>
      </c>
      <c r="Z37" s="625" t="s">
        <v>988</v>
      </c>
      <c r="AA37" s="625" t="s">
        <v>988</v>
      </c>
      <c r="AB37" s="625" t="s">
        <v>988</v>
      </c>
      <c r="AC37" s="625" t="s">
        <v>988</v>
      </c>
      <c r="AD37" s="625" t="s">
        <v>988</v>
      </c>
      <c r="AE37" s="625" t="s">
        <v>988</v>
      </c>
      <c r="AF37" s="625" t="s">
        <v>988</v>
      </c>
      <c r="AG37" s="626" t="s">
        <v>988</v>
      </c>
      <c r="AH37" s="647"/>
      <c r="AI37" s="622"/>
      <c r="AJ37" s="648"/>
    </row>
    <row r="38" spans="2:40">
      <c r="B38" s="3149"/>
      <c r="C38" s="3152"/>
      <c r="D38" s="628" t="str">
        <f>E$18</f>
        <v>●●</v>
      </c>
      <c r="E38" s="634"/>
      <c r="F38" s="630" t="s">
        <v>909</v>
      </c>
      <c r="G38" s="631" t="s">
        <v>909</v>
      </c>
      <c r="H38" s="631" t="s">
        <v>909</v>
      </c>
      <c r="I38" s="631" t="s">
        <v>909</v>
      </c>
      <c r="J38" s="631" t="s">
        <v>909</v>
      </c>
      <c r="K38" s="631" t="s">
        <v>909</v>
      </c>
      <c r="L38" s="631" t="s">
        <v>909</v>
      </c>
      <c r="M38" s="631" t="s">
        <v>909</v>
      </c>
      <c r="N38" s="631" t="s">
        <v>909</v>
      </c>
      <c r="O38" s="631" t="s">
        <v>909</v>
      </c>
      <c r="P38" s="631" t="s">
        <v>909</v>
      </c>
      <c r="Q38" s="631" t="s">
        <v>909</v>
      </c>
      <c r="R38" s="631" t="s">
        <v>909</v>
      </c>
      <c r="S38" s="631" t="s">
        <v>909</v>
      </c>
      <c r="T38" s="631" t="s">
        <v>909</v>
      </c>
      <c r="U38" s="631" t="s">
        <v>909</v>
      </c>
      <c r="V38" s="631" t="s">
        <v>909</v>
      </c>
      <c r="W38" s="631" t="s">
        <v>909</v>
      </c>
      <c r="X38" s="631" t="s">
        <v>909</v>
      </c>
      <c r="Y38" s="631" t="s">
        <v>909</v>
      </c>
      <c r="Z38" s="631" t="s">
        <v>909</v>
      </c>
      <c r="AA38" s="631" t="s">
        <v>909</v>
      </c>
      <c r="AB38" s="631" t="s">
        <v>909</v>
      </c>
      <c r="AC38" s="631" t="s">
        <v>909</v>
      </c>
      <c r="AD38" s="631" t="s">
        <v>909</v>
      </c>
      <c r="AE38" s="631" t="s">
        <v>907</v>
      </c>
      <c r="AF38" s="631"/>
      <c r="AG38" s="651"/>
      <c r="AH38" s="633">
        <f t="shared" ref="AH38:AH41" si="15">COUNTA(F$23:AG$23)-AI38</f>
        <v>3</v>
      </c>
      <c r="AI38" s="652">
        <f t="shared" ref="AI38:AI41" si="16">AM38+AN38</f>
        <v>25</v>
      </c>
      <c r="AJ38" s="653">
        <f>+COUNTIF(F38:AG38,"休")</f>
        <v>0</v>
      </c>
      <c r="AM38" s="622">
        <f>+COUNTIF(F38:AG38,"－")</f>
        <v>25</v>
      </c>
      <c r="AN38" s="622">
        <f>+COUNTIF(F38:AG38,"外")</f>
        <v>0</v>
      </c>
    </row>
    <row r="39" spans="2:40">
      <c r="B39" s="3149"/>
      <c r="C39" s="3152"/>
      <c r="D39" s="636">
        <f>E$19</f>
        <v>0</v>
      </c>
      <c r="E39" s="577"/>
      <c r="F39" s="638"/>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40"/>
      <c r="AH39" s="633">
        <f t="shared" si="15"/>
        <v>28</v>
      </c>
      <c r="AI39" s="577">
        <f t="shared" si="16"/>
        <v>0</v>
      </c>
      <c r="AJ39" s="641">
        <f t="shared" ref="AJ39:AJ41" si="17">+COUNTIF(F39:AG39,"休")</f>
        <v>0</v>
      </c>
      <c r="AM39" s="622">
        <f t="shared" ref="AM39:AM41" si="18">+COUNTIF(F39:AG39,"－")</f>
        <v>0</v>
      </c>
      <c r="AN39" s="622">
        <f>+COUNTIF(F39:AG39,"外")</f>
        <v>0</v>
      </c>
    </row>
    <row r="40" spans="2:40">
      <c r="B40" s="3149"/>
      <c r="C40" s="3152"/>
      <c r="D40" s="636">
        <f>E$20</f>
        <v>0</v>
      </c>
      <c r="E40" s="577"/>
      <c r="F40" s="638"/>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40"/>
      <c r="AH40" s="633">
        <f t="shared" si="15"/>
        <v>28</v>
      </c>
      <c r="AI40" s="577">
        <f t="shared" si="16"/>
        <v>0</v>
      </c>
      <c r="AJ40" s="641">
        <f t="shared" si="17"/>
        <v>0</v>
      </c>
      <c r="AM40" s="622">
        <f t="shared" si="18"/>
        <v>0</v>
      </c>
      <c r="AN40" s="622">
        <f>+COUNTIF(F40:AG40,"外")</f>
        <v>0</v>
      </c>
    </row>
    <row r="41" spans="2:40">
      <c r="B41" s="3150"/>
      <c r="C41" s="3153"/>
      <c r="D41" s="654">
        <f>E$21</f>
        <v>0</v>
      </c>
      <c r="E41" s="655"/>
      <c r="F41" s="656"/>
      <c r="G41" s="643"/>
      <c r="H41" s="643"/>
      <c r="I41" s="643"/>
      <c r="J41" s="643"/>
      <c r="K41" s="643"/>
      <c r="L41" s="643"/>
      <c r="M41" s="643"/>
      <c r="N41" s="643"/>
      <c r="O41" s="643"/>
      <c r="P41" s="643"/>
      <c r="Q41" s="643"/>
      <c r="R41" s="643"/>
      <c r="S41" s="643"/>
      <c r="T41" s="643"/>
      <c r="U41" s="643"/>
      <c r="V41" s="643"/>
      <c r="W41" s="643"/>
      <c r="X41" s="643"/>
      <c r="Y41" s="643"/>
      <c r="Z41" s="643"/>
      <c r="AA41" s="643"/>
      <c r="AB41" s="643"/>
      <c r="AC41" s="643"/>
      <c r="AD41" s="643"/>
      <c r="AE41" s="643"/>
      <c r="AF41" s="643"/>
      <c r="AG41" s="657"/>
      <c r="AH41" s="658">
        <f t="shared" si="15"/>
        <v>28</v>
      </c>
      <c r="AI41" s="655">
        <f t="shared" si="16"/>
        <v>0</v>
      </c>
      <c r="AJ41" s="659">
        <f t="shared" si="17"/>
        <v>0</v>
      </c>
      <c r="AM41" s="622">
        <f t="shared" si="18"/>
        <v>0</v>
      </c>
      <c r="AN41" s="622">
        <f>+COUNTIF(F41:AG41,"外")</f>
        <v>0</v>
      </c>
    </row>
    <row r="42" spans="2:40">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row>
    <row r="43" spans="2:40" ht="13.5" customHeight="1">
      <c r="B43" s="609"/>
      <c r="C43" s="610"/>
      <c r="D43" s="611"/>
      <c r="E43" s="582" t="s">
        <v>858</v>
      </c>
      <c r="F43" s="583">
        <f>+AG23+1</f>
        <v>44771</v>
      </c>
      <c r="G43" s="584">
        <f>+F43+1</f>
        <v>44772</v>
      </c>
      <c r="H43" s="584">
        <f t="shared" ref="H43:AE43" si="19">+G43+1</f>
        <v>44773</v>
      </c>
      <c r="I43" s="584">
        <f t="shared" si="19"/>
        <v>44774</v>
      </c>
      <c r="J43" s="584">
        <f t="shared" si="19"/>
        <v>44775</v>
      </c>
      <c r="K43" s="584">
        <f t="shared" si="19"/>
        <v>44776</v>
      </c>
      <c r="L43" s="584">
        <f t="shared" si="19"/>
        <v>44777</v>
      </c>
      <c r="M43" s="584">
        <f t="shared" si="19"/>
        <v>44778</v>
      </c>
      <c r="N43" s="584">
        <f t="shared" si="19"/>
        <v>44779</v>
      </c>
      <c r="O43" s="584">
        <f t="shared" si="19"/>
        <v>44780</v>
      </c>
      <c r="P43" s="584">
        <f t="shared" si="19"/>
        <v>44781</v>
      </c>
      <c r="Q43" s="584">
        <f t="shared" si="19"/>
        <v>44782</v>
      </c>
      <c r="R43" s="584">
        <f t="shared" si="19"/>
        <v>44783</v>
      </c>
      <c r="S43" s="584">
        <f t="shared" si="19"/>
        <v>44784</v>
      </c>
      <c r="T43" s="584">
        <f t="shared" si="19"/>
        <v>44785</v>
      </c>
      <c r="U43" s="584">
        <f t="shared" si="19"/>
        <v>44786</v>
      </c>
      <c r="V43" s="584">
        <f t="shared" si="19"/>
        <v>44787</v>
      </c>
      <c r="W43" s="584">
        <f t="shared" si="19"/>
        <v>44788</v>
      </c>
      <c r="X43" s="584">
        <f t="shared" si="19"/>
        <v>44789</v>
      </c>
      <c r="Y43" s="584">
        <f t="shared" si="19"/>
        <v>44790</v>
      </c>
      <c r="Z43" s="584">
        <f>+Y43+1</f>
        <v>44791</v>
      </c>
      <c r="AA43" s="584">
        <f t="shared" si="19"/>
        <v>44792</v>
      </c>
      <c r="AB43" s="584">
        <f t="shared" si="19"/>
        <v>44793</v>
      </c>
      <c r="AC43" s="584">
        <f t="shared" si="19"/>
        <v>44794</v>
      </c>
      <c r="AD43" s="584">
        <f>+AC43+1</f>
        <v>44795</v>
      </c>
      <c r="AE43" s="584">
        <f t="shared" si="19"/>
        <v>44796</v>
      </c>
      <c r="AF43" s="584">
        <f>+AE43+1</f>
        <v>44797</v>
      </c>
      <c r="AG43" s="660">
        <f>+AF43+1</f>
        <v>44798</v>
      </c>
      <c r="AH43" s="3154" t="s">
        <v>902</v>
      </c>
      <c r="AI43" s="3157" t="s">
        <v>903</v>
      </c>
      <c r="AJ43" s="3160" t="s">
        <v>878</v>
      </c>
      <c r="AM43" s="3147" t="s">
        <v>986</v>
      </c>
      <c r="AN43" s="3147" t="s">
        <v>987</v>
      </c>
    </row>
    <row r="44" spans="2:40">
      <c r="B44" s="613"/>
      <c r="C44" s="614"/>
      <c r="D44" s="615"/>
      <c r="E44" s="661" t="s">
        <v>859</v>
      </c>
      <c r="F44" s="585" t="str">
        <f>TEXT(WEEKDAY(+F43),"aaa")</f>
        <v>金</v>
      </c>
      <c r="G44" s="586" t="str">
        <f t="shared" ref="G44:AG44" si="20">TEXT(WEEKDAY(+G43),"aaa")</f>
        <v>土</v>
      </c>
      <c r="H44" s="586" t="str">
        <f t="shared" si="20"/>
        <v>日</v>
      </c>
      <c r="I44" s="586" t="str">
        <f t="shared" si="20"/>
        <v>月</v>
      </c>
      <c r="J44" s="586" t="str">
        <f t="shared" si="20"/>
        <v>火</v>
      </c>
      <c r="K44" s="586" t="str">
        <f t="shared" si="20"/>
        <v>水</v>
      </c>
      <c r="L44" s="586" t="str">
        <f t="shared" si="20"/>
        <v>木</v>
      </c>
      <c r="M44" s="586" t="str">
        <f t="shared" si="20"/>
        <v>金</v>
      </c>
      <c r="N44" s="586" t="str">
        <f t="shared" si="20"/>
        <v>土</v>
      </c>
      <c r="O44" s="586" t="str">
        <f t="shared" si="20"/>
        <v>日</v>
      </c>
      <c r="P44" s="586" t="str">
        <f t="shared" si="20"/>
        <v>月</v>
      </c>
      <c r="Q44" s="586" t="str">
        <f t="shared" si="20"/>
        <v>火</v>
      </c>
      <c r="R44" s="586" t="str">
        <f t="shared" si="20"/>
        <v>水</v>
      </c>
      <c r="S44" s="586" t="str">
        <f t="shared" si="20"/>
        <v>木</v>
      </c>
      <c r="T44" s="586" t="str">
        <f t="shared" si="20"/>
        <v>金</v>
      </c>
      <c r="U44" s="586" t="str">
        <f t="shared" si="20"/>
        <v>土</v>
      </c>
      <c r="V44" s="586" t="str">
        <f t="shared" si="20"/>
        <v>日</v>
      </c>
      <c r="W44" s="586" t="str">
        <f t="shared" si="20"/>
        <v>月</v>
      </c>
      <c r="X44" s="586" t="str">
        <f t="shared" si="20"/>
        <v>火</v>
      </c>
      <c r="Y44" s="586" t="str">
        <f t="shared" si="20"/>
        <v>水</v>
      </c>
      <c r="Z44" s="586" t="str">
        <f t="shared" si="20"/>
        <v>木</v>
      </c>
      <c r="AA44" s="586" t="str">
        <f t="shared" si="20"/>
        <v>金</v>
      </c>
      <c r="AB44" s="586" t="str">
        <f t="shared" si="20"/>
        <v>土</v>
      </c>
      <c r="AC44" s="586" t="str">
        <f t="shared" si="20"/>
        <v>日</v>
      </c>
      <c r="AD44" s="586" t="str">
        <f t="shared" si="20"/>
        <v>月</v>
      </c>
      <c r="AE44" s="586" t="str">
        <f t="shared" si="20"/>
        <v>火</v>
      </c>
      <c r="AF44" s="586" t="str">
        <f t="shared" si="20"/>
        <v>水</v>
      </c>
      <c r="AG44" s="662" t="str">
        <f t="shared" si="20"/>
        <v>木</v>
      </c>
      <c r="AH44" s="3155"/>
      <c r="AI44" s="3158"/>
      <c r="AJ44" s="3161"/>
      <c r="AM44" s="3147"/>
      <c r="AN44" s="3147"/>
    </row>
    <row r="45" spans="2:40" ht="24.75" customHeight="1">
      <c r="B45" s="620" t="s">
        <v>876</v>
      </c>
      <c r="C45" s="621" t="s">
        <v>877</v>
      </c>
      <c r="D45" s="622" t="s">
        <v>488</v>
      </c>
      <c r="E45" s="646" t="s">
        <v>906</v>
      </c>
      <c r="F45" s="624" t="s">
        <v>988</v>
      </c>
      <c r="G45" s="625" t="s">
        <v>988</v>
      </c>
      <c r="H45" s="625" t="s">
        <v>988</v>
      </c>
      <c r="I45" s="625" t="s">
        <v>988</v>
      </c>
      <c r="J45" s="625" t="s">
        <v>988</v>
      </c>
      <c r="K45" s="625" t="s">
        <v>988</v>
      </c>
      <c r="L45" s="625" t="s">
        <v>988</v>
      </c>
      <c r="M45" s="625" t="s">
        <v>988</v>
      </c>
      <c r="N45" s="625" t="s">
        <v>988</v>
      </c>
      <c r="O45" s="625" t="s">
        <v>988</v>
      </c>
      <c r="P45" s="625" t="s">
        <v>988</v>
      </c>
      <c r="Q45" s="625" t="s">
        <v>988</v>
      </c>
      <c r="R45" s="625" t="s">
        <v>988</v>
      </c>
      <c r="S45" s="625" t="s">
        <v>988</v>
      </c>
      <c r="T45" s="625" t="s">
        <v>988</v>
      </c>
      <c r="U45" s="625" t="s">
        <v>988</v>
      </c>
      <c r="V45" s="625" t="s">
        <v>917</v>
      </c>
      <c r="W45" s="625" t="s">
        <v>917</v>
      </c>
      <c r="X45" s="625" t="s">
        <v>917</v>
      </c>
      <c r="Y45" s="625" t="s">
        <v>988</v>
      </c>
      <c r="Z45" s="625" t="s">
        <v>988</v>
      </c>
      <c r="AA45" s="625" t="s">
        <v>988</v>
      </c>
      <c r="AB45" s="625" t="s">
        <v>988</v>
      </c>
      <c r="AC45" s="625" t="s">
        <v>988</v>
      </c>
      <c r="AD45" s="625" t="s">
        <v>988</v>
      </c>
      <c r="AE45" s="625" t="s">
        <v>988</v>
      </c>
      <c r="AF45" s="625" t="s">
        <v>988</v>
      </c>
      <c r="AG45" s="626" t="s">
        <v>988</v>
      </c>
      <c r="AH45" s="3156"/>
      <c r="AI45" s="3159"/>
      <c r="AJ45" s="3162"/>
    </row>
    <row r="46" spans="2:40" ht="13.5" customHeight="1">
      <c r="B46" s="3148" t="s">
        <v>885</v>
      </c>
      <c r="C46" s="3151" t="s">
        <v>886</v>
      </c>
      <c r="D46" s="628" t="str">
        <f>E$8</f>
        <v>〇〇</v>
      </c>
      <c r="E46" s="573"/>
      <c r="F46" s="630"/>
      <c r="G46" s="631"/>
      <c r="H46" s="631"/>
      <c r="I46" s="631"/>
      <c r="J46" s="631"/>
      <c r="K46" s="631"/>
      <c r="L46" s="631"/>
      <c r="M46" s="631"/>
      <c r="N46" s="631"/>
      <c r="O46" s="631"/>
      <c r="P46" s="631"/>
      <c r="Q46" s="631"/>
      <c r="R46" s="631"/>
      <c r="S46" s="631"/>
      <c r="T46" s="631"/>
      <c r="U46" s="631"/>
      <c r="V46" s="631" t="s">
        <v>910</v>
      </c>
      <c r="W46" s="631" t="s">
        <v>910</v>
      </c>
      <c r="X46" s="631" t="s">
        <v>910</v>
      </c>
      <c r="Y46" s="631" t="s">
        <v>908</v>
      </c>
      <c r="Z46" s="631"/>
      <c r="AA46" s="631"/>
      <c r="AB46" s="631"/>
      <c r="AC46" s="631"/>
      <c r="AD46" s="631"/>
      <c r="AE46" s="631" t="s">
        <v>908</v>
      </c>
      <c r="AF46" s="631" t="s">
        <v>908</v>
      </c>
      <c r="AG46" s="632"/>
      <c r="AH46" s="633">
        <f>COUNTA(F$43:AG$43)-AI46</f>
        <v>25</v>
      </c>
      <c r="AI46" s="634">
        <f>AM46+AN46</f>
        <v>3</v>
      </c>
      <c r="AJ46" s="635">
        <f>+COUNTIF(F46:AG46,"休")</f>
        <v>3</v>
      </c>
      <c r="AM46" s="622">
        <f>+COUNTIF(F46:AG46,"－")</f>
        <v>0</v>
      </c>
      <c r="AN46" s="622">
        <f t="shared" ref="AN46:AN51" si="21">+COUNTIF(F46:AG46,"外")</f>
        <v>3</v>
      </c>
    </row>
    <row r="47" spans="2:40" ht="13.5" customHeight="1">
      <c r="B47" s="3149"/>
      <c r="C47" s="3152"/>
      <c r="D47" s="636" t="str">
        <f>E$9</f>
        <v>●●</v>
      </c>
      <c r="E47" s="637"/>
      <c r="F47" s="638"/>
      <c r="G47" s="639"/>
      <c r="H47" s="639"/>
      <c r="I47" s="639"/>
      <c r="J47" s="639"/>
      <c r="K47" s="639"/>
      <c r="L47" s="639"/>
      <c r="M47" s="639"/>
      <c r="N47" s="639"/>
      <c r="O47" s="639"/>
      <c r="P47" s="639"/>
      <c r="Q47" s="639"/>
      <c r="R47" s="639"/>
      <c r="S47" s="639"/>
      <c r="T47" s="639"/>
      <c r="U47" s="639"/>
      <c r="V47" s="639" t="s">
        <v>910</v>
      </c>
      <c r="W47" s="639" t="s">
        <v>910</v>
      </c>
      <c r="X47" s="639" t="s">
        <v>910</v>
      </c>
      <c r="Y47" s="639"/>
      <c r="Z47" s="639"/>
      <c r="AA47" s="639"/>
      <c r="AB47" s="639"/>
      <c r="AC47" s="639"/>
      <c r="AD47" s="639"/>
      <c r="AE47" s="639"/>
      <c r="AF47" s="639" t="s">
        <v>908</v>
      </c>
      <c r="AG47" s="640" t="s">
        <v>908</v>
      </c>
      <c r="AH47" s="633">
        <f t="shared" ref="AH47:AH51" si="22">COUNTA(F$43:AG$43)-AI47</f>
        <v>25</v>
      </c>
      <c r="AI47" s="577">
        <f t="shared" ref="AI47:AI51" si="23">AM47+AN47</f>
        <v>3</v>
      </c>
      <c r="AJ47" s="641">
        <f t="shared" ref="AJ47:AJ50" si="24">+COUNTIF(F47:AG47,"休")</f>
        <v>2</v>
      </c>
      <c r="AM47" s="622">
        <f t="shared" ref="AM47:AM50" si="25">+COUNTIF(F47:AG47,"－")</f>
        <v>0</v>
      </c>
      <c r="AN47" s="622">
        <f t="shared" si="21"/>
        <v>3</v>
      </c>
    </row>
    <row r="48" spans="2:40">
      <c r="B48" s="3149"/>
      <c r="C48" s="3152"/>
      <c r="D48" s="636" t="str">
        <f>E$10</f>
        <v>△△</v>
      </c>
      <c r="E48" s="637"/>
      <c r="F48" s="663"/>
      <c r="G48" s="639"/>
      <c r="H48" s="639"/>
      <c r="I48" s="639"/>
      <c r="J48" s="639"/>
      <c r="K48" s="639"/>
      <c r="L48" s="639"/>
      <c r="M48" s="639"/>
      <c r="N48" s="639"/>
      <c r="O48" s="639"/>
      <c r="P48" s="639"/>
      <c r="Q48" s="639"/>
      <c r="R48" s="639"/>
      <c r="S48" s="639"/>
      <c r="T48" s="639"/>
      <c r="U48" s="639"/>
      <c r="V48" s="639" t="s">
        <v>910</v>
      </c>
      <c r="W48" s="639" t="s">
        <v>910</v>
      </c>
      <c r="X48" s="639" t="s">
        <v>910</v>
      </c>
      <c r="Y48" s="639"/>
      <c r="Z48" s="639"/>
      <c r="AA48" s="639"/>
      <c r="AB48" s="639"/>
      <c r="AC48" s="639" t="s">
        <v>908</v>
      </c>
      <c r="AD48" s="639"/>
      <c r="AE48" s="639"/>
      <c r="AF48" s="639"/>
      <c r="AG48" s="640"/>
      <c r="AH48" s="633">
        <f t="shared" si="22"/>
        <v>25</v>
      </c>
      <c r="AI48" s="577">
        <f>AM48+AN48</f>
        <v>3</v>
      </c>
      <c r="AJ48" s="641">
        <f t="shared" si="24"/>
        <v>1</v>
      </c>
      <c r="AM48" s="622">
        <f t="shared" si="25"/>
        <v>0</v>
      </c>
      <c r="AN48" s="622">
        <f t="shared" si="21"/>
        <v>3</v>
      </c>
    </row>
    <row r="49" spans="2:40">
      <c r="B49" s="3149"/>
      <c r="C49" s="3152"/>
      <c r="D49" s="636" t="str">
        <f>E$11</f>
        <v>■■</v>
      </c>
      <c r="E49" s="637"/>
      <c r="F49" s="663"/>
      <c r="G49" s="639"/>
      <c r="H49" s="639"/>
      <c r="I49" s="639"/>
      <c r="J49" s="639"/>
      <c r="K49" s="639"/>
      <c r="L49" s="639"/>
      <c r="M49" s="639"/>
      <c r="N49" s="639"/>
      <c r="O49" s="639"/>
      <c r="P49" s="639"/>
      <c r="Q49" s="639"/>
      <c r="R49" s="639"/>
      <c r="S49" s="639"/>
      <c r="T49" s="639"/>
      <c r="U49" s="639"/>
      <c r="V49" s="639" t="s">
        <v>910</v>
      </c>
      <c r="W49" s="639" t="s">
        <v>910</v>
      </c>
      <c r="X49" s="639" t="s">
        <v>910</v>
      </c>
      <c r="Y49" s="639"/>
      <c r="Z49" s="639"/>
      <c r="AA49" s="639"/>
      <c r="AB49" s="639"/>
      <c r="AC49" s="639"/>
      <c r="AD49" s="639"/>
      <c r="AE49" s="639"/>
      <c r="AF49" s="639"/>
      <c r="AG49" s="640"/>
      <c r="AH49" s="633">
        <f t="shared" si="22"/>
        <v>25</v>
      </c>
      <c r="AI49" s="577">
        <f t="shared" si="23"/>
        <v>3</v>
      </c>
      <c r="AJ49" s="641">
        <f t="shared" si="24"/>
        <v>0</v>
      </c>
      <c r="AM49" s="622">
        <f t="shared" si="25"/>
        <v>0</v>
      </c>
      <c r="AN49" s="622">
        <f t="shared" si="21"/>
        <v>3</v>
      </c>
    </row>
    <row r="50" spans="2:40">
      <c r="B50" s="3149"/>
      <c r="C50" s="3152"/>
      <c r="D50" s="636" t="str">
        <f>E$12</f>
        <v>★★</v>
      </c>
      <c r="E50" s="637"/>
      <c r="F50" s="638" t="s">
        <v>909</v>
      </c>
      <c r="G50" s="639" t="s">
        <v>909</v>
      </c>
      <c r="H50" s="639" t="s">
        <v>907</v>
      </c>
      <c r="I50" s="639"/>
      <c r="J50" s="639"/>
      <c r="K50" s="639"/>
      <c r="L50" s="639" t="s">
        <v>908</v>
      </c>
      <c r="M50" s="639" t="s">
        <v>908</v>
      </c>
      <c r="N50" s="639"/>
      <c r="O50" s="639"/>
      <c r="P50" s="639"/>
      <c r="Q50" s="639"/>
      <c r="R50" s="639"/>
      <c r="S50" s="639"/>
      <c r="T50" s="639"/>
      <c r="U50" s="639"/>
      <c r="V50" s="639" t="s">
        <v>910</v>
      </c>
      <c r="W50" s="639" t="s">
        <v>910</v>
      </c>
      <c r="X50" s="639" t="s">
        <v>910</v>
      </c>
      <c r="Y50" s="639"/>
      <c r="Z50" s="639"/>
      <c r="AA50" s="639"/>
      <c r="AB50" s="639"/>
      <c r="AC50" s="639"/>
      <c r="AD50" s="639"/>
      <c r="AE50" s="639"/>
      <c r="AF50" s="639"/>
      <c r="AG50" s="640"/>
      <c r="AH50" s="633">
        <f t="shared" si="22"/>
        <v>23</v>
      </c>
      <c r="AI50" s="577">
        <f t="shared" si="23"/>
        <v>5</v>
      </c>
      <c r="AJ50" s="641">
        <f t="shared" si="24"/>
        <v>2</v>
      </c>
      <c r="AM50" s="622">
        <f t="shared" si="25"/>
        <v>2</v>
      </c>
      <c r="AN50" s="622">
        <f t="shared" si="21"/>
        <v>3</v>
      </c>
    </row>
    <row r="51" spans="2:40">
      <c r="B51" s="3150"/>
      <c r="C51" s="3153"/>
      <c r="D51" s="649"/>
      <c r="E51" s="573"/>
      <c r="F51" s="664"/>
      <c r="G51" s="644"/>
      <c r="H51" s="644"/>
      <c r="I51" s="644"/>
      <c r="J51" s="644"/>
      <c r="K51" s="644"/>
      <c r="L51" s="644"/>
      <c r="M51" s="644"/>
      <c r="N51" s="644"/>
      <c r="O51" s="644"/>
      <c r="P51" s="644"/>
      <c r="Q51" s="644"/>
      <c r="R51" s="644"/>
      <c r="S51" s="644"/>
      <c r="T51" s="644"/>
      <c r="U51" s="644"/>
      <c r="V51" s="644"/>
      <c r="W51" s="644"/>
      <c r="X51" s="644"/>
      <c r="Y51" s="644"/>
      <c r="Z51" s="644"/>
      <c r="AA51" s="644"/>
      <c r="AB51" s="644"/>
      <c r="AC51" s="644"/>
      <c r="AD51" s="644"/>
      <c r="AE51" s="644"/>
      <c r="AF51" s="644"/>
      <c r="AG51" s="645"/>
      <c r="AH51" s="633">
        <f t="shared" si="22"/>
        <v>28</v>
      </c>
      <c r="AI51" s="634">
        <f t="shared" si="23"/>
        <v>0</v>
      </c>
      <c r="AJ51" s="635">
        <f>+COUNTIF(F51:AG51,"休")</f>
        <v>0</v>
      </c>
      <c r="AM51" s="622">
        <f>+COUNTIF(F51:AG51,"－")</f>
        <v>0</v>
      </c>
      <c r="AN51" s="622">
        <f t="shared" si="21"/>
        <v>0</v>
      </c>
    </row>
    <row r="52" spans="2:40" ht="24.75" customHeight="1">
      <c r="B52" s="3148" t="s">
        <v>896</v>
      </c>
      <c r="C52" s="3151" t="s">
        <v>897</v>
      </c>
      <c r="D52" s="622" t="s">
        <v>488</v>
      </c>
      <c r="E52" s="646" t="s">
        <v>906</v>
      </c>
      <c r="F52" s="624" t="s">
        <v>988</v>
      </c>
      <c r="G52" s="625" t="s">
        <v>988</v>
      </c>
      <c r="H52" s="625" t="s">
        <v>988</v>
      </c>
      <c r="I52" s="625" t="s">
        <v>988</v>
      </c>
      <c r="J52" s="625" t="s">
        <v>988</v>
      </c>
      <c r="K52" s="625" t="s">
        <v>988</v>
      </c>
      <c r="L52" s="625" t="s">
        <v>988</v>
      </c>
      <c r="M52" s="625" t="s">
        <v>988</v>
      </c>
      <c r="N52" s="625" t="s">
        <v>988</v>
      </c>
      <c r="O52" s="625" t="s">
        <v>988</v>
      </c>
      <c r="P52" s="625" t="s">
        <v>988</v>
      </c>
      <c r="Q52" s="625" t="s">
        <v>988</v>
      </c>
      <c r="R52" s="625" t="s">
        <v>988</v>
      </c>
      <c r="S52" s="625" t="s">
        <v>988</v>
      </c>
      <c r="T52" s="625" t="s">
        <v>988</v>
      </c>
      <c r="U52" s="625" t="s">
        <v>917</v>
      </c>
      <c r="V52" s="625" t="s">
        <v>917</v>
      </c>
      <c r="W52" s="625" t="s">
        <v>917</v>
      </c>
      <c r="X52" s="625" t="s">
        <v>988</v>
      </c>
      <c r="Y52" s="625" t="s">
        <v>988</v>
      </c>
      <c r="Z52" s="625" t="s">
        <v>988</v>
      </c>
      <c r="AA52" s="625" t="s">
        <v>988</v>
      </c>
      <c r="AB52" s="625" t="s">
        <v>988</v>
      </c>
      <c r="AC52" s="625" t="s">
        <v>988</v>
      </c>
      <c r="AD52" s="625" t="s">
        <v>988</v>
      </c>
      <c r="AE52" s="625" t="s">
        <v>988</v>
      </c>
      <c r="AF52" s="625" t="s">
        <v>988</v>
      </c>
      <c r="AG52" s="626" t="s">
        <v>988</v>
      </c>
      <c r="AH52" s="647"/>
      <c r="AI52" s="622"/>
      <c r="AJ52" s="648"/>
    </row>
    <row r="53" spans="2:40" ht="13.5" customHeight="1">
      <c r="B53" s="3149"/>
      <c r="C53" s="3152"/>
      <c r="D53" s="649" t="str">
        <f>E$14</f>
        <v>〇〇</v>
      </c>
      <c r="E53" s="573"/>
      <c r="F53" s="665"/>
      <c r="G53" s="666"/>
      <c r="H53" s="666" t="s">
        <v>908</v>
      </c>
      <c r="I53" s="666" t="s">
        <v>908</v>
      </c>
      <c r="J53" s="666"/>
      <c r="K53" s="666"/>
      <c r="L53" s="666"/>
      <c r="M53" s="666"/>
      <c r="N53" s="666" t="s">
        <v>908</v>
      </c>
      <c r="O53" s="666" t="s">
        <v>908</v>
      </c>
      <c r="P53" s="666"/>
      <c r="Q53" s="666"/>
      <c r="R53" s="666"/>
      <c r="S53" s="666"/>
      <c r="T53" s="666"/>
      <c r="U53" s="666" t="s">
        <v>910</v>
      </c>
      <c r="V53" s="666" t="s">
        <v>910</v>
      </c>
      <c r="W53" s="666" t="s">
        <v>910</v>
      </c>
      <c r="X53" s="666"/>
      <c r="Y53" s="666"/>
      <c r="Z53" s="666"/>
      <c r="AA53" s="666" t="s">
        <v>908</v>
      </c>
      <c r="AB53" s="666" t="s">
        <v>908</v>
      </c>
      <c r="AC53" s="666"/>
      <c r="AD53" s="666"/>
      <c r="AE53" s="666"/>
      <c r="AF53" s="666"/>
      <c r="AG53" s="667"/>
      <c r="AH53" s="633">
        <f t="shared" ref="AH53:AH56" si="26">COUNTA(F$43:AG$43)-AI53</f>
        <v>25</v>
      </c>
      <c r="AI53" s="634">
        <f t="shared" ref="AI53:AI56" si="27">AM53+AN53</f>
        <v>3</v>
      </c>
      <c r="AJ53" s="635">
        <f>+COUNTIF(F53:AG53,"休")</f>
        <v>6</v>
      </c>
      <c r="AM53" s="622">
        <f>+COUNTIF(F53:AG53,"－")</f>
        <v>0</v>
      </c>
      <c r="AN53" s="622">
        <f>+COUNTIF(F53:AG53,"外")</f>
        <v>3</v>
      </c>
    </row>
    <row r="54" spans="2:40">
      <c r="B54" s="3149"/>
      <c r="C54" s="3152"/>
      <c r="D54" s="636" t="str">
        <f>E$15</f>
        <v>●●</v>
      </c>
      <c r="E54" s="637"/>
      <c r="F54" s="668"/>
      <c r="G54" s="644"/>
      <c r="H54" s="644"/>
      <c r="I54" s="650" t="s">
        <v>908</v>
      </c>
      <c r="J54" s="650" t="s">
        <v>908</v>
      </c>
      <c r="K54" s="644"/>
      <c r="L54" s="644"/>
      <c r="M54" s="644"/>
      <c r="N54" s="644"/>
      <c r="O54" s="650" t="s">
        <v>908</v>
      </c>
      <c r="P54" s="650" t="s">
        <v>908</v>
      </c>
      <c r="Q54" s="644"/>
      <c r="R54" s="644"/>
      <c r="S54" s="644"/>
      <c r="T54" s="644"/>
      <c r="U54" s="644" t="s">
        <v>910</v>
      </c>
      <c r="V54" s="644" t="s">
        <v>910</v>
      </c>
      <c r="W54" s="644" t="s">
        <v>910</v>
      </c>
      <c r="X54" s="644"/>
      <c r="Y54" s="644"/>
      <c r="Z54" s="644"/>
      <c r="AA54" s="644"/>
      <c r="AB54" s="650" t="s">
        <v>908</v>
      </c>
      <c r="AC54" s="650" t="s">
        <v>908</v>
      </c>
      <c r="AD54" s="644"/>
      <c r="AE54" s="644"/>
      <c r="AF54" s="644"/>
      <c r="AG54" s="645" t="s">
        <v>908</v>
      </c>
      <c r="AH54" s="633">
        <f t="shared" si="26"/>
        <v>25</v>
      </c>
      <c r="AI54" s="577">
        <f t="shared" si="27"/>
        <v>3</v>
      </c>
      <c r="AJ54" s="641">
        <f t="shared" ref="AJ54:AJ56" si="28">+COUNTIF(F54:AG54,"休")</f>
        <v>7</v>
      </c>
      <c r="AM54" s="622">
        <f t="shared" ref="AM54:AM56" si="29">+COUNTIF(F54:AG54,"－")</f>
        <v>0</v>
      </c>
      <c r="AN54" s="622">
        <f>+COUNTIF(F54:AG54,"外")</f>
        <v>3</v>
      </c>
    </row>
    <row r="55" spans="2:40">
      <c r="B55" s="3149"/>
      <c r="C55" s="3152"/>
      <c r="D55" s="636">
        <f>E$16</f>
        <v>0</v>
      </c>
      <c r="E55" s="637"/>
      <c r="F55" s="663"/>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c r="AD55" s="639"/>
      <c r="AE55" s="639"/>
      <c r="AF55" s="639"/>
      <c r="AG55" s="640"/>
      <c r="AH55" s="633">
        <f t="shared" si="26"/>
        <v>28</v>
      </c>
      <c r="AI55" s="577">
        <f t="shared" si="27"/>
        <v>0</v>
      </c>
      <c r="AJ55" s="641">
        <f t="shared" si="28"/>
        <v>0</v>
      </c>
      <c r="AM55" s="622">
        <f t="shared" si="29"/>
        <v>0</v>
      </c>
      <c r="AN55" s="622">
        <f>+COUNTIF(F55:AG55,"外")</f>
        <v>0</v>
      </c>
    </row>
    <row r="56" spans="2:40">
      <c r="B56" s="3149"/>
      <c r="C56" s="3153"/>
      <c r="D56" s="649">
        <f>E$17</f>
        <v>0</v>
      </c>
      <c r="E56" s="573"/>
      <c r="F56" s="669"/>
      <c r="G56" s="650"/>
      <c r="H56" s="650"/>
      <c r="I56" s="650"/>
      <c r="J56" s="650"/>
      <c r="K56" s="650"/>
      <c r="L56" s="650"/>
      <c r="M56" s="650"/>
      <c r="N56" s="650"/>
      <c r="O56" s="650"/>
      <c r="P56" s="650"/>
      <c r="Q56" s="650"/>
      <c r="R56" s="650"/>
      <c r="S56" s="650"/>
      <c r="T56" s="650"/>
      <c r="U56" s="650"/>
      <c r="V56" s="650"/>
      <c r="W56" s="650"/>
      <c r="X56" s="650"/>
      <c r="Y56" s="650"/>
      <c r="Z56" s="650"/>
      <c r="AA56" s="650"/>
      <c r="AB56" s="650"/>
      <c r="AC56" s="650"/>
      <c r="AD56" s="650"/>
      <c r="AE56" s="650"/>
      <c r="AF56" s="650"/>
      <c r="AG56" s="632"/>
      <c r="AH56" s="633">
        <f t="shared" si="26"/>
        <v>28</v>
      </c>
      <c r="AI56" s="616">
        <f t="shared" si="27"/>
        <v>0</v>
      </c>
      <c r="AJ56" s="635">
        <f t="shared" si="28"/>
        <v>0</v>
      </c>
      <c r="AM56" s="622">
        <f t="shared" si="29"/>
        <v>0</v>
      </c>
      <c r="AN56" s="622">
        <f>+COUNTIF(F56:AG56,"外")</f>
        <v>0</v>
      </c>
    </row>
    <row r="57" spans="2:40" ht="24.75" customHeight="1">
      <c r="B57" s="3149"/>
      <c r="C57" s="3151" t="s">
        <v>900</v>
      </c>
      <c r="D57" s="622" t="s">
        <v>488</v>
      </c>
      <c r="E57" s="646" t="s">
        <v>906</v>
      </c>
      <c r="F57" s="624" t="s">
        <v>988</v>
      </c>
      <c r="G57" s="625" t="s">
        <v>988</v>
      </c>
      <c r="H57" s="625" t="s">
        <v>988</v>
      </c>
      <c r="I57" s="625" t="s">
        <v>988</v>
      </c>
      <c r="J57" s="625" t="s">
        <v>988</v>
      </c>
      <c r="K57" s="625" t="s">
        <v>988</v>
      </c>
      <c r="L57" s="625" t="s">
        <v>988</v>
      </c>
      <c r="M57" s="625" t="s">
        <v>988</v>
      </c>
      <c r="N57" s="625" t="s">
        <v>988</v>
      </c>
      <c r="O57" s="625" t="s">
        <v>988</v>
      </c>
      <c r="P57" s="625" t="s">
        <v>988</v>
      </c>
      <c r="Q57" s="625" t="s">
        <v>988</v>
      </c>
      <c r="R57" s="625" t="s">
        <v>988</v>
      </c>
      <c r="S57" s="625" t="s">
        <v>988</v>
      </c>
      <c r="T57" s="625" t="s">
        <v>988</v>
      </c>
      <c r="U57" s="625" t="s">
        <v>988</v>
      </c>
      <c r="V57" s="625" t="s">
        <v>917</v>
      </c>
      <c r="W57" s="625" t="s">
        <v>917</v>
      </c>
      <c r="X57" s="625" t="s">
        <v>917</v>
      </c>
      <c r="Y57" s="625" t="s">
        <v>988</v>
      </c>
      <c r="Z57" s="625" t="s">
        <v>988</v>
      </c>
      <c r="AA57" s="625" t="s">
        <v>988</v>
      </c>
      <c r="AB57" s="625" t="s">
        <v>988</v>
      </c>
      <c r="AC57" s="625" t="s">
        <v>988</v>
      </c>
      <c r="AD57" s="625" t="s">
        <v>988</v>
      </c>
      <c r="AE57" s="625" t="s">
        <v>988</v>
      </c>
      <c r="AF57" s="625" t="s">
        <v>988</v>
      </c>
      <c r="AG57" s="626" t="s">
        <v>988</v>
      </c>
      <c r="AH57" s="647"/>
      <c r="AI57" s="622"/>
      <c r="AJ57" s="648"/>
    </row>
    <row r="58" spans="2:40">
      <c r="B58" s="3149"/>
      <c r="C58" s="3152"/>
      <c r="D58" s="628" t="str">
        <f>E$18</f>
        <v>●●</v>
      </c>
      <c r="E58" s="573"/>
      <c r="F58" s="630"/>
      <c r="G58" s="631" t="s">
        <v>908</v>
      </c>
      <c r="H58" s="631"/>
      <c r="I58" s="631" t="s">
        <v>908</v>
      </c>
      <c r="J58" s="631"/>
      <c r="K58" s="631"/>
      <c r="L58" s="631"/>
      <c r="M58" s="631"/>
      <c r="N58" s="631" t="s">
        <v>908</v>
      </c>
      <c r="O58" s="631" t="s">
        <v>908</v>
      </c>
      <c r="P58" s="631"/>
      <c r="Q58" s="631"/>
      <c r="R58" s="631"/>
      <c r="S58" s="631"/>
      <c r="T58" s="631" t="s">
        <v>908</v>
      </c>
      <c r="U58" s="631"/>
      <c r="V58" s="666" t="s">
        <v>910</v>
      </c>
      <c r="W58" s="666" t="s">
        <v>910</v>
      </c>
      <c r="X58" s="666" t="s">
        <v>910</v>
      </c>
      <c r="Y58" s="631"/>
      <c r="Z58" s="631" t="s">
        <v>908</v>
      </c>
      <c r="AA58" s="631" t="s">
        <v>908</v>
      </c>
      <c r="AB58" s="631"/>
      <c r="AC58" s="631"/>
      <c r="AD58" s="631"/>
      <c r="AE58" s="631"/>
      <c r="AF58" s="631"/>
      <c r="AG58" s="651"/>
      <c r="AH58" s="633">
        <f>COUNTA(F$43:AG$43)-AI58</f>
        <v>25</v>
      </c>
      <c r="AI58" s="652">
        <f t="shared" ref="AI58:AI61" si="30">AM58+AN58</f>
        <v>3</v>
      </c>
      <c r="AJ58" s="653">
        <f>+COUNTIF(F58:AG58,"休")</f>
        <v>7</v>
      </c>
      <c r="AM58" s="622">
        <f>+COUNTIF(F58:AG58,"－")</f>
        <v>0</v>
      </c>
      <c r="AN58" s="622">
        <f>+COUNTIF(F58:AG58,"外")</f>
        <v>3</v>
      </c>
    </row>
    <row r="59" spans="2:40">
      <c r="B59" s="3149"/>
      <c r="C59" s="3152"/>
      <c r="D59" s="636">
        <f>E$19</f>
        <v>0</v>
      </c>
      <c r="E59" s="637"/>
      <c r="F59" s="638"/>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c r="AD59" s="639"/>
      <c r="AE59" s="639"/>
      <c r="AF59" s="639"/>
      <c r="AG59" s="640"/>
      <c r="AH59" s="633">
        <f>28-AI59</f>
        <v>28</v>
      </c>
      <c r="AI59" s="577">
        <f t="shared" si="30"/>
        <v>0</v>
      </c>
      <c r="AJ59" s="641">
        <f t="shared" ref="AJ59:AJ61" si="31">+COUNTIF(F59:AG59,"休")</f>
        <v>0</v>
      </c>
      <c r="AM59" s="622">
        <f t="shared" ref="AM59:AM61" si="32">+COUNTIF(F59:AG59,"－")</f>
        <v>0</v>
      </c>
      <c r="AN59" s="622">
        <f>+COUNTIF(F59:AG59,"外")</f>
        <v>0</v>
      </c>
    </row>
    <row r="60" spans="2:40">
      <c r="B60" s="3149"/>
      <c r="C60" s="3152"/>
      <c r="D60" s="636">
        <f>E$20</f>
        <v>0</v>
      </c>
      <c r="E60" s="637"/>
      <c r="F60" s="638"/>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40"/>
      <c r="AH60" s="633">
        <f t="shared" ref="AH60:AH61" si="33">28-AI60</f>
        <v>28</v>
      </c>
      <c r="AI60" s="577">
        <f t="shared" si="30"/>
        <v>0</v>
      </c>
      <c r="AJ60" s="641">
        <f t="shared" si="31"/>
        <v>0</v>
      </c>
      <c r="AM60" s="622">
        <f t="shared" si="32"/>
        <v>0</v>
      </c>
      <c r="AN60" s="622">
        <f>+COUNTIF(F60:AG60,"外")</f>
        <v>0</v>
      </c>
    </row>
    <row r="61" spans="2:40">
      <c r="B61" s="3150"/>
      <c r="C61" s="3153"/>
      <c r="D61" s="654">
        <f>E$21</f>
        <v>0</v>
      </c>
      <c r="E61" s="670"/>
      <c r="F61" s="664"/>
      <c r="G61" s="643"/>
      <c r="H61" s="643"/>
      <c r="I61" s="643"/>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3"/>
      <c r="AG61" s="657"/>
      <c r="AH61" s="671">
        <f t="shared" si="33"/>
        <v>28</v>
      </c>
      <c r="AI61" s="655">
        <f t="shared" si="30"/>
        <v>0</v>
      </c>
      <c r="AJ61" s="659">
        <f t="shared" si="31"/>
        <v>0</v>
      </c>
      <c r="AM61" s="622">
        <f t="shared" si="32"/>
        <v>0</v>
      </c>
      <c r="AN61" s="622">
        <f>+COUNTIF(F61:AG61,"外")</f>
        <v>0</v>
      </c>
    </row>
    <row r="62" spans="2:40">
      <c r="B62" s="672"/>
      <c r="C62" s="605"/>
      <c r="D62" s="673"/>
      <c r="E62" s="573"/>
      <c r="F62" s="632"/>
      <c r="G62" s="650"/>
      <c r="H62" s="650"/>
      <c r="I62" s="650"/>
      <c r="J62" s="650"/>
      <c r="K62" s="650"/>
      <c r="L62" s="650"/>
      <c r="M62" s="650"/>
      <c r="N62" s="650"/>
      <c r="O62" s="650"/>
      <c r="P62" s="650"/>
      <c r="Q62" s="650"/>
      <c r="R62" s="650"/>
      <c r="S62" s="650"/>
      <c r="T62" s="650"/>
      <c r="U62" s="650"/>
      <c r="V62" s="650"/>
      <c r="W62" s="650"/>
      <c r="X62" s="650"/>
      <c r="Y62" s="650"/>
      <c r="Z62" s="650"/>
      <c r="AA62" s="650"/>
      <c r="AB62" s="650"/>
      <c r="AC62" s="650"/>
      <c r="AD62" s="650"/>
      <c r="AE62" s="650"/>
      <c r="AF62" s="650"/>
      <c r="AG62" s="632"/>
      <c r="AH62" s="674"/>
      <c r="AI62" s="573"/>
      <c r="AJ62" s="573"/>
    </row>
    <row r="63" spans="2:40" ht="13.5" customHeight="1">
      <c r="B63" s="609"/>
      <c r="C63" s="610"/>
      <c r="D63" s="611"/>
      <c r="E63" s="574" t="s">
        <v>858</v>
      </c>
      <c r="F63" s="575">
        <f>+AG43+1</f>
        <v>44799</v>
      </c>
      <c r="G63" s="576">
        <f>+F63+1</f>
        <v>44800</v>
      </c>
      <c r="H63" s="576">
        <f t="shared" ref="H63:AA63" si="34">+G63+1</f>
        <v>44801</v>
      </c>
      <c r="I63" s="576">
        <f t="shared" si="34"/>
        <v>44802</v>
      </c>
      <c r="J63" s="576">
        <f t="shared" si="34"/>
        <v>44803</v>
      </c>
      <c r="K63" s="576">
        <f t="shared" si="34"/>
        <v>44804</v>
      </c>
      <c r="L63" s="576">
        <f t="shared" si="34"/>
        <v>44805</v>
      </c>
      <c r="M63" s="576">
        <f t="shared" si="34"/>
        <v>44806</v>
      </c>
      <c r="N63" s="576">
        <f t="shared" si="34"/>
        <v>44807</v>
      </c>
      <c r="O63" s="576">
        <f t="shared" si="34"/>
        <v>44808</v>
      </c>
      <c r="P63" s="576">
        <f t="shared" si="34"/>
        <v>44809</v>
      </c>
      <c r="Q63" s="576">
        <f t="shared" si="34"/>
        <v>44810</v>
      </c>
      <c r="R63" s="576">
        <f t="shared" si="34"/>
        <v>44811</v>
      </c>
      <c r="S63" s="576">
        <f t="shared" si="34"/>
        <v>44812</v>
      </c>
      <c r="T63" s="576">
        <f t="shared" si="34"/>
        <v>44813</v>
      </c>
      <c r="U63" s="576">
        <f t="shared" si="34"/>
        <v>44814</v>
      </c>
      <c r="V63" s="576">
        <f t="shared" si="34"/>
        <v>44815</v>
      </c>
      <c r="W63" s="576">
        <f t="shared" si="34"/>
        <v>44816</v>
      </c>
      <c r="X63" s="576">
        <f t="shared" si="34"/>
        <v>44817</v>
      </c>
      <c r="Y63" s="576">
        <f t="shared" si="34"/>
        <v>44818</v>
      </c>
      <c r="Z63" s="576">
        <f>+Y63+1</f>
        <v>44819</v>
      </c>
      <c r="AA63" s="576">
        <f t="shared" si="34"/>
        <v>44820</v>
      </c>
      <c r="AB63" s="576"/>
      <c r="AC63" s="576"/>
      <c r="AD63" s="576"/>
      <c r="AE63" s="576"/>
      <c r="AF63" s="576"/>
      <c r="AG63" s="612"/>
      <c r="AH63" s="3154" t="s">
        <v>902</v>
      </c>
      <c r="AI63" s="3157" t="s">
        <v>903</v>
      </c>
      <c r="AJ63" s="3160" t="s">
        <v>878</v>
      </c>
      <c r="AM63" s="3147" t="s">
        <v>986</v>
      </c>
      <c r="AN63" s="3147" t="s">
        <v>987</v>
      </c>
    </row>
    <row r="64" spans="2:40">
      <c r="B64" s="613"/>
      <c r="C64" s="614"/>
      <c r="D64" s="615"/>
      <c r="E64" s="675" t="s">
        <v>859</v>
      </c>
      <c r="F64" s="578" t="str">
        <f>TEXT(WEEKDAY(+F63),"aaa")</f>
        <v>金</v>
      </c>
      <c r="G64" s="579" t="str">
        <f t="shared" ref="G64:AA64" si="35">TEXT(WEEKDAY(+G63),"aaa")</f>
        <v>土</v>
      </c>
      <c r="H64" s="579" t="str">
        <f t="shared" si="35"/>
        <v>日</v>
      </c>
      <c r="I64" s="579" t="str">
        <f t="shared" si="35"/>
        <v>月</v>
      </c>
      <c r="J64" s="579" t="str">
        <f t="shared" si="35"/>
        <v>火</v>
      </c>
      <c r="K64" s="579" t="str">
        <f t="shared" si="35"/>
        <v>水</v>
      </c>
      <c r="L64" s="579" t="str">
        <f t="shared" si="35"/>
        <v>木</v>
      </c>
      <c r="M64" s="579" t="str">
        <f t="shared" si="35"/>
        <v>金</v>
      </c>
      <c r="N64" s="579" t="str">
        <f t="shared" si="35"/>
        <v>土</v>
      </c>
      <c r="O64" s="579" t="str">
        <f t="shared" si="35"/>
        <v>日</v>
      </c>
      <c r="P64" s="579" t="str">
        <f t="shared" si="35"/>
        <v>月</v>
      </c>
      <c r="Q64" s="579" t="str">
        <f t="shared" si="35"/>
        <v>火</v>
      </c>
      <c r="R64" s="579" t="str">
        <f t="shared" si="35"/>
        <v>水</v>
      </c>
      <c r="S64" s="579" t="str">
        <f t="shared" si="35"/>
        <v>木</v>
      </c>
      <c r="T64" s="579" t="str">
        <f t="shared" si="35"/>
        <v>金</v>
      </c>
      <c r="U64" s="579" t="str">
        <f t="shared" si="35"/>
        <v>土</v>
      </c>
      <c r="V64" s="579" t="str">
        <f t="shared" si="35"/>
        <v>日</v>
      </c>
      <c r="W64" s="579" t="str">
        <f t="shared" si="35"/>
        <v>月</v>
      </c>
      <c r="X64" s="579" t="str">
        <f t="shared" si="35"/>
        <v>火</v>
      </c>
      <c r="Y64" s="579" t="str">
        <f t="shared" si="35"/>
        <v>水</v>
      </c>
      <c r="Z64" s="579" t="str">
        <f t="shared" si="35"/>
        <v>木</v>
      </c>
      <c r="AA64" s="579" t="str">
        <f t="shared" si="35"/>
        <v>金</v>
      </c>
      <c r="AB64" s="579"/>
      <c r="AC64" s="579"/>
      <c r="AD64" s="579"/>
      <c r="AE64" s="579"/>
      <c r="AF64" s="579"/>
      <c r="AG64" s="676"/>
      <c r="AH64" s="3155"/>
      <c r="AI64" s="3158"/>
      <c r="AJ64" s="3161"/>
      <c r="AM64" s="3147"/>
      <c r="AN64" s="3147"/>
    </row>
    <row r="65" spans="2:40" ht="24.75" customHeight="1">
      <c r="B65" s="620" t="s">
        <v>876</v>
      </c>
      <c r="C65" s="621" t="s">
        <v>877</v>
      </c>
      <c r="D65" s="622" t="s">
        <v>488</v>
      </c>
      <c r="E65" s="646" t="s">
        <v>906</v>
      </c>
      <c r="F65" s="624" t="s">
        <v>988</v>
      </c>
      <c r="G65" s="625" t="s">
        <v>988</v>
      </c>
      <c r="H65" s="625" t="s">
        <v>988</v>
      </c>
      <c r="I65" s="625" t="s">
        <v>988</v>
      </c>
      <c r="J65" s="625" t="s">
        <v>988</v>
      </c>
      <c r="K65" s="625" t="s">
        <v>988</v>
      </c>
      <c r="L65" s="625" t="s">
        <v>988</v>
      </c>
      <c r="M65" s="625" t="s">
        <v>988</v>
      </c>
      <c r="N65" s="625" t="s">
        <v>988</v>
      </c>
      <c r="O65" s="625" t="s">
        <v>988</v>
      </c>
      <c r="P65" s="625" t="s">
        <v>988</v>
      </c>
      <c r="Q65" s="625" t="s">
        <v>988</v>
      </c>
      <c r="R65" s="625" t="s">
        <v>988</v>
      </c>
      <c r="S65" s="625" t="s">
        <v>988</v>
      </c>
      <c r="T65" s="625" t="s">
        <v>988</v>
      </c>
      <c r="U65" s="625" t="s">
        <v>988</v>
      </c>
      <c r="V65" s="625" t="s">
        <v>988</v>
      </c>
      <c r="W65" s="625" t="s">
        <v>988</v>
      </c>
      <c r="X65" s="625" t="s">
        <v>988</v>
      </c>
      <c r="Y65" s="625" t="s">
        <v>988</v>
      </c>
      <c r="Z65" s="625" t="s">
        <v>988</v>
      </c>
      <c r="AA65" s="625" t="s">
        <v>988</v>
      </c>
      <c r="AB65" s="625"/>
      <c r="AC65" s="625"/>
      <c r="AD65" s="625"/>
      <c r="AE65" s="625"/>
      <c r="AF65" s="625"/>
      <c r="AG65" s="626"/>
      <c r="AH65" s="3156"/>
      <c r="AI65" s="3159"/>
      <c r="AJ65" s="3162"/>
    </row>
    <row r="66" spans="2:40" ht="13.5" customHeight="1">
      <c r="B66" s="3148" t="s">
        <v>885</v>
      </c>
      <c r="C66" s="3151" t="s">
        <v>886</v>
      </c>
      <c r="D66" s="628" t="str">
        <f>E$8</f>
        <v>〇〇</v>
      </c>
      <c r="E66" s="629"/>
      <c r="F66" s="630"/>
      <c r="G66" s="631"/>
      <c r="H66" s="631" t="s">
        <v>908</v>
      </c>
      <c r="I66" s="631" t="s">
        <v>908</v>
      </c>
      <c r="J66" s="631"/>
      <c r="K66" s="631"/>
      <c r="L66" s="631"/>
      <c r="M66" s="631"/>
      <c r="N66" s="631"/>
      <c r="O66" s="631"/>
      <c r="P66" s="631"/>
      <c r="Q66" s="631" t="s">
        <v>908</v>
      </c>
      <c r="R66" s="631" t="s">
        <v>908</v>
      </c>
      <c r="S66" s="631"/>
      <c r="T66" s="631"/>
      <c r="U66" s="631"/>
      <c r="V66" s="631"/>
      <c r="W66" s="631"/>
      <c r="X66" s="631"/>
      <c r="Y66" s="631" t="s">
        <v>908</v>
      </c>
      <c r="Z66" s="631" t="s">
        <v>908</v>
      </c>
      <c r="AA66" s="631"/>
      <c r="AB66" s="631"/>
      <c r="AC66" s="631"/>
      <c r="AD66" s="631"/>
      <c r="AE66" s="631"/>
      <c r="AF66" s="631"/>
      <c r="AG66" s="677"/>
      <c r="AH66" s="633">
        <f>COUNTA(F$63:AG$63)-AI66</f>
        <v>22</v>
      </c>
      <c r="AI66" s="634">
        <f>AM66+AN66</f>
        <v>0</v>
      </c>
      <c r="AJ66" s="635">
        <f>+COUNTIF(F66:AG66,"休")</f>
        <v>6</v>
      </c>
      <c r="AM66" s="622">
        <f>+COUNTIF(F66:AG66,"－")</f>
        <v>0</v>
      </c>
      <c r="AN66" s="622">
        <f t="shared" ref="AN66:AN71" si="36">+COUNTIF(F66:AG66,"外")</f>
        <v>0</v>
      </c>
    </row>
    <row r="67" spans="2:40" ht="13.5" customHeight="1">
      <c r="B67" s="3149"/>
      <c r="C67" s="3152"/>
      <c r="D67" s="636" t="str">
        <f>E$9</f>
        <v>●●</v>
      </c>
      <c r="E67" s="637"/>
      <c r="F67" s="638"/>
      <c r="G67" s="639"/>
      <c r="H67" s="639"/>
      <c r="I67" s="639" t="s">
        <v>908</v>
      </c>
      <c r="J67" s="639" t="s">
        <v>908</v>
      </c>
      <c r="K67" s="639"/>
      <c r="L67" s="639"/>
      <c r="M67" s="639"/>
      <c r="N67" s="639"/>
      <c r="O67" s="639"/>
      <c r="P67" s="639"/>
      <c r="Q67" s="639"/>
      <c r="R67" s="639" t="s">
        <v>908</v>
      </c>
      <c r="S67" s="639" t="s">
        <v>908</v>
      </c>
      <c r="T67" s="639"/>
      <c r="U67" s="639"/>
      <c r="V67" s="639"/>
      <c r="W67" s="639"/>
      <c r="X67" s="639"/>
      <c r="Y67" s="639"/>
      <c r="Z67" s="639" t="s">
        <v>908</v>
      </c>
      <c r="AA67" s="639" t="s">
        <v>908</v>
      </c>
      <c r="AB67" s="639"/>
      <c r="AC67" s="639"/>
      <c r="AD67" s="639"/>
      <c r="AE67" s="639"/>
      <c r="AF67" s="639"/>
      <c r="AG67" s="678"/>
      <c r="AH67" s="633">
        <f t="shared" ref="AH67:AH71" si="37">COUNTA(F$63:AG$63)-AI67</f>
        <v>22</v>
      </c>
      <c r="AI67" s="577">
        <f t="shared" ref="AI67:AI71" si="38">AM67+AN67</f>
        <v>0</v>
      </c>
      <c r="AJ67" s="641">
        <f t="shared" ref="AJ67:AJ70" si="39">+COUNTIF(F67:AG67,"休")</f>
        <v>6</v>
      </c>
      <c r="AM67" s="622">
        <f t="shared" ref="AM67:AM70" si="40">+COUNTIF(F67:AG67,"－")</f>
        <v>0</v>
      </c>
      <c r="AN67" s="622">
        <f t="shared" si="36"/>
        <v>0</v>
      </c>
    </row>
    <row r="68" spans="2:40">
      <c r="B68" s="3149"/>
      <c r="C68" s="3152"/>
      <c r="D68" s="636" t="str">
        <f>E$10</f>
        <v>△△</v>
      </c>
      <c r="E68" s="637"/>
      <c r="F68" s="663"/>
      <c r="G68" s="639"/>
      <c r="H68" s="639" t="s">
        <v>908</v>
      </c>
      <c r="I68" s="639" t="s">
        <v>908</v>
      </c>
      <c r="J68" s="639"/>
      <c r="K68" s="639"/>
      <c r="L68" s="639"/>
      <c r="M68" s="639"/>
      <c r="N68" s="639"/>
      <c r="O68" s="639"/>
      <c r="P68" s="639"/>
      <c r="Q68" s="639" t="s">
        <v>908</v>
      </c>
      <c r="R68" s="639" t="s">
        <v>908</v>
      </c>
      <c r="S68" s="639"/>
      <c r="T68" s="639"/>
      <c r="U68" s="639"/>
      <c r="V68" s="639"/>
      <c r="W68" s="639"/>
      <c r="X68" s="639"/>
      <c r="Y68" s="639" t="s">
        <v>908</v>
      </c>
      <c r="Z68" s="639" t="s">
        <v>908</v>
      </c>
      <c r="AA68" s="639"/>
      <c r="AB68" s="639"/>
      <c r="AC68" s="639"/>
      <c r="AD68" s="639"/>
      <c r="AE68" s="639"/>
      <c r="AF68" s="639"/>
      <c r="AG68" s="678"/>
      <c r="AH68" s="633">
        <f t="shared" si="37"/>
        <v>22</v>
      </c>
      <c r="AI68" s="577">
        <f>AM68+AN68</f>
        <v>0</v>
      </c>
      <c r="AJ68" s="641">
        <f t="shared" si="39"/>
        <v>6</v>
      </c>
      <c r="AM68" s="622">
        <f t="shared" si="40"/>
        <v>0</v>
      </c>
      <c r="AN68" s="622">
        <f t="shared" si="36"/>
        <v>0</v>
      </c>
    </row>
    <row r="69" spans="2:40">
      <c r="B69" s="3149"/>
      <c r="C69" s="3152"/>
      <c r="D69" s="636" t="str">
        <f>E$11</f>
        <v>■■</v>
      </c>
      <c r="E69" s="637"/>
      <c r="F69" s="663"/>
      <c r="G69" s="639"/>
      <c r="H69" s="639"/>
      <c r="I69" s="639" t="s">
        <v>908</v>
      </c>
      <c r="J69" s="639" t="s">
        <v>908</v>
      </c>
      <c r="K69" s="639"/>
      <c r="L69" s="639"/>
      <c r="M69" s="639"/>
      <c r="N69" s="639"/>
      <c r="O69" s="639"/>
      <c r="P69" s="639"/>
      <c r="Q69" s="639"/>
      <c r="R69" s="639" t="s">
        <v>908</v>
      </c>
      <c r="S69" s="639" t="s">
        <v>908</v>
      </c>
      <c r="T69" s="639"/>
      <c r="U69" s="639"/>
      <c r="V69" s="639"/>
      <c r="W69" s="639"/>
      <c r="X69" s="639"/>
      <c r="Y69" s="639"/>
      <c r="Z69" s="639" t="s">
        <v>908</v>
      </c>
      <c r="AA69" s="639" t="s">
        <v>908</v>
      </c>
      <c r="AB69" s="639"/>
      <c r="AC69" s="639"/>
      <c r="AD69" s="639"/>
      <c r="AE69" s="639"/>
      <c r="AF69" s="639"/>
      <c r="AG69" s="678"/>
      <c r="AH69" s="633">
        <f t="shared" si="37"/>
        <v>22</v>
      </c>
      <c r="AI69" s="577">
        <f t="shared" si="38"/>
        <v>0</v>
      </c>
      <c r="AJ69" s="641">
        <f t="shared" si="39"/>
        <v>6</v>
      </c>
      <c r="AM69" s="622">
        <f t="shared" si="40"/>
        <v>0</v>
      </c>
      <c r="AN69" s="622">
        <f t="shared" si="36"/>
        <v>0</v>
      </c>
    </row>
    <row r="70" spans="2:40">
      <c r="B70" s="3149"/>
      <c r="C70" s="3152"/>
      <c r="D70" s="636" t="str">
        <f>E$12</f>
        <v>★★</v>
      </c>
      <c r="E70" s="637"/>
      <c r="F70" s="638"/>
      <c r="G70" s="639"/>
      <c r="H70" s="639"/>
      <c r="I70" s="639"/>
      <c r="J70" s="639" t="s">
        <v>908</v>
      </c>
      <c r="K70" s="639" t="s">
        <v>908</v>
      </c>
      <c r="L70" s="639"/>
      <c r="M70" s="639"/>
      <c r="N70" s="639"/>
      <c r="O70" s="639"/>
      <c r="P70" s="639"/>
      <c r="Q70" s="639"/>
      <c r="R70" s="639" t="s">
        <v>908</v>
      </c>
      <c r="S70" s="639" t="s">
        <v>908</v>
      </c>
      <c r="T70" s="639"/>
      <c r="U70" s="639" t="s">
        <v>926</v>
      </c>
      <c r="V70" s="639" t="s">
        <v>909</v>
      </c>
      <c r="W70" s="639" t="s">
        <v>909</v>
      </c>
      <c r="X70" s="639" t="s">
        <v>909</v>
      </c>
      <c r="Y70" s="639" t="s">
        <v>909</v>
      </c>
      <c r="Z70" s="639" t="s">
        <v>909</v>
      </c>
      <c r="AA70" s="639" t="s">
        <v>909</v>
      </c>
      <c r="AB70" s="639"/>
      <c r="AC70" s="639"/>
      <c r="AD70" s="639"/>
      <c r="AE70" s="639"/>
      <c r="AF70" s="639"/>
      <c r="AG70" s="640"/>
      <c r="AH70" s="633">
        <f t="shared" si="37"/>
        <v>16</v>
      </c>
      <c r="AI70" s="577">
        <f t="shared" si="38"/>
        <v>6</v>
      </c>
      <c r="AJ70" s="641">
        <f t="shared" si="39"/>
        <v>4</v>
      </c>
      <c r="AM70" s="622">
        <f t="shared" si="40"/>
        <v>6</v>
      </c>
      <c r="AN70" s="622">
        <f t="shared" si="36"/>
        <v>0</v>
      </c>
    </row>
    <row r="71" spans="2:40">
      <c r="B71" s="3150"/>
      <c r="C71" s="3153"/>
      <c r="D71" s="649"/>
      <c r="E71" s="573"/>
      <c r="F71" s="664"/>
      <c r="G71" s="644"/>
      <c r="H71" s="644"/>
      <c r="I71" s="644"/>
      <c r="J71" s="644"/>
      <c r="K71" s="644"/>
      <c r="L71" s="644"/>
      <c r="M71" s="644"/>
      <c r="N71" s="644"/>
      <c r="O71" s="644"/>
      <c r="P71" s="644"/>
      <c r="Q71" s="644"/>
      <c r="R71" s="644"/>
      <c r="S71" s="644"/>
      <c r="T71" s="644"/>
      <c r="U71" s="644"/>
      <c r="V71" s="644"/>
      <c r="W71" s="644"/>
      <c r="X71" s="644"/>
      <c r="Y71" s="644"/>
      <c r="Z71" s="644"/>
      <c r="AA71" s="644"/>
      <c r="AB71" s="644"/>
      <c r="AC71" s="644"/>
      <c r="AD71" s="644"/>
      <c r="AE71" s="644"/>
      <c r="AF71" s="644"/>
      <c r="AG71" s="645"/>
      <c r="AH71" s="633">
        <f t="shared" si="37"/>
        <v>22</v>
      </c>
      <c r="AI71" s="634">
        <f t="shared" si="38"/>
        <v>0</v>
      </c>
      <c r="AJ71" s="635">
        <f>+COUNTIF(F71:AG71,"休")</f>
        <v>0</v>
      </c>
      <c r="AM71" s="622">
        <f>+COUNTIF(F71:AG71,"－")</f>
        <v>0</v>
      </c>
      <c r="AN71" s="622">
        <f t="shared" si="36"/>
        <v>0</v>
      </c>
    </row>
    <row r="72" spans="2:40" ht="24.75" customHeight="1">
      <c r="B72" s="3148" t="s">
        <v>896</v>
      </c>
      <c r="C72" s="3151" t="s">
        <v>897</v>
      </c>
      <c r="D72" s="622" t="s">
        <v>488</v>
      </c>
      <c r="E72" s="646" t="s">
        <v>906</v>
      </c>
      <c r="F72" s="624" t="s">
        <v>988</v>
      </c>
      <c r="G72" s="625" t="s">
        <v>988</v>
      </c>
      <c r="H72" s="625" t="s">
        <v>988</v>
      </c>
      <c r="I72" s="625" t="s">
        <v>988</v>
      </c>
      <c r="J72" s="625" t="s">
        <v>988</v>
      </c>
      <c r="K72" s="625" t="s">
        <v>988</v>
      </c>
      <c r="L72" s="625" t="s">
        <v>988</v>
      </c>
      <c r="M72" s="625" t="s">
        <v>988</v>
      </c>
      <c r="N72" s="625" t="s">
        <v>988</v>
      </c>
      <c r="O72" s="625" t="s">
        <v>988</v>
      </c>
      <c r="P72" s="625" t="s">
        <v>988</v>
      </c>
      <c r="Q72" s="625" t="s">
        <v>988</v>
      </c>
      <c r="R72" s="625" t="s">
        <v>988</v>
      </c>
      <c r="S72" s="625" t="s">
        <v>988</v>
      </c>
      <c r="T72" s="625" t="s">
        <v>988</v>
      </c>
      <c r="U72" s="625" t="s">
        <v>988</v>
      </c>
      <c r="V72" s="625" t="s">
        <v>988</v>
      </c>
      <c r="W72" s="625" t="s">
        <v>988</v>
      </c>
      <c r="X72" s="625" t="s">
        <v>988</v>
      </c>
      <c r="Y72" s="625" t="s">
        <v>988</v>
      </c>
      <c r="Z72" s="625" t="s">
        <v>988</v>
      </c>
      <c r="AA72" s="625" t="s">
        <v>988</v>
      </c>
      <c r="AB72" s="625"/>
      <c r="AC72" s="625"/>
      <c r="AD72" s="625"/>
      <c r="AE72" s="625"/>
      <c r="AF72" s="625"/>
      <c r="AG72" s="626"/>
      <c r="AH72" s="647"/>
      <c r="AI72" s="622"/>
      <c r="AJ72" s="648"/>
    </row>
    <row r="73" spans="2:40" ht="13.5" customHeight="1">
      <c r="B73" s="3149"/>
      <c r="C73" s="3152"/>
      <c r="D73" s="649" t="str">
        <f>E$14</f>
        <v>〇〇</v>
      </c>
      <c r="E73" s="573"/>
      <c r="F73" s="665"/>
      <c r="G73" s="666"/>
      <c r="H73" s="666" t="s">
        <v>908</v>
      </c>
      <c r="I73" s="666" t="s">
        <v>908</v>
      </c>
      <c r="J73" s="666"/>
      <c r="K73" s="666"/>
      <c r="L73" s="666"/>
      <c r="M73" s="666"/>
      <c r="N73" s="666"/>
      <c r="O73" s="666"/>
      <c r="P73" s="666"/>
      <c r="Q73" s="666" t="s">
        <v>908</v>
      </c>
      <c r="R73" s="666" t="s">
        <v>908</v>
      </c>
      <c r="S73" s="666"/>
      <c r="T73" s="666"/>
      <c r="U73" s="666"/>
      <c r="V73" s="666"/>
      <c r="W73" s="666" t="s">
        <v>926</v>
      </c>
      <c r="X73" s="666" t="s">
        <v>909</v>
      </c>
      <c r="Y73" s="666" t="s">
        <v>909</v>
      </c>
      <c r="Z73" s="666" t="s">
        <v>909</v>
      </c>
      <c r="AA73" s="666" t="s">
        <v>909</v>
      </c>
      <c r="AB73" s="666"/>
      <c r="AC73" s="666"/>
      <c r="AD73" s="666"/>
      <c r="AE73" s="666"/>
      <c r="AF73" s="666"/>
      <c r="AG73" s="679"/>
      <c r="AH73" s="633">
        <f>COUNTA(F$63:AG$63)-AI73</f>
        <v>18</v>
      </c>
      <c r="AI73" s="634">
        <f t="shared" ref="AI73:AI76" si="41">AM73+AN73</f>
        <v>4</v>
      </c>
      <c r="AJ73" s="635">
        <f>+COUNTIF(F73:AG73,"休")</f>
        <v>4</v>
      </c>
      <c r="AM73" s="622">
        <f>+COUNTIF(F73:AG73,"－")</f>
        <v>4</v>
      </c>
      <c r="AN73" s="622">
        <f>+COUNTIF(F73:AG73,"外")</f>
        <v>0</v>
      </c>
    </row>
    <row r="74" spans="2:40">
      <c r="B74" s="3149"/>
      <c r="C74" s="3152"/>
      <c r="D74" s="636" t="str">
        <f>E$15</f>
        <v>●●</v>
      </c>
      <c r="E74" s="637"/>
      <c r="F74" s="668"/>
      <c r="G74" s="644"/>
      <c r="H74" s="650" t="s">
        <v>908</v>
      </c>
      <c r="I74" s="650" t="s">
        <v>908</v>
      </c>
      <c r="J74" s="644"/>
      <c r="K74" s="644"/>
      <c r="L74" s="644"/>
      <c r="M74" s="644"/>
      <c r="N74" s="644"/>
      <c r="O74" s="644"/>
      <c r="P74" s="644"/>
      <c r="Q74" s="650" t="s">
        <v>908</v>
      </c>
      <c r="R74" s="650" t="s">
        <v>908</v>
      </c>
      <c r="S74" s="644"/>
      <c r="T74" s="644"/>
      <c r="U74" s="644"/>
      <c r="V74" s="650"/>
      <c r="W74" s="650" t="s">
        <v>926</v>
      </c>
      <c r="X74" s="644" t="s">
        <v>909</v>
      </c>
      <c r="Y74" s="644" t="s">
        <v>909</v>
      </c>
      <c r="Z74" s="644" t="s">
        <v>909</v>
      </c>
      <c r="AA74" s="644" t="s">
        <v>909</v>
      </c>
      <c r="AB74" s="650"/>
      <c r="AC74" s="650"/>
      <c r="AD74" s="644"/>
      <c r="AE74" s="644"/>
      <c r="AF74" s="644"/>
      <c r="AG74" s="645"/>
      <c r="AH74" s="633">
        <f t="shared" ref="AH74:AH76" si="42">COUNTA(F$63:AG$63)-AI74</f>
        <v>18</v>
      </c>
      <c r="AI74" s="577">
        <f t="shared" si="41"/>
        <v>4</v>
      </c>
      <c r="AJ74" s="641">
        <f t="shared" ref="AJ74:AJ76" si="43">+COUNTIF(F74:AG74,"休")</f>
        <v>4</v>
      </c>
      <c r="AM74" s="622">
        <f t="shared" ref="AM74:AM76" si="44">+COUNTIF(F74:AG74,"－")</f>
        <v>4</v>
      </c>
      <c r="AN74" s="622">
        <f>+COUNTIF(F74:AG74,"外")</f>
        <v>0</v>
      </c>
    </row>
    <row r="75" spans="2:40">
      <c r="B75" s="3149"/>
      <c r="C75" s="3152"/>
      <c r="D75" s="636">
        <f>E$16</f>
        <v>0</v>
      </c>
      <c r="E75" s="637"/>
      <c r="F75" s="663"/>
      <c r="G75" s="639"/>
      <c r="H75" s="639"/>
      <c r="I75" s="639"/>
      <c r="J75" s="639"/>
      <c r="K75" s="639"/>
      <c r="L75" s="639"/>
      <c r="M75" s="639"/>
      <c r="N75" s="639"/>
      <c r="O75" s="639"/>
      <c r="P75" s="639"/>
      <c r="Q75" s="639"/>
      <c r="R75" s="639"/>
      <c r="S75" s="639"/>
      <c r="T75" s="639"/>
      <c r="U75" s="639"/>
      <c r="V75" s="639"/>
      <c r="W75" s="639"/>
      <c r="X75" s="639"/>
      <c r="Y75" s="639"/>
      <c r="Z75" s="639"/>
      <c r="AA75" s="639"/>
      <c r="AB75" s="639"/>
      <c r="AC75" s="639"/>
      <c r="AD75" s="639"/>
      <c r="AE75" s="639"/>
      <c r="AF75" s="639"/>
      <c r="AG75" s="640"/>
      <c r="AH75" s="633">
        <f>COUNTA(F$63:AG$63)-AI75</f>
        <v>22</v>
      </c>
      <c r="AI75" s="577">
        <f t="shared" si="41"/>
        <v>0</v>
      </c>
      <c r="AJ75" s="641">
        <f t="shared" si="43"/>
        <v>0</v>
      </c>
      <c r="AM75" s="622">
        <f t="shared" si="44"/>
        <v>0</v>
      </c>
      <c r="AN75" s="622">
        <f>+COUNTIF(F75:AG75,"外")</f>
        <v>0</v>
      </c>
    </row>
    <row r="76" spans="2:40">
      <c r="B76" s="3149"/>
      <c r="C76" s="3153"/>
      <c r="D76" s="649">
        <f>E$17</f>
        <v>0</v>
      </c>
      <c r="E76" s="573"/>
      <c r="F76" s="669"/>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32"/>
      <c r="AH76" s="633">
        <f t="shared" si="42"/>
        <v>22</v>
      </c>
      <c r="AI76" s="616">
        <f t="shared" si="41"/>
        <v>0</v>
      </c>
      <c r="AJ76" s="635">
        <f t="shared" si="43"/>
        <v>0</v>
      </c>
      <c r="AM76" s="622">
        <f t="shared" si="44"/>
        <v>0</v>
      </c>
      <c r="AN76" s="622">
        <f>+COUNTIF(F76:AG76,"外")</f>
        <v>0</v>
      </c>
    </row>
    <row r="77" spans="2:40" ht="24.75" customHeight="1">
      <c r="B77" s="3149"/>
      <c r="C77" s="3151" t="s">
        <v>900</v>
      </c>
      <c r="D77" s="622" t="s">
        <v>488</v>
      </c>
      <c r="E77" s="646" t="s">
        <v>906</v>
      </c>
      <c r="F77" s="624" t="s">
        <v>988</v>
      </c>
      <c r="G77" s="625" t="s">
        <v>988</v>
      </c>
      <c r="H77" s="625" t="s">
        <v>988</v>
      </c>
      <c r="I77" s="625" t="s">
        <v>988</v>
      </c>
      <c r="J77" s="625" t="s">
        <v>988</v>
      </c>
      <c r="K77" s="625" t="s">
        <v>988</v>
      </c>
      <c r="L77" s="625" t="s">
        <v>988</v>
      </c>
      <c r="M77" s="625" t="s">
        <v>988</v>
      </c>
      <c r="N77" s="625" t="s">
        <v>988</v>
      </c>
      <c r="O77" s="625" t="s">
        <v>988</v>
      </c>
      <c r="P77" s="625" t="s">
        <v>988</v>
      </c>
      <c r="Q77" s="625" t="s">
        <v>988</v>
      </c>
      <c r="R77" s="625" t="s">
        <v>988</v>
      </c>
      <c r="S77" s="625" t="s">
        <v>988</v>
      </c>
      <c r="T77" s="625" t="s">
        <v>988</v>
      </c>
      <c r="U77" s="625" t="s">
        <v>988</v>
      </c>
      <c r="V77" s="625" t="s">
        <v>988</v>
      </c>
      <c r="W77" s="625" t="s">
        <v>988</v>
      </c>
      <c r="X77" s="625" t="s">
        <v>988</v>
      </c>
      <c r="Y77" s="625" t="s">
        <v>988</v>
      </c>
      <c r="Z77" s="625" t="s">
        <v>988</v>
      </c>
      <c r="AA77" s="625" t="s">
        <v>988</v>
      </c>
      <c r="AB77" s="625"/>
      <c r="AC77" s="625"/>
      <c r="AD77" s="625"/>
      <c r="AE77" s="625"/>
      <c r="AF77" s="625"/>
      <c r="AG77" s="626"/>
      <c r="AH77" s="647"/>
      <c r="AI77" s="622"/>
      <c r="AJ77" s="648"/>
    </row>
    <row r="78" spans="2:40">
      <c r="B78" s="3149"/>
      <c r="C78" s="3152"/>
      <c r="D78" s="628" t="str">
        <f>E$18</f>
        <v>●●</v>
      </c>
      <c r="E78" s="629"/>
      <c r="F78" s="630"/>
      <c r="G78" s="631"/>
      <c r="H78" s="631"/>
      <c r="I78" s="666" t="s">
        <v>908</v>
      </c>
      <c r="J78" s="666" t="s">
        <v>908</v>
      </c>
      <c r="K78" s="631"/>
      <c r="L78" s="631"/>
      <c r="M78" s="631"/>
      <c r="N78" s="631"/>
      <c r="O78" s="666" t="s">
        <v>908</v>
      </c>
      <c r="P78" s="666" t="s">
        <v>908</v>
      </c>
      <c r="Q78" s="631"/>
      <c r="R78" s="631"/>
      <c r="S78" s="631"/>
      <c r="T78" s="631"/>
      <c r="U78" s="666" t="s">
        <v>908</v>
      </c>
      <c r="V78" s="666" t="s">
        <v>908</v>
      </c>
      <c r="W78" s="631"/>
      <c r="X78" s="631" t="s">
        <v>926</v>
      </c>
      <c r="Y78" s="631" t="s">
        <v>909</v>
      </c>
      <c r="Z78" s="631" t="s">
        <v>909</v>
      </c>
      <c r="AA78" s="666" t="s">
        <v>909</v>
      </c>
      <c r="AB78" s="666"/>
      <c r="AC78" s="631"/>
      <c r="AD78" s="631"/>
      <c r="AE78" s="631"/>
      <c r="AF78" s="666"/>
      <c r="AG78" s="680"/>
      <c r="AH78" s="633">
        <f t="shared" ref="AH78:AH81" si="45">COUNTA(F$63:AG$63)-AI78</f>
        <v>19</v>
      </c>
      <c r="AI78" s="652">
        <f t="shared" ref="AI78:AI81" si="46">AM78+AN78</f>
        <v>3</v>
      </c>
      <c r="AJ78" s="653">
        <f>+COUNTIF(F78:AG78,"休")</f>
        <v>6</v>
      </c>
      <c r="AM78" s="622">
        <f>+COUNTIF(F78:AG78,"－")</f>
        <v>3</v>
      </c>
      <c r="AN78" s="622">
        <f>+COUNTIF(F78:AG78,"外")</f>
        <v>0</v>
      </c>
    </row>
    <row r="79" spans="2:40">
      <c r="B79" s="3149"/>
      <c r="C79" s="3152"/>
      <c r="D79" s="636">
        <f>E$19</f>
        <v>0</v>
      </c>
      <c r="E79" s="637"/>
      <c r="F79" s="638"/>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40"/>
      <c r="AH79" s="633">
        <f t="shared" si="45"/>
        <v>22</v>
      </c>
      <c r="AI79" s="577">
        <f t="shared" si="46"/>
        <v>0</v>
      </c>
      <c r="AJ79" s="641">
        <f t="shared" ref="AJ79:AJ81" si="47">+COUNTIF(F79:AG79,"休")</f>
        <v>0</v>
      </c>
      <c r="AM79" s="622">
        <f t="shared" ref="AM79:AM81" si="48">+COUNTIF(F79:AG79,"－")</f>
        <v>0</v>
      </c>
      <c r="AN79" s="622">
        <f>+COUNTIF(F79:AG79,"外")</f>
        <v>0</v>
      </c>
    </row>
    <row r="80" spans="2:40">
      <c r="B80" s="3149"/>
      <c r="C80" s="3152"/>
      <c r="D80" s="636">
        <f>E$20</f>
        <v>0</v>
      </c>
      <c r="E80" s="637"/>
      <c r="F80" s="638"/>
      <c r="G80" s="639"/>
      <c r="H80" s="639"/>
      <c r="I80" s="639"/>
      <c r="J80" s="639"/>
      <c r="K80" s="639"/>
      <c r="L80" s="639"/>
      <c r="M80" s="639"/>
      <c r="N80" s="639"/>
      <c r="O80" s="639"/>
      <c r="P80" s="639"/>
      <c r="Q80" s="639"/>
      <c r="R80" s="639"/>
      <c r="S80" s="639"/>
      <c r="T80" s="639"/>
      <c r="U80" s="639"/>
      <c r="V80" s="639"/>
      <c r="W80" s="639"/>
      <c r="X80" s="639"/>
      <c r="Y80" s="639"/>
      <c r="Z80" s="639"/>
      <c r="AA80" s="639"/>
      <c r="AB80" s="639"/>
      <c r="AC80" s="639"/>
      <c r="AD80" s="639"/>
      <c r="AE80" s="639"/>
      <c r="AF80" s="639"/>
      <c r="AG80" s="640"/>
      <c r="AH80" s="633">
        <f t="shared" si="45"/>
        <v>22</v>
      </c>
      <c r="AI80" s="577">
        <f t="shared" si="46"/>
        <v>0</v>
      </c>
      <c r="AJ80" s="641">
        <f t="shared" si="47"/>
        <v>0</v>
      </c>
      <c r="AM80" s="622">
        <f t="shared" si="48"/>
        <v>0</v>
      </c>
      <c r="AN80" s="622">
        <f>+COUNTIF(F80:AG80,"外")</f>
        <v>0</v>
      </c>
    </row>
    <row r="81" spans="2:40">
      <c r="B81" s="3150"/>
      <c r="C81" s="3153"/>
      <c r="D81" s="654">
        <f>E$21</f>
        <v>0</v>
      </c>
      <c r="E81" s="670"/>
      <c r="F81" s="664"/>
      <c r="G81" s="643"/>
      <c r="H81" s="643"/>
      <c r="I81" s="643"/>
      <c r="J81" s="643"/>
      <c r="K81" s="643"/>
      <c r="L81" s="643"/>
      <c r="M81" s="643"/>
      <c r="N81" s="643"/>
      <c r="O81" s="643"/>
      <c r="P81" s="643"/>
      <c r="Q81" s="643"/>
      <c r="R81" s="643"/>
      <c r="S81" s="643"/>
      <c r="T81" s="643"/>
      <c r="U81" s="643"/>
      <c r="V81" s="643"/>
      <c r="W81" s="643"/>
      <c r="X81" s="643"/>
      <c r="Y81" s="643"/>
      <c r="Z81" s="643"/>
      <c r="AA81" s="643"/>
      <c r="AB81" s="643"/>
      <c r="AC81" s="643"/>
      <c r="AD81" s="643"/>
      <c r="AE81" s="643"/>
      <c r="AF81" s="643"/>
      <c r="AG81" s="657"/>
      <c r="AH81" s="658">
        <f t="shared" si="45"/>
        <v>22</v>
      </c>
      <c r="AI81" s="655">
        <f t="shared" si="46"/>
        <v>0</v>
      </c>
      <c r="AJ81" s="659">
        <f t="shared" si="47"/>
        <v>0</v>
      </c>
      <c r="AM81" s="622">
        <f t="shared" si="48"/>
        <v>0</v>
      </c>
      <c r="AN81" s="622">
        <f>+COUNTIF(F81:AG81,"外")</f>
        <v>0</v>
      </c>
    </row>
    <row r="82" spans="2:40" ht="6" customHeight="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1"/>
      <c r="AG82" s="581"/>
    </row>
    <row r="83" spans="2:40" ht="6" customHeight="1">
      <c r="B83" s="609"/>
      <c r="C83" s="610"/>
      <c r="D83" s="610"/>
      <c r="E83" s="629"/>
      <c r="F83" s="681"/>
      <c r="G83" s="681"/>
      <c r="H83" s="681"/>
      <c r="I83" s="681"/>
      <c r="J83" s="681"/>
      <c r="K83" s="681"/>
      <c r="L83" s="681"/>
      <c r="M83" s="681"/>
      <c r="N83" s="681"/>
      <c r="O83" s="681"/>
      <c r="P83" s="681"/>
      <c r="Q83" s="681"/>
      <c r="R83" s="681"/>
      <c r="S83" s="681"/>
      <c r="T83" s="681"/>
      <c r="U83" s="681"/>
      <c r="V83" s="681"/>
      <c r="W83" s="681"/>
      <c r="X83" s="681"/>
      <c r="Y83" s="681"/>
      <c r="Z83" s="681"/>
      <c r="AA83" s="681"/>
      <c r="AB83" s="681"/>
      <c r="AC83" s="681"/>
      <c r="AD83" s="681"/>
      <c r="AE83" s="681"/>
      <c r="AF83" s="681"/>
      <c r="AG83" s="681"/>
      <c r="AH83" s="610"/>
      <c r="AI83" s="610"/>
      <c r="AJ83" s="611"/>
    </row>
    <row r="84" spans="2:40">
      <c r="B84" s="682"/>
      <c r="C84" s="580" t="s">
        <v>911</v>
      </c>
      <c r="D84" s="580"/>
      <c r="E84" s="599" t="s">
        <v>912</v>
      </c>
      <c r="F84" s="573"/>
      <c r="G84" s="573"/>
      <c r="H84" s="683"/>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580"/>
      <c r="AI84" s="580"/>
      <c r="AJ84" s="684"/>
    </row>
    <row r="85" spans="2:40" s="688" customFormat="1" ht="24" customHeight="1">
      <c r="B85" s="685"/>
      <c r="C85" s="673"/>
      <c r="D85" s="673"/>
      <c r="E85" s="606"/>
      <c r="F85" s="686" t="s">
        <v>913</v>
      </c>
      <c r="G85" s="3145" t="s">
        <v>914</v>
      </c>
      <c r="H85" s="3146"/>
      <c r="I85" s="3146"/>
      <c r="J85" s="3146"/>
      <c r="K85" s="686" t="s">
        <v>915</v>
      </c>
      <c r="L85" s="3145" t="s">
        <v>916</v>
      </c>
      <c r="M85" s="3146"/>
      <c r="N85" s="3146"/>
      <c r="O85" s="3146"/>
      <c r="P85" s="686" t="s">
        <v>917</v>
      </c>
      <c r="Q85" s="3145" t="s">
        <v>918</v>
      </c>
      <c r="R85" s="3146"/>
      <c r="S85" s="3146"/>
      <c r="T85" s="3146"/>
      <c r="U85" s="686" t="s">
        <v>919</v>
      </c>
      <c r="V85" s="3145" t="s">
        <v>920</v>
      </c>
      <c r="W85" s="3146"/>
      <c r="X85" s="3146"/>
      <c r="Y85" s="3146"/>
      <c r="Z85" s="686" t="s">
        <v>921</v>
      </c>
      <c r="AA85" s="3145" t="s">
        <v>922</v>
      </c>
      <c r="AB85" s="3146"/>
      <c r="AC85" s="3146"/>
      <c r="AD85" s="3146"/>
      <c r="AE85" s="632"/>
      <c r="AF85" s="632"/>
      <c r="AG85" s="632"/>
      <c r="AH85" s="673"/>
      <c r="AI85" s="673"/>
      <c r="AJ85" s="687"/>
    </row>
    <row r="86" spans="2:40">
      <c r="B86" s="682"/>
      <c r="C86" s="580"/>
      <c r="D86" s="580"/>
      <c r="E86" s="573" t="s">
        <v>923</v>
      </c>
      <c r="F86" s="57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580"/>
      <c r="AI86" s="580"/>
      <c r="AJ86" s="684"/>
    </row>
    <row r="87" spans="2:40" ht="13.5" customHeight="1">
      <c r="B87" s="682"/>
      <c r="C87" s="580"/>
      <c r="D87" s="580"/>
      <c r="E87" s="573"/>
      <c r="F87" s="689" t="s">
        <v>908</v>
      </c>
      <c r="G87" s="3145" t="s">
        <v>924</v>
      </c>
      <c r="H87" s="3146"/>
      <c r="I87" s="3146"/>
      <c r="J87" s="3146"/>
      <c r="K87" s="689" t="s">
        <v>907</v>
      </c>
      <c r="L87" s="3145" t="s">
        <v>925</v>
      </c>
      <c r="M87" s="3146"/>
      <c r="N87" s="3146"/>
      <c r="O87" s="3146"/>
      <c r="P87" s="689" t="s">
        <v>926</v>
      </c>
      <c r="Q87" s="3145" t="s">
        <v>927</v>
      </c>
      <c r="R87" s="3146"/>
      <c r="S87" s="3146"/>
      <c r="T87" s="3146"/>
      <c r="U87" s="689" t="s">
        <v>910</v>
      </c>
      <c r="V87" s="3145" t="s">
        <v>928</v>
      </c>
      <c r="W87" s="3146"/>
      <c r="X87" s="3146"/>
      <c r="Y87" s="3146"/>
      <c r="Z87" s="689" t="s">
        <v>909</v>
      </c>
      <c r="AA87" s="3145" t="s">
        <v>929</v>
      </c>
      <c r="AB87" s="3146"/>
      <c r="AC87" s="3146"/>
      <c r="AD87" s="3146"/>
      <c r="AE87" s="689"/>
      <c r="AF87" s="3142" t="s">
        <v>930</v>
      </c>
      <c r="AG87" s="3143"/>
      <c r="AH87" s="3143"/>
      <c r="AI87" s="3143"/>
      <c r="AJ87" s="3144"/>
    </row>
    <row r="88" spans="2:40" ht="6" customHeight="1">
      <c r="B88" s="613"/>
      <c r="C88" s="614"/>
      <c r="D88" s="614"/>
      <c r="E88" s="670"/>
      <c r="F88" s="670"/>
      <c r="G88" s="690"/>
      <c r="H88" s="690"/>
      <c r="I88" s="690"/>
      <c r="J88" s="690"/>
      <c r="K88" s="690"/>
      <c r="L88" s="690"/>
      <c r="M88" s="690"/>
      <c r="N88" s="690"/>
      <c r="O88" s="690"/>
      <c r="P88" s="690"/>
      <c r="Q88" s="690"/>
      <c r="R88" s="690"/>
      <c r="S88" s="690"/>
      <c r="T88" s="690"/>
      <c r="U88" s="690"/>
      <c r="V88" s="690"/>
      <c r="W88" s="690"/>
      <c r="X88" s="690"/>
      <c r="Y88" s="690"/>
      <c r="Z88" s="690"/>
      <c r="AA88" s="690"/>
      <c r="AB88" s="690"/>
      <c r="AC88" s="690"/>
      <c r="AD88" s="690"/>
      <c r="AE88" s="690"/>
      <c r="AF88" s="690"/>
      <c r="AG88" s="690"/>
      <c r="AH88" s="614"/>
      <c r="AI88" s="614"/>
      <c r="AJ88" s="615"/>
    </row>
    <row r="89" spans="2:40" ht="6" customHeight="1">
      <c r="B89" s="580"/>
      <c r="C89" s="580"/>
      <c r="D89" s="580"/>
      <c r="E89" s="573"/>
      <c r="F89" s="57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580"/>
      <c r="AI89" s="580"/>
      <c r="AJ89" s="580"/>
    </row>
    <row r="90" spans="2:40">
      <c r="F90" s="581"/>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row>
    <row r="91" spans="2:40">
      <c r="F91" s="581"/>
      <c r="G91" s="581"/>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row>
  </sheetData>
  <mergeCells count="149">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M43:AM44"/>
    <mergeCell ref="AN43:AN44"/>
    <mergeCell ref="B46:B51"/>
    <mergeCell ref="C46:C51"/>
    <mergeCell ref="B26:B31"/>
    <mergeCell ref="C26:C31"/>
    <mergeCell ref="B32:B41"/>
    <mergeCell ref="C32:C36"/>
    <mergeCell ref="C37:C41"/>
    <mergeCell ref="AH43:AH4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F87:AJ87"/>
    <mergeCell ref="G85:J85"/>
    <mergeCell ref="L85:O85"/>
    <mergeCell ref="Q85:T85"/>
    <mergeCell ref="V85:Y85"/>
    <mergeCell ref="AA85:AD85"/>
    <mergeCell ref="G87:J87"/>
    <mergeCell ref="L87:O87"/>
    <mergeCell ref="Q87:T87"/>
    <mergeCell ref="V87:Y87"/>
    <mergeCell ref="AA87:AD87"/>
  </mergeCells>
  <phoneticPr fontId="12"/>
  <conditionalFormatting sqref="F24:AG24 F44:AG44 F64:AG64 AG7 AG9 AG11 AG15 AG13 F85 K85 P85 U85 Z85">
    <cfRule type="containsText" dxfId="752" priority="283" operator="containsText" text="日">
      <formula>NOT(ISERROR(SEARCH("日",F7)))</formula>
    </cfRule>
    <cfRule type="containsText" dxfId="751" priority="284" operator="containsText" text="土">
      <formula>NOT(ISERROR(SEARCH("土",F7)))</formula>
    </cfRule>
  </conditionalFormatting>
  <conditionalFormatting sqref="F26:AG31">
    <cfRule type="containsText" dxfId="750" priority="278" operator="containsText" text="退">
      <formula>NOT(ISERROR(SEARCH("退",F26)))</formula>
    </cfRule>
    <cfRule type="containsText" dxfId="749" priority="279" operator="containsText" text="入">
      <formula>NOT(ISERROR(SEARCH("入",F26)))</formula>
    </cfRule>
    <cfRule type="containsText" dxfId="748" priority="280" operator="containsText" text="入,退">
      <formula>NOT(ISERROR(SEARCH("入,退",F26)))</formula>
    </cfRule>
    <cfRule type="containsText" dxfId="747" priority="281" operator="containsText" text="入,退">
      <formula>NOT(ISERROR(SEARCH("入,退",F26)))</formula>
    </cfRule>
    <cfRule type="cellIs" dxfId="746" priority="282" operator="equal">
      <formula>"休"</formula>
    </cfRule>
  </conditionalFormatting>
  <conditionalFormatting sqref="F26:AG31">
    <cfRule type="containsText" dxfId="745" priority="277" operator="containsText" text="外">
      <formula>NOT(ISERROR(SEARCH("外",F26)))</formula>
    </cfRule>
  </conditionalFormatting>
  <conditionalFormatting sqref="F62:AG62">
    <cfRule type="containsText" dxfId="744" priority="272" operator="containsText" text="退">
      <formula>NOT(ISERROR(SEARCH("退",F62)))</formula>
    </cfRule>
    <cfRule type="containsText" dxfId="743" priority="273" operator="containsText" text="入">
      <formula>NOT(ISERROR(SEARCH("入",F62)))</formula>
    </cfRule>
    <cfRule type="containsText" dxfId="742" priority="274" operator="containsText" text="入,退">
      <formula>NOT(ISERROR(SEARCH("入,退",F62)))</formula>
    </cfRule>
    <cfRule type="containsText" dxfId="741" priority="275" operator="containsText" text="入,退">
      <formula>NOT(ISERROR(SEARCH("入,退",F62)))</formula>
    </cfRule>
    <cfRule type="cellIs" dxfId="740" priority="276" operator="equal">
      <formula>"休"</formula>
    </cfRule>
  </conditionalFormatting>
  <conditionalFormatting sqref="F62:AG62">
    <cfRule type="containsText" dxfId="739" priority="271" operator="containsText" text="外">
      <formula>NOT(ISERROR(SEARCH("外",F62)))</formula>
    </cfRule>
  </conditionalFormatting>
  <conditionalFormatting sqref="D31">
    <cfRule type="cellIs" dxfId="738" priority="270" operator="equal">
      <formula>0</formula>
    </cfRule>
  </conditionalFormatting>
  <conditionalFormatting sqref="D26:D81">
    <cfRule type="cellIs" dxfId="737" priority="269" operator="equal">
      <formula>0</formula>
    </cfRule>
  </conditionalFormatting>
  <conditionalFormatting sqref="T8:V21">
    <cfRule type="cellIs" dxfId="736" priority="266" operator="between">
      <formula>0.214</formula>
      <formula>0.249</formula>
    </cfRule>
    <cfRule type="cellIs" dxfId="735" priority="267" operator="between">
      <formula>0.25</formula>
      <formula>0.284</formula>
    </cfRule>
    <cfRule type="cellIs" dxfId="734" priority="268" operator="greaterThanOrEqual">
      <formula>0.285</formula>
    </cfRule>
  </conditionalFormatting>
  <conditionalFormatting sqref="AD20:AD21">
    <cfRule type="containsText" dxfId="733" priority="265" operator="containsText" text="対象外">
      <formula>NOT(ISERROR(SEARCH("対象外",AD20)))</formula>
    </cfRule>
  </conditionalFormatting>
  <conditionalFormatting sqref="W20 AB20:AC21">
    <cfRule type="containsText" dxfId="732" priority="264" operator="containsText" text="対象外">
      <formula>NOT(ISERROR(SEARCH("対象外",W20)))</formula>
    </cfRule>
  </conditionalFormatting>
  <conditionalFormatting sqref="W20 AA20:AA21">
    <cfRule type="containsText" dxfId="731" priority="263" operator="containsText" text="補正無し">
      <formula>NOT(ISERROR(SEARCH("補正無し",W20)))</formula>
    </cfRule>
  </conditionalFormatting>
  <conditionalFormatting sqref="F85">
    <cfRule type="containsText" dxfId="730" priority="254" operator="containsText" text="その他">
      <formula>NOT(ISERROR(SEARCH("その他",F85)))</formula>
    </cfRule>
    <cfRule type="containsText" dxfId="729" priority="255" operator="containsText" text="冬休">
      <formula>NOT(ISERROR(SEARCH("冬休",F85)))</formula>
    </cfRule>
    <cfRule type="containsText" dxfId="728" priority="256" operator="containsText" text="夏休">
      <formula>NOT(ISERROR(SEARCH("夏休",F85)))</formula>
    </cfRule>
    <cfRule type="containsText" dxfId="727" priority="257" operator="containsText" text="製作">
      <formula>NOT(ISERROR(SEARCH("製作",F85)))</formula>
    </cfRule>
    <cfRule type="cellIs" dxfId="726" priority="258" operator="equal">
      <formula>"中止,製作"</formula>
    </cfRule>
    <cfRule type="containsText" dxfId="725" priority="261" operator="containsText" text="中止,製作,夏休,冬休,その他">
      <formula>NOT(ISERROR(SEARCH("中止,製作,夏休,冬休,その他",F85)))</formula>
    </cfRule>
    <cfRule type="containsText" dxfId="724" priority="262" operator="containsText" text="中止">
      <formula>NOT(ISERROR(SEARCH("中止",F85)))</formula>
    </cfRule>
  </conditionalFormatting>
  <conditionalFormatting sqref="K85">
    <cfRule type="containsText" dxfId="723" priority="259" operator="containsText" text="中止,製作,夏休,冬休,その他">
      <formula>NOT(ISERROR(SEARCH("中止,製作,夏休,冬休,その他",K85)))</formula>
    </cfRule>
    <cfRule type="containsText" dxfId="722" priority="260" operator="containsText" text="中止">
      <formula>NOT(ISERROR(SEARCH("中止",K85)))</formula>
    </cfRule>
  </conditionalFormatting>
  <conditionalFormatting sqref="K85">
    <cfRule type="containsText" dxfId="721" priority="247" operator="containsText" text="その他">
      <formula>NOT(ISERROR(SEARCH("その他",K85)))</formula>
    </cfRule>
    <cfRule type="containsText" dxfId="720" priority="248" operator="containsText" text="冬休">
      <formula>NOT(ISERROR(SEARCH("冬休",K85)))</formula>
    </cfRule>
    <cfRule type="containsText" dxfId="719" priority="249" operator="containsText" text="夏休">
      <formula>NOT(ISERROR(SEARCH("夏休",K85)))</formula>
    </cfRule>
    <cfRule type="containsText" dxfId="718" priority="250" operator="containsText" text="製作">
      <formula>NOT(ISERROR(SEARCH("製作",K85)))</formula>
    </cfRule>
    <cfRule type="cellIs" dxfId="717" priority="251" operator="equal">
      <formula>"中止,製作"</formula>
    </cfRule>
    <cfRule type="containsText" dxfId="716" priority="252" operator="containsText" text="中止,製作,夏休,冬休,その他">
      <formula>NOT(ISERROR(SEARCH("中止,製作,夏休,冬休,その他",K85)))</formula>
    </cfRule>
    <cfRule type="containsText" dxfId="715" priority="253" operator="containsText" text="中止">
      <formula>NOT(ISERROR(SEARCH("中止",K85)))</formula>
    </cfRule>
  </conditionalFormatting>
  <conditionalFormatting sqref="P85">
    <cfRule type="containsText" dxfId="714" priority="240" operator="containsText" text="その他">
      <formula>NOT(ISERROR(SEARCH("その他",P85)))</formula>
    </cfRule>
    <cfRule type="containsText" dxfId="713" priority="241" operator="containsText" text="冬休">
      <formula>NOT(ISERROR(SEARCH("冬休",P85)))</formula>
    </cfRule>
    <cfRule type="containsText" dxfId="712" priority="242" operator="containsText" text="夏休">
      <formula>NOT(ISERROR(SEARCH("夏休",P85)))</formula>
    </cfRule>
    <cfRule type="containsText" dxfId="711" priority="243" operator="containsText" text="製作">
      <formula>NOT(ISERROR(SEARCH("製作",P85)))</formula>
    </cfRule>
    <cfRule type="cellIs" dxfId="710" priority="244" operator="equal">
      <formula>"中止,製作"</formula>
    </cfRule>
    <cfRule type="containsText" dxfId="709" priority="245" operator="containsText" text="中止,製作,夏休,冬休,その他">
      <formula>NOT(ISERROR(SEARCH("中止,製作,夏休,冬休,その他",P85)))</formula>
    </cfRule>
    <cfRule type="containsText" dxfId="708" priority="246" operator="containsText" text="中止">
      <formula>NOT(ISERROR(SEARCH("中止",P85)))</formula>
    </cfRule>
  </conditionalFormatting>
  <conditionalFormatting sqref="U85">
    <cfRule type="containsText" dxfId="707" priority="233" operator="containsText" text="その他">
      <formula>NOT(ISERROR(SEARCH("その他",U85)))</formula>
    </cfRule>
    <cfRule type="containsText" dxfId="706" priority="234" operator="containsText" text="冬休">
      <formula>NOT(ISERROR(SEARCH("冬休",U85)))</formula>
    </cfRule>
    <cfRule type="containsText" dxfId="705" priority="235" operator="containsText" text="夏休">
      <formula>NOT(ISERROR(SEARCH("夏休",U85)))</formula>
    </cfRule>
    <cfRule type="containsText" dxfId="704" priority="236" operator="containsText" text="製作">
      <formula>NOT(ISERROR(SEARCH("製作",U85)))</formula>
    </cfRule>
    <cfRule type="cellIs" dxfId="703" priority="237" operator="equal">
      <formula>"中止,製作"</formula>
    </cfRule>
    <cfRule type="containsText" dxfId="702" priority="238" operator="containsText" text="中止,製作,夏休,冬休,その他">
      <formula>NOT(ISERROR(SEARCH("中止,製作,夏休,冬休,その他",U85)))</formula>
    </cfRule>
    <cfRule type="containsText" dxfId="701" priority="239" operator="containsText" text="中止">
      <formula>NOT(ISERROR(SEARCH("中止",U85)))</formula>
    </cfRule>
  </conditionalFormatting>
  <conditionalFormatting sqref="Z85">
    <cfRule type="containsText" dxfId="700" priority="226" operator="containsText" text="その他">
      <formula>NOT(ISERROR(SEARCH("その他",Z85)))</formula>
    </cfRule>
    <cfRule type="containsText" dxfId="699" priority="227" operator="containsText" text="冬休">
      <formula>NOT(ISERROR(SEARCH("冬休",Z85)))</formula>
    </cfRule>
    <cfRule type="containsText" dxfId="698" priority="228" operator="containsText" text="夏休">
      <formula>NOT(ISERROR(SEARCH("夏休",Z85)))</formula>
    </cfRule>
    <cfRule type="containsText" dxfId="697" priority="229" operator="containsText" text="製作">
      <formula>NOT(ISERROR(SEARCH("製作",Z85)))</formula>
    </cfRule>
    <cfRule type="cellIs" dxfId="696" priority="230" operator="equal">
      <formula>"中止,製作"</formula>
    </cfRule>
    <cfRule type="containsText" dxfId="695" priority="231" operator="containsText" text="中止,製作,夏休,冬休,その他">
      <formula>NOT(ISERROR(SEARCH("中止,製作,夏休,冬休,その他",Z85)))</formula>
    </cfRule>
    <cfRule type="containsText" dxfId="694" priority="232" operator="containsText" text="中止">
      <formula>NOT(ISERROR(SEARCH("中止",Z85)))</formula>
    </cfRule>
  </conditionalFormatting>
  <conditionalFormatting sqref="F25:AG25">
    <cfRule type="containsText" dxfId="693" priority="224" operator="containsText" text="日">
      <formula>NOT(ISERROR(SEARCH("日",F25)))</formula>
    </cfRule>
    <cfRule type="containsText" dxfId="692" priority="225" operator="containsText" text="土">
      <formula>NOT(ISERROR(SEARCH("土",F25)))</formula>
    </cfRule>
  </conditionalFormatting>
  <conditionalFormatting sqref="F25:AG25">
    <cfRule type="containsText" dxfId="691" priority="217" operator="containsText" text="その他">
      <formula>NOT(ISERROR(SEARCH("その他",F25)))</formula>
    </cfRule>
    <cfRule type="containsText" dxfId="690" priority="218" operator="containsText" text="冬休">
      <formula>NOT(ISERROR(SEARCH("冬休",F25)))</formula>
    </cfRule>
    <cfRule type="containsText" dxfId="689" priority="219" operator="containsText" text="夏休">
      <formula>NOT(ISERROR(SEARCH("夏休",F25)))</formula>
    </cfRule>
    <cfRule type="containsText" dxfId="688" priority="220" operator="containsText" text="製作">
      <formula>NOT(ISERROR(SEARCH("製作",F25)))</formula>
    </cfRule>
    <cfRule type="cellIs" dxfId="687" priority="221" operator="equal">
      <formula>"中止,製作"</formula>
    </cfRule>
    <cfRule type="containsText" dxfId="686" priority="222" operator="containsText" text="中止,製作,夏休,冬休,その他">
      <formula>NOT(ISERROR(SEARCH("中止,製作,夏休,冬休,その他",F25)))</formula>
    </cfRule>
    <cfRule type="containsText" dxfId="685" priority="223" operator="containsText" text="中止">
      <formula>NOT(ISERROR(SEARCH("中止",F25)))</formula>
    </cfRule>
  </conditionalFormatting>
  <conditionalFormatting sqref="F32:AG32">
    <cfRule type="containsText" dxfId="684" priority="215" operator="containsText" text="日">
      <formula>NOT(ISERROR(SEARCH("日",F32)))</formula>
    </cfRule>
    <cfRule type="containsText" dxfId="683" priority="216" operator="containsText" text="土">
      <formula>NOT(ISERROR(SEARCH("土",F32)))</formula>
    </cfRule>
  </conditionalFormatting>
  <conditionalFormatting sqref="F32:AG32">
    <cfRule type="containsText" dxfId="682" priority="208" operator="containsText" text="その他">
      <formula>NOT(ISERROR(SEARCH("その他",F32)))</formula>
    </cfRule>
    <cfRule type="containsText" dxfId="681" priority="209" operator="containsText" text="冬休">
      <formula>NOT(ISERROR(SEARCH("冬休",F32)))</formula>
    </cfRule>
    <cfRule type="containsText" dxfId="680" priority="210" operator="containsText" text="夏休">
      <formula>NOT(ISERROR(SEARCH("夏休",F32)))</formula>
    </cfRule>
    <cfRule type="containsText" dxfId="679" priority="211" operator="containsText" text="製作">
      <formula>NOT(ISERROR(SEARCH("製作",F32)))</formula>
    </cfRule>
    <cfRule type="cellIs" dxfId="678" priority="212" operator="equal">
      <formula>"中止,製作"</formula>
    </cfRule>
    <cfRule type="containsText" dxfId="677" priority="213" operator="containsText" text="中止,製作,夏休,冬休,その他">
      <formula>NOT(ISERROR(SEARCH("中止,製作,夏休,冬休,その他",F32)))</formula>
    </cfRule>
    <cfRule type="containsText" dxfId="676" priority="214" operator="containsText" text="中止">
      <formula>NOT(ISERROR(SEARCH("中止",F32)))</formula>
    </cfRule>
  </conditionalFormatting>
  <conditionalFormatting sqref="F37:AG37">
    <cfRule type="containsText" dxfId="675" priority="206" operator="containsText" text="日">
      <formula>NOT(ISERROR(SEARCH("日",F37)))</formula>
    </cfRule>
    <cfRule type="containsText" dxfId="674" priority="207" operator="containsText" text="土">
      <formula>NOT(ISERROR(SEARCH("土",F37)))</formula>
    </cfRule>
  </conditionalFormatting>
  <conditionalFormatting sqref="F37:AG37">
    <cfRule type="containsText" dxfId="673" priority="199" operator="containsText" text="その他">
      <formula>NOT(ISERROR(SEARCH("その他",F37)))</formula>
    </cfRule>
    <cfRule type="containsText" dxfId="672" priority="200" operator="containsText" text="冬休">
      <formula>NOT(ISERROR(SEARCH("冬休",F37)))</formula>
    </cfRule>
    <cfRule type="containsText" dxfId="671" priority="201" operator="containsText" text="夏休">
      <formula>NOT(ISERROR(SEARCH("夏休",F37)))</formula>
    </cfRule>
    <cfRule type="containsText" dxfId="670" priority="202" operator="containsText" text="製作">
      <formula>NOT(ISERROR(SEARCH("製作",F37)))</formula>
    </cfRule>
    <cfRule type="cellIs" dxfId="669" priority="203" operator="equal">
      <formula>"中止,製作"</formula>
    </cfRule>
    <cfRule type="containsText" dxfId="668" priority="204" operator="containsText" text="中止,製作,夏休,冬休,その他">
      <formula>NOT(ISERROR(SEARCH("中止,製作,夏休,冬休,その他",F37)))</formula>
    </cfRule>
    <cfRule type="containsText" dxfId="667" priority="205" operator="containsText" text="中止">
      <formula>NOT(ISERROR(SEARCH("中止",F37)))</formula>
    </cfRule>
  </conditionalFormatting>
  <conditionalFormatting sqref="F45:T45 Y45:AG45">
    <cfRule type="containsText" dxfId="666" priority="197" operator="containsText" text="日">
      <formula>NOT(ISERROR(SEARCH("日",F45)))</formula>
    </cfRule>
    <cfRule type="containsText" dxfId="665" priority="198" operator="containsText" text="土">
      <formula>NOT(ISERROR(SEARCH("土",F45)))</formula>
    </cfRule>
  </conditionalFormatting>
  <conditionalFormatting sqref="F45:T45 Y45:AG45">
    <cfRule type="containsText" dxfId="664" priority="190" operator="containsText" text="その他">
      <formula>NOT(ISERROR(SEARCH("その他",F45)))</formula>
    </cfRule>
    <cfRule type="containsText" dxfId="663" priority="191" operator="containsText" text="冬休">
      <formula>NOT(ISERROR(SEARCH("冬休",F45)))</formula>
    </cfRule>
    <cfRule type="containsText" dxfId="662" priority="192" operator="containsText" text="夏休">
      <formula>NOT(ISERROR(SEARCH("夏休",F45)))</formula>
    </cfRule>
    <cfRule type="containsText" dxfId="661" priority="193" operator="containsText" text="製作">
      <formula>NOT(ISERROR(SEARCH("製作",F45)))</formula>
    </cfRule>
    <cfRule type="cellIs" dxfId="660" priority="194" operator="equal">
      <formula>"中止,製作"</formula>
    </cfRule>
    <cfRule type="containsText" dxfId="659" priority="195" operator="containsText" text="中止,製作,夏休,冬休,その他">
      <formula>NOT(ISERROR(SEARCH("中止,製作,夏休,冬休,その他",F45)))</formula>
    </cfRule>
    <cfRule type="containsText" dxfId="658" priority="196" operator="containsText" text="中止">
      <formula>NOT(ISERROR(SEARCH("中止",F45)))</formula>
    </cfRule>
  </conditionalFormatting>
  <conditionalFormatting sqref="F52:T52 Y52:AG52">
    <cfRule type="containsText" dxfId="657" priority="188" operator="containsText" text="日">
      <formula>NOT(ISERROR(SEARCH("日",F52)))</formula>
    </cfRule>
    <cfRule type="containsText" dxfId="656" priority="189" operator="containsText" text="土">
      <formula>NOT(ISERROR(SEARCH("土",F52)))</formula>
    </cfRule>
  </conditionalFormatting>
  <conditionalFormatting sqref="F52:T52 Y52:AG52">
    <cfRule type="containsText" dxfId="655" priority="181" operator="containsText" text="その他">
      <formula>NOT(ISERROR(SEARCH("その他",F52)))</formula>
    </cfRule>
    <cfRule type="containsText" dxfId="654" priority="182" operator="containsText" text="冬休">
      <formula>NOT(ISERROR(SEARCH("冬休",F52)))</formula>
    </cfRule>
    <cfRule type="containsText" dxfId="653" priority="183" operator="containsText" text="夏休">
      <formula>NOT(ISERROR(SEARCH("夏休",F52)))</formula>
    </cfRule>
    <cfRule type="containsText" dxfId="652" priority="184" operator="containsText" text="製作">
      <formula>NOT(ISERROR(SEARCH("製作",F52)))</formula>
    </cfRule>
    <cfRule type="cellIs" dxfId="651" priority="185" operator="equal">
      <formula>"中止,製作"</formula>
    </cfRule>
    <cfRule type="containsText" dxfId="650" priority="186" operator="containsText" text="中止,製作,夏休,冬休,その他">
      <formula>NOT(ISERROR(SEARCH("中止,製作,夏休,冬休,その他",F52)))</formula>
    </cfRule>
    <cfRule type="containsText" dxfId="649" priority="187" operator="containsText" text="中止">
      <formula>NOT(ISERROR(SEARCH("中止",F52)))</formula>
    </cfRule>
  </conditionalFormatting>
  <conditionalFormatting sqref="F57:T57 Y57:AG57">
    <cfRule type="containsText" dxfId="648" priority="179" operator="containsText" text="日">
      <formula>NOT(ISERROR(SEARCH("日",F57)))</formula>
    </cfRule>
    <cfRule type="containsText" dxfId="647" priority="180" operator="containsText" text="土">
      <formula>NOT(ISERROR(SEARCH("土",F57)))</formula>
    </cfRule>
  </conditionalFormatting>
  <conditionalFormatting sqref="F57:T57 Y57:AG57">
    <cfRule type="containsText" dxfId="646" priority="172" operator="containsText" text="その他">
      <formula>NOT(ISERROR(SEARCH("その他",F57)))</formula>
    </cfRule>
    <cfRule type="containsText" dxfId="645" priority="173" operator="containsText" text="冬休">
      <formula>NOT(ISERROR(SEARCH("冬休",F57)))</formula>
    </cfRule>
    <cfRule type="containsText" dxfId="644" priority="174" operator="containsText" text="夏休">
      <formula>NOT(ISERROR(SEARCH("夏休",F57)))</formula>
    </cfRule>
    <cfRule type="containsText" dxfId="643" priority="175" operator="containsText" text="製作">
      <formula>NOT(ISERROR(SEARCH("製作",F57)))</formula>
    </cfRule>
    <cfRule type="cellIs" dxfId="642" priority="176" operator="equal">
      <formula>"中止,製作"</formula>
    </cfRule>
    <cfRule type="containsText" dxfId="641" priority="177" operator="containsText" text="中止,製作,夏休,冬休,その他">
      <formula>NOT(ISERROR(SEARCH("中止,製作,夏休,冬休,その他",F57)))</formula>
    </cfRule>
    <cfRule type="containsText" dxfId="640" priority="178" operator="containsText" text="中止">
      <formula>NOT(ISERROR(SEARCH("中止",F57)))</formula>
    </cfRule>
  </conditionalFormatting>
  <conditionalFormatting sqref="F65:AG65">
    <cfRule type="containsText" dxfId="639" priority="170" operator="containsText" text="日">
      <formula>NOT(ISERROR(SEARCH("日",F65)))</formula>
    </cfRule>
    <cfRule type="containsText" dxfId="638" priority="171" operator="containsText" text="土">
      <formula>NOT(ISERROR(SEARCH("土",F65)))</formula>
    </cfRule>
  </conditionalFormatting>
  <conditionalFormatting sqref="F65:AG65">
    <cfRule type="containsText" dxfId="637" priority="163" operator="containsText" text="その他">
      <formula>NOT(ISERROR(SEARCH("その他",F65)))</formula>
    </cfRule>
    <cfRule type="containsText" dxfId="636" priority="164" operator="containsText" text="冬休">
      <formula>NOT(ISERROR(SEARCH("冬休",F65)))</formula>
    </cfRule>
    <cfRule type="containsText" dxfId="635" priority="165" operator="containsText" text="夏休">
      <formula>NOT(ISERROR(SEARCH("夏休",F65)))</formula>
    </cfRule>
    <cfRule type="containsText" dxfId="634" priority="166" operator="containsText" text="製作">
      <formula>NOT(ISERROR(SEARCH("製作",F65)))</formula>
    </cfRule>
    <cfRule type="cellIs" dxfId="633" priority="167" operator="equal">
      <formula>"中止,製作"</formula>
    </cfRule>
    <cfRule type="containsText" dxfId="632" priority="168" operator="containsText" text="中止,製作,夏休,冬休,その他">
      <formula>NOT(ISERROR(SEARCH("中止,製作,夏休,冬休,その他",F65)))</formula>
    </cfRule>
    <cfRule type="containsText" dxfId="631" priority="169" operator="containsText" text="中止">
      <formula>NOT(ISERROR(SEARCH("中止",F65)))</formula>
    </cfRule>
  </conditionalFormatting>
  <conditionalFormatting sqref="F72:AG72">
    <cfRule type="containsText" dxfId="630" priority="161" operator="containsText" text="日">
      <formula>NOT(ISERROR(SEARCH("日",F72)))</formula>
    </cfRule>
    <cfRule type="containsText" dxfId="629" priority="162" operator="containsText" text="土">
      <formula>NOT(ISERROR(SEARCH("土",F72)))</formula>
    </cfRule>
  </conditionalFormatting>
  <conditionalFormatting sqref="F72:AG72">
    <cfRule type="containsText" dxfId="628" priority="154" operator="containsText" text="その他">
      <formula>NOT(ISERROR(SEARCH("その他",F72)))</formula>
    </cfRule>
    <cfRule type="containsText" dxfId="627" priority="155" operator="containsText" text="冬休">
      <formula>NOT(ISERROR(SEARCH("冬休",F72)))</formula>
    </cfRule>
    <cfRule type="containsText" dxfId="626" priority="156" operator="containsText" text="夏休">
      <formula>NOT(ISERROR(SEARCH("夏休",F72)))</formula>
    </cfRule>
    <cfRule type="containsText" dxfId="625" priority="157" operator="containsText" text="製作">
      <formula>NOT(ISERROR(SEARCH("製作",F72)))</formula>
    </cfRule>
    <cfRule type="cellIs" dxfId="624" priority="158" operator="equal">
      <formula>"中止,製作"</formula>
    </cfRule>
    <cfRule type="containsText" dxfId="623" priority="159" operator="containsText" text="中止,製作,夏休,冬休,その他">
      <formula>NOT(ISERROR(SEARCH("中止,製作,夏休,冬休,その他",F72)))</formula>
    </cfRule>
    <cfRule type="containsText" dxfId="622" priority="160" operator="containsText" text="中止">
      <formula>NOT(ISERROR(SEARCH("中止",F72)))</formula>
    </cfRule>
  </conditionalFormatting>
  <conditionalFormatting sqref="F77:AG77">
    <cfRule type="containsText" dxfId="621" priority="152" operator="containsText" text="日">
      <formula>NOT(ISERROR(SEARCH("日",F77)))</formula>
    </cfRule>
    <cfRule type="containsText" dxfId="620" priority="153" operator="containsText" text="土">
      <formula>NOT(ISERROR(SEARCH("土",F77)))</formula>
    </cfRule>
  </conditionalFormatting>
  <conditionalFormatting sqref="F77:AG77">
    <cfRule type="containsText" dxfId="619" priority="145" operator="containsText" text="その他">
      <formula>NOT(ISERROR(SEARCH("その他",F77)))</formula>
    </cfRule>
    <cfRule type="containsText" dxfId="618" priority="146" operator="containsText" text="冬休">
      <formula>NOT(ISERROR(SEARCH("冬休",F77)))</formula>
    </cfRule>
    <cfRule type="containsText" dxfId="617" priority="147" operator="containsText" text="夏休">
      <formula>NOT(ISERROR(SEARCH("夏休",F77)))</formula>
    </cfRule>
    <cfRule type="containsText" dxfId="616" priority="148" operator="containsText" text="製作">
      <formula>NOT(ISERROR(SEARCH("製作",F77)))</formula>
    </cfRule>
    <cfRule type="cellIs" dxfId="615" priority="149" operator="equal">
      <formula>"中止,製作"</formula>
    </cfRule>
    <cfRule type="containsText" dxfId="614" priority="150" operator="containsText" text="中止,製作,夏休,冬休,その他">
      <formula>NOT(ISERROR(SEARCH("中止,製作,夏休,冬休,その他",F77)))</formula>
    </cfRule>
    <cfRule type="containsText" dxfId="613" priority="151" operator="containsText" text="中止">
      <formula>NOT(ISERROR(SEARCH("中止",F77)))</formula>
    </cfRule>
  </conditionalFormatting>
  <conditionalFormatting sqref="U45:X45">
    <cfRule type="containsText" dxfId="612" priority="143" operator="containsText" text="日">
      <formula>NOT(ISERROR(SEARCH("日",U45)))</formula>
    </cfRule>
    <cfRule type="containsText" dxfId="611" priority="144" operator="containsText" text="土">
      <formula>NOT(ISERROR(SEARCH("土",U45)))</formula>
    </cfRule>
  </conditionalFormatting>
  <conditionalFormatting sqref="U45:X45">
    <cfRule type="containsText" dxfId="610" priority="136" operator="containsText" text="その他">
      <formula>NOT(ISERROR(SEARCH("その他",U45)))</formula>
    </cfRule>
    <cfRule type="containsText" dxfId="609" priority="137" operator="containsText" text="冬休">
      <formula>NOT(ISERROR(SEARCH("冬休",U45)))</formula>
    </cfRule>
    <cfRule type="containsText" dxfId="608" priority="138" operator="containsText" text="夏休">
      <formula>NOT(ISERROR(SEARCH("夏休",U45)))</formula>
    </cfRule>
    <cfRule type="containsText" dxfId="607" priority="139" operator="containsText" text="製作">
      <formula>NOT(ISERROR(SEARCH("製作",U45)))</formula>
    </cfRule>
    <cfRule type="cellIs" dxfId="606" priority="140" operator="equal">
      <formula>"中止,製作"</formula>
    </cfRule>
    <cfRule type="containsText" dxfId="605" priority="141" operator="containsText" text="中止,製作,夏休,冬休,その他">
      <formula>NOT(ISERROR(SEARCH("中止,製作,夏休,冬休,その他",U45)))</formula>
    </cfRule>
    <cfRule type="containsText" dxfId="604" priority="142" operator="containsText" text="中止">
      <formula>NOT(ISERROR(SEARCH("中止",U45)))</formula>
    </cfRule>
  </conditionalFormatting>
  <conditionalFormatting sqref="U52:X52">
    <cfRule type="containsText" dxfId="603" priority="134" operator="containsText" text="日">
      <formula>NOT(ISERROR(SEARCH("日",U52)))</formula>
    </cfRule>
    <cfRule type="containsText" dxfId="602" priority="135" operator="containsText" text="土">
      <formula>NOT(ISERROR(SEARCH("土",U52)))</formula>
    </cfRule>
  </conditionalFormatting>
  <conditionalFormatting sqref="U52:X52">
    <cfRule type="containsText" dxfId="601" priority="127" operator="containsText" text="その他">
      <formula>NOT(ISERROR(SEARCH("その他",U52)))</formula>
    </cfRule>
    <cfRule type="containsText" dxfId="600" priority="128" operator="containsText" text="冬休">
      <formula>NOT(ISERROR(SEARCH("冬休",U52)))</formula>
    </cfRule>
    <cfRule type="containsText" dxfId="599" priority="129" operator="containsText" text="夏休">
      <formula>NOT(ISERROR(SEARCH("夏休",U52)))</formula>
    </cfRule>
    <cfRule type="containsText" dxfId="598" priority="130" operator="containsText" text="製作">
      <formula>NOT(ISERROR(SEARCH("製作",U52)))</formula>
    </cfRule>
    <cfRule type="cellIs" dxfId="597" priority="131" operator="equal">
      <formula>"中止,製作"</formula>
    </cfRule>
    <cfRule type="containsText" dxfId="596" priority="132" operator="containsText" text="中止,製作,夏休,冬休,その他">
      <formula>NOT(ISERROR(SEARCH("中止,製作,夏休,冬休,その他",U52)))</formula>
    </cfRule>
    <cfRule type="containsText" dxfId="595" priority="133" operator="containsText" text="中止">
      <formula>NOT(ISERROR(SEARCH("中止",U52)))</formula>
    </cfRule>
  </conditionalFormatting>
  <conditionalFormatting sqref="U57:X57">
    <cfRule type="containsText" dxfId="594" priority="125" operator="containsText" text="日">
      <formula>NOT(ISERROR(SEARCH("日",U57)))</formula>
    </cfRule>
    <cfRule type="containsText" dxfId="593" priority="126" operator="containsText" text="土">
      <formula>NOT(ISERROR(SEARCH("土",U57)))</formula>
    </cfRule>
  </conditionalFormatting>
  <conditionalFormatting sqref="U57:X57">
    <cfRule type="containsText" dxfId="592" priority="118" operator="containsText" text="その他">
      <formula>NOT(ISERROR(SEARCH("その他",U57)))</formula>
    </cfRule>
    <cfRule type="containsText" dxfId="591" priority="119" operator="containsText" text="冬休">
      <formula>NOT(ISERROR(SEARCH("冬休",U57)))</formula>
    </cfRule>
    <cfRule type="containsText" dxfId="590" priority="120" operator="containsText" text="夏休">
      <formula>NOT(ISERROR(SEARCH("夏休",U57)))</formula>
    </cfRule>
    <cfRule type="containsText" dxfId="589" priority="121" operator="containsText" text="製作">
      <formula>NOT(ISERROR(SEARCH("製作",U57)))</formula>
    </cfRule>
    <cfRule type="cellIs" dxfId="588" priority="122" operator="equal">
      <formula>"中止,製作"</formula>
    </cfRule>
    <cfRule type="containsText" dxfId="587" priority="123" operator="containsText" text="中止,製作,夏休,冬休,その他">
      <formula>NOT(ISERROR(SEARCH("中止,製作,夏休,冬休,その他",U57)))</formula>
    </cfRule>
    <cfRule type="containsText" dxfId="586" priority="124" operator="containsText" text="中止">
      <formula>NOT(ISERROR(SEARCH("中止",U57)))</formula>
    </cfRule>
  </conditionalFormatting>
  <conditionalFormatting sqref="F26:F31">
    <cfRule type="containsText" dxfId="585" priority="117" operator="containsText" text="－">
      <formula>NOT(ISERROR(SEARCH("－",F26)))</formula>
    </cfRule>
  </conditionalFormatting>
  <conditionalFormatting sqref="G26:G31 H28:U30 V30:AG30">
    <cfRule type="containsText" dxfId="584" priority="116" operator="containsText" text="－">
      <formula>NOT(ISERROR(SEARCH("－",G26)))</formula>
    </cfRule>
  </conditionalFormatting>
  <conditionalFormatting sqref="G26:AG31">
    <cfRule type="containsText" dxfId="583" priority="115" operator="containsText" text="－">
      <formula>NOT(ISERROR(SEARCH("－",G26)))</formula>
    </cfRule>
  </conditionalFormatting>
  <conditionalFormatting sqref="F33:AG36">
    <cfRule type="containsText" dxfId="582" priority="110" operator="containsText" text="退">
      <formula>NOT(ISERROR(SEARCH("退",F33)))</formula>
    </cfRule>
    <cfRule type="containsText" dxfId="581" priority="111" operator="containsText" text="入">
      <formula>NOT(ISERROR(SEARCH("入",F33)))</formula>
    </cfRule>
    <cfRule type="containsText" dxfId="580" priority="112" operator="containsText" text="入,退">
      <formula>NOT(ISERROR(SEARCH("入,退",F33)))</formula>
    </cfRule>
    <cfRule type="containsText" dxfId="579" priority="113" operator="containsText" text="入,退">
      <formula>NOT(ISERROR(SEARCH("入,退",F33)))</formula>
    </cfRule>
    <cfRule type="cellIs" dxfId="578" priority="114" operator="equal">
      <formula>"休"</formula>
    </cfRule>
  </conditionalFormatting>
  <conditionalFormatting sqref="F33:AG36">
    <cfRule type="containsText" dxfId="577" priority="109" operator="containsText" text="外">
      <formula>NOT(ISERROR(SEARCH("外",F33)))</formula>
    </cfRule>
  </conditionalFormatting>
  <conditionalFormatting sqref="F33:AG36">
    <cfRule type="containsText" dxfId="576" priority="108" operator="containsText" text="－">
      <formula>NOT(ISERROR(SEARCH("－",F33)))</formula>
    </cfRule>
  </conditionalFormatting>
  <conditionalFormatting sqref="F38:AG41">
    <cfRule type="containsText" dxfId="575" priority="103" operator="containsText" text="退">
      <formula>NOT(ISERROR(SEARCH("退",F38)))</formula>
    </cfRule>
    <cfRule type="containsText" dxfId="574" priority="104" operator="containsText" text="入">
      <formula>NOT(ISERROR(SEARCH("入",F38)))</formula>
    </cfRule>
    <cfRule type="containsText" dxfId="573" priority="105" operator="containsText" text="入,退">
      <formula>NOT(ISERROR(SEARCH("入,退",F38)))</formula>
    </cfRule>
    <cfRule type="containsText" dxfId="572" priority="106" operator="containsText" text="入,退">
      <formula>NOT(ISERROR(SEARCH("入,退",F38)))</formula>
    </cfRule>
    <cfRule type="cellIs" dxfId="571" priority="107" operator="equal">
      <formula>"休"</formula>
    </cfRule>
  </conditionalFormatting>
  <conditionalFormatting sqref="F38:AG41">
    <cfRule type="containsText" dxfId="570" priority="102" operator="containsText" text="外">
      <formula>NOT(ISERROR(SEARCH("外",F38)))</formula>
    </cfRule>
  </conditionalFormatting>
  <conditionalFormatting sqref="F38:AG41">
    <cfRule type="containsText" dxfId="569" priority="101" operator="containsText" text="－">
      <formula>NOT(ISERROR(SEARCH("－",F38)))</formula>
    </cfRule>
  </conditionalFormatting>
  <conditionalFormatting sqref="F46:AG51">
    <cfRule type="containsText" dxfId="568" priority="96" operator="containsText" text="退">
      <formula>NOT(ISERROR(SEARCH("退",F46)))</formula>
    </cfRule>
    <cfRule type="containsText" dxfId="567" priority="97" operator="containsText" text="入">
      <formula>NOT(ISERROR(SEARCH("入",F46)))</formula>
    </cfRule>
    <cfRule type="containsText" dxfId="566" priority="98" operator="containsText" text="入,退">
      <formula>NOT(ISERROR(SEARCH("入,退",F46)))</formula>
    </cfRule>
    <cfRule type="containsText" dxfId="565" priority="99" operator="containsText" text="入,退">
      <formula>NOT(ISERROR(SEARCH("入,退",F46)))</formula>
    </cfRule>
    <cfRule type="cellIs" dxfId="564" priority="100" operator="equal">
      <formula>"休"</formula>
    </cfRule>
  </conditionalFormatting>
  <conditionalFormatting sqref="F46:AG51">
    <cfRule type="containsText" dxfId="563" priority="95" operator="containsText" text="外">
      <formula>NOT(ISERROR(SEARCH("外",F46)))</formula>
    </cfRule>
  </conditionalFormatting>
  <conditionalFormatting sqref="F46:AG51">
    <cfRule type="containsText" dxfId="562" priority="94" operator="containsText" text="－">
      <formula>NOT(ISERROR(SEARCH("－",F46)))</formula>
    </cfRule>
  </conditionalFormatting>
  <conditionalFormatting sqref="F53:AG56">
    <cfRule type="containsText" dxfId="561" priority="89" operator="containsText" text="退">
      <formula>NOT(ISERROR(SEARCH("退",F53)))</formula>
    </cfRule>
    <cfRule type="containsText" dxfId="560" priority="90" operator="containsText" text="入">
      <formula>NOT(ISERROR(SEARCH("入",F53)))</formula>
    </cfRule>
    <cfRule type="containsText" dxfId="559" priority="91" operator="containsText" text="入,退">
      <formula>NOT(ISERROR(SEARCH("入,退",F53)))</formula>
    </cfRule>
    <cfRule type="containsText" dxfId="558" priority="92" operator="containsText" text="入,退">
      <formula>NOT(ISERROR(SEARCH("入,退",F53)))</formula>
    </cfRule>
    <cfRule type="cellIs" dxfId="557" priority="93" operator="equal">
      <formula>"休"</formula>
    </cfRule>
  </conditionalFormatting>
  <conditionalFormatting sqref="F53:AG56">
    <cfRule type="containsText" dxfId="556" priority="88" operator="containsText" text="外">
      <formula>NOT(ISERROR(SEARCH("外",F53)))</formula>
    </cfRule>
  </conditionalFormatting>
  <conditionalFormatting sqref="F53:AG56">
    <cfRule type="containsText" dxfId="555" priority="87" operator="containsText" text="－">
      <formula>NOT(ISERROR(SEARCH("－",F53)))</formula>
    </cfRule>
  </conditionalFormatting>
  <conditionalFormatting sqref="F59:AG61 F58 H58 J58:M58 P58:S58 U58:Y58 AB58:AG58">
    <cfRule type="containsText" dxfId="554" priority="82" operator="containsText" text="退">
      <formula>NOT(ISERROR(SEARCH("退",F58)))</formula>
    </cfRule>
    <cfRule type="containsText" dxfId="553" priority="83" operator="containsText" text="入">
      <formula>NOT(ISERROR(SEARCH("入",F58)))</formula>
    </cfRule>
    <cfRule type="containsText" dxfId="552" priority="84" operator="containsText" text="入,退">
      <formula>NOT(ISERROR(SEARCH("入,退",F58)))</formula>
    </cfRule>
    <cfRule type="containsText" dxfId="551" priority="85" operator="containsText" text="入,退">
      <formula>NOT(ISERROR(SEARCH("入,退",F58)))</formula>
    </cfRule>
    <cfRule type="cellIs" dxfId="550" priority="86" operator="equal">
      <formula>"休"</formula>
    </cfRule>
  </conditionalFormatting>
  <conditionalFormatting sqref="F59:AG61 F58 H58 J58:M58 P58:S58 U58:Y58 AB58:AG58">
    <cfRule type="containsText" dxfId="549" priority="81" operator="containsText" text="外">
      <formula>NOT(ISERROR(SEARCH("外",F58)))</formula>
    </cfRule>
  </conditionalFormatting>
  <conditionalFormatting sqref="F59:AG61 F58 H58 J58:M58 P58:S58 U58:Y58 AB58:AG58">
    <cfRule type="containsText" dxfId="548" priority="80" operator="containsText" text="－">
      <formula>NOT(ISERROR(SEARCH("－",F58)))</formula>
    </cfRule>
  </conditionalFormatting>
  <conditionalFormatting sqref="F66:AG71">
    <cfRule type="containsText" dxfId="547" priority="75" operator="containsText" text="退">
      <formula>NOT(ISERROR(SEARCH("退",F66)))</formula>
    </cfRule>
    <cfRule type="containsText" dxfId="546" priority="76" operator="containsText" text="入">
      <formula>NOT(ISERROR(SEARCH("入",F66)))</formula>
    </cfRule>
    <cfRule type="containsText" dxfId="545" priority="77" operator="containsText" text="入,退">
      <formula>NOT(ISERROR(SEARCH("入,退",F66)))</formula>
    </cfRule>
    <cfRule type="containsText" dxfId="544" priority="78" operator="containsText" text="入,退">
      <formula>NOT(ISERROR(SEARCH("入,退",F66)))</formula>
    </cfRule>
    <cfRule type="cellIs" dxfId="543" priority="79" operator="equal">
      <formula>"休"</formula>
    </cfRule>
  </conditionalFormatting>
  <conditionalFormatting sqref="F66:AG71">
    <cfRule type="containsText" dxfId="542" priority="74" operator="containsText" text="外">
      <formula>NOT(ISERROR(SEARCH("外",F66)))</formula>
    </cfRule>
  </conditionalFormatting>
  <conditionalFormatting sqref="F66:AG71">
    <cfRule type="containsText" dxfId="541" priority="73" operator="containsText" text="－">
      <formula>NOT(ISERROR(SEARCH("－",F66)))</formula>
    </cfRule>
  </conditionalFormatting>
  <conditionalFormatting sqref="F73:AG76">
    <cfRule type="containsText" dxfId="540" priority="68" operator="containsText" text="退">
      <formula>NOT(ISERROR(SEARCH("退",F73)))</formula>
    </cfRule>
    <cfRule type="containsText" dxfId="539" priority="69" operator="containsText" text="入">
      <formula>NOT(ISERROR(SEARCH("入",F73)))</formula>
    </cfRule>
    <cfRule type="containsText" dxfId="538" priority="70" operator="containsText" text="入,退">
      <formula>NOT(ISERROR(SEARCH("入,退",F73)))</formula>
    </cfRule>
    <cfRule type="containsText" dxfId="537" priority="71" operator="containsText" text="入,退">
      <formula>NOT(ISERROR(SEARCH("入,退",F73)))</formula>
    </cfRule>
    <cfRule type="cellIs" dxfId="536" priority="72" operator="equal">
      <formula>"休"</formula>
    </cfRule>
  </conditionalFormatting>
  <conditionalFormatting sqref="F73:AG76">
    <cfRule type="containsText" dxfId="535" priority="67" operator="containsText" text="外">
      <formula>NOT(ISERROR(SEARCH("外",F73)))</formula>
    </cfRule>
  </conditionalFormatting>
  <conditionalFormatting sqref="F73:AG76">
    <cfRule type="containsText" dxfId="534" priority="66" operator="containsText" text="－">
      <formula>NOT(ISERROR(SEARCH("－",F73)))</formula>
    </cfRule>
  </conditionalFormatting>
  <conditionalFormatting sqref="F78:AG81">
    <cfRule type="containsText" dxfId="533" priority="61" operator="containsText" text="退">
      <formula>NOT(ISERROR(SEARCH("退",F78)))</formula>
    </cfRule>
    <cfRule type="containsText" dxfId="532" priority="62" operator="containsText" text="入">
      <formula>NOT(ISERROR(SEARCH("入",F78)))</formula>
    </cfRule>
    <cfRule type="containsText" dxfId="531" priority="63" operator="containsText" text="入,退">
      <formula>NOT(ISERROR(SEARCH("入,退",F78)))</formula>
    </cfRule>
    <cfRule type="containsText" dxfId="530" priority="64" operator="containsText" text="入,退">
      <formula>NOT(ISERROR(SEARCH("入,退",F78)))</formula>
    </cfRule>
    <cfRule type="cellIs" dxfId="529" priority="65" operator="equal">
      <formula>"休"</formula>
    </cfRule>
  </conditionalFormatting>
  <conditionalFormatting sqref="F78:AG81">
    <cfRule type="containsText" dxfId="528" priority="60" operator="containsText" text="外">
      <formula>NOT(ISERROR(SEARCH("外",F78)))</formula>
    </cfRule>
  </conditionalFormatting>
  <conditionalFormatting sqref="F78:AG81">
    <cfRule type="containsText" dxfId="527" priority="59" operator="containsText" text="－">
      <formula>NOT(ISERROR(SEARCH("－",F78)))</formula>
    </cfRule>
  </conditionalFormatting>
  <conditionalFormatting sqref="G58">
    <cfRule type="containsText" dxfId="526" priority="54" operator="containsText" text="退">
      <formula>NOT(ISERROR(SEARCH("退",G58)))</formula>
    </cfRule>
    <cfRule type="containsText" dxfId="525" priority="55" operator="containsText" text="入">
      <formula>NOT(ISERROR(SEARCH("入",G58)))</formula>
    </cfRule>
    <cfRule type="containsText" dxfId="524" priority="56" operator="containsText" text="入,退">
      <formula>NOT(ISERROR(SEARCH("入,退",G58)))</formula>
    </cfRule>
    <cfRule type="containsText" dxfId="523" priority="57" operator="containsText" text="入,退">
      <formula>NOT(ISERROR(SEARCH("入,退",G58)))</formula>
    </cfRule>
    <cfRule type="cellIs" dxfId="522" priority="58" operator="equal">
      <formula>"休"</formula>
    </cfRule>
  </conditionalFormatting>
  <conditionalFormatting sqref="G58">
    <cfRule type="containsText" dxfId="521" priority="53" operator="containsText" text="外">
      <formula>NOT(ISERROR(SEARCH("外",G58)))</formula>
    </cfRule>
  </conditionalFormatting>
  <conditionalFormatting sqref="G58">
    <cfRule type="containsText" dxfId="520" priority="52" operator="containsText" text="－">
      <formula>NOT(ISERROR(SEARCH("－",G58)))</formula>
    </cfRule>
  </conditionalFormatting>
  <conditionalFormatting sqref="I58">
    <cfRule type="containsText" dxfId="519" priority="47" operator="containsText" text="退">
      <formula>NOT(ISERROR(SEARCH("退",I58)))</formula>
    </cfRule>
    <cfRule type="containsText" dxfId="518" priority="48" operator="containsText" text="入">
      <formula>NOT(ISERROR(SEARCH("入",I58)))</formula>
    </cfRule>
    <cfRule type="containsText" dxfId="517" priority="49" operator="containsText" text="入,退">
      <formula>NOT(ISERROR(SEARCH("入,退",I58)))</formula>
    </cfRule>
    <cfRule type="containsText" dxfId="516" priority="50" operator="containsText" text="入,退">
      <formula>NOT(ISERROR(SEARCH("入,退",I58)))</formula>
    </cfRule>
    <cfRule type="cellIs" dxfId="515" priority="51" operator="equal">
      <formula>"休"</formula>
    </cfRule>
  </conditionalFormatting>
  <conditionalFormatting sqref="I58">
    <cfRule type="containsText" dxfId="514" priority="46" operator="containsText" text="外">
      <formula>NOT(ISERROR(SEARCH("外",I58)))</formula>
    </cfRule>
  </conditionalFormatting>
  <conditionalFormatting sqref="I58">
    <cfRule type="containsText" dxfId="513" priority="45" operator="containsText" text="－">
      <formula>NOT(ISERROR(SEARCH("－",I58)))</formula>
    </cfRule>
  </conditionalFormatting>
  <conditionalFormatting sqref="N58:O58">
    <cfRule type="containsText" dxfId="512" priority="40" operator="containsText" text="退">
      <formula>NOT(ISERROR(SEARCH("退",N58)))</formula>
    </cfRule>
    <cfRule type="containsText" dxfId="511" priority="41" operator="containsText" text="入">
      <formula>NOT(ISERROR(SEARCH("入",N58)))</formula>
    </cfRule>
    <cfRule type="containsText" dxfId="510" priority="42" operator="containsText" text="入,退">
      <formula>NOT(ISERROR(SEARCH("入,退",N58)))</formula>
    </cfRule>
    <cfRule type="containsText" dxfId="509" priority="43" operator="containsText" text="入,退">
      <formula>NOT(ISERROR(SEARCH("入,退",N58)))</formula>
    </cfRule>
    <cfRule type="cellIs" dxfId="508" priority="44" operator="equal">
      <formula>"休"</formula>
    </cfRule>
  </conditionalFormatting>
  <conditionalFormatting sqref="N58:O58">
    <cfRule type="containsText" dxfId="507" priority="39" operator="containsText" text="外">
      <formula>NOT(ISERROR(SEARCH("外",N58)))</formula>
    </cfRule>
  </conditionalFormatting>
  <conditionalFormatting sqref="N58:O58">
    <cfRule type="containsText" dxfId="506" priority="38" operator="containsText" text="－">
      <formula>NOT(ISERROR(SEARCH("－",N58)))</formula>
    </cfRule>
  </conditionalFormatting>
  <conditionalFormatting sqref="T58">
    <cfRule type="containsText" dxfId="505" priority="33" operator="containsText" text="退">
      <formula>NOT(ISERROR(SEARCH("退",T58)))</formula>
    </cfRule>
    <cfRule type="containsText" dxfId="504" priority="34" operator="containsText" text="入">
      <formula>NOT(ISERROR(SEARCH("入",T58)))</formula>
    </cfRule>
    <cfRule type="containsText" dxfId="503" priority="35" operator="containsText" text="入,退">
      <formula>NOT(ISERROR(SEARCH("入,退",T58)))</formula>
    </cfRule>
    <cfRule type="containsText" dxfId="502" priority="36" operator="containsText" text="入,退">
      <formula>NOT(ISERROR(SEARCH("入,退",T58)))</formula>
    </cfRule>
    <cfRule type="cellIs" dxfId="501" priority="37" operator="equal">
      <formula>"休"</formula>
    </cfRule>
  </conditionalFormatting>
  <conditionalFormatting sqref="T58">
    <cfRule type="containsText" dxfId="500" priority="32" operator="containsText" text="外">
      <formula>NOT(ISERROR(SEARCH("外",T58)))</formula>
    </cfRule>
  </conditionalFormatting>
  <conditionalFormatting sqref="T58">
    <cfRule type="containsText" dxfId="499" priority="31" operator="containsText" text="－">
      <formula>NOT(ISERROR(SEARCH("－",T58)))</formula>
    </cfRule>
  </conditionalFormatting>
  <conditionalFormatting sqref="Z58:AA58">
    <cfRule type="containsText" dxfId="498" priority="26" operator="containsText" text="退">
      <formula>NOT(ISERROR(SEARCH("退",Z58)))</formula>
    </cfRule>
    <cfRule type="containsText" dxfId="497" priority="27" operator="containsText" text="入">
      <formula>NOT(ISERROR(SEARCH("入",Z58)))</formula>
    </cfRule>
    <cfRule type="containsText" dxfId="496" priority="28" operator="containsText" text="入,退">
      <formula>NOT(ISERROR(SEARCH("入,退",Z58)))</formula>
    </cfRule>
    <cfRule type="containsText" dxfId="495" priority="29" operator="containsText" text="入,退">
      <formula>NOT(ISERROR(SEARCH("入,退",Z58)))</formula>
    </cfRule>
    <cfRule type="cellIs" dxfId="494" priority="30" operator="equal">
      <formula>"休"</formula>
    </cfRule>
  </conditionalFormatting>
  <conditionalFormatting sqref="Z58:AA58">
    <cfRule type="containsText" dxfId="493" priority="25" operator="containsText" text="外">
      <formula>NOT(ISERROR(SEARCH("外",Z58)))</formula>
    </cfRule>
  </conditionalFormatting>
  <conditionalFormatting sqref="Z58:AA58">
    <cfRule type="containsText" dxfId="492" priority="24" operator="containsText" text="－">
      <formula>NOT(ISERROR(SEARCH("－",Z58)))</formula>
    </cfRule>
  </conditionalFormatting>
  <conditionalFormatting sqref="Z87">
    <cfRule type="containsText" dxfId="491" priority="18" operator="containsText" text="退">
      <formula>NOT(ISERROR(SEARCH("退",Z87)))</formula>
    </cfRule>
    <cfRule type="containsText" dxfId="490" priority="19" operator="containsText" text="入">
      <formula>NOT(ISERROR(SEARCH("入",Z87)))</formula>
    </cfRule>
    <cfRule type="containsText" dxfId="489" priority="20" operator="containsText" text="入,退">
      <formula>NOT(ISERROR(SEARCH("入,退",Z87)))</formula>
    </cfRule>
    <cfRule type="containsText" dxfId="488" priority="21" operator="containsText" text="入,退">
      <formula>NOT(ISERROR(SEARCH("入,退",Z87)))</formula>
    </cfRule>
    <cfRule type="cellIs" dxfId="487" priority="23" operator="equal">
      <formula>"休"</formula>
    </cfRule>
  </conditionalFormatting>
  <conditionalFormatting sqref="Z87">
    <cfRule type="containsText" dxfId="486" priority="22" operator="containsText" text="休">
      <formula>NOT(ISERROR(SEARCH("休",Z87)))</formula>
    </cfRule>
  </conditionalFormatting>
  <conditionalFormatting sqref="Z87">
    <cfRule type="containsText" dxfId="485" priority="17" operator="containsText" text="外">
      <formula>NOT(ISERROR(SEARCH("外",Z87)))</formula>
    </cfRule>
  </conditionalFormatting>
  <conditionalFormatting sqref="Z87">
    <cfRule type="containsText" dxfId="484" priority="16" operator="containsText" text="－">
      <formula>NOT(ISERROR(SEARCH("－",Z87)))</formula>
    </cfRule>
  </conditionalFormatting>
  <conditionalFormatting sqref="AE87 U87 P87 K87">
    <cfRule type="containsText" dxfId="483" priority="10" operator="containsText" text="退">
      <formula>NOT(ISERROR(SEARCH("退",K87)))</formula>
    </cfRule>
    <cfRule type="containsText" dxfId="482" priority="11" operator="containsText" text="入">
      <formula>NOT(ISERROR(SEARCH("入",K87)))</formula>
    </cfRule>
    <cfRule type="containsText" dxfId="481" priority="12" operator="containsText" text="入,退">
      <formula>NOT(ISERROR(SEARCH("入,退",K87)))</formula>
    </cfRule>
    <cfRule type="containsText" dxfId="480" priority="13" operator="containsText" text="入,退">
      <formula>NOT(ISERROR(SEARCH("入,退",K87)))</formula>
    </cfRule>
    <cfRule type="cellIs" dxfId="479" priority="15" operator="equal">
      <formula>"休"</formula>
    </cfRule>
  </conditionalFormatting>
  <conditionalFormatting sqref="AE87 U87 P87 K87">
    <cfRule type="containsText" dxfId="478" priority="14" operator="containsText" text="休">
      <formula>NOT(ISERROR(SEARCH("休",K87)))</formula>
    </cfRule>
  </conditionalFormatting>
  <conditionalFormatting sqref="AE87 U87 P87 K87">
    <cfRule type="containsText" dxfId="477" priority="9" operator="containsText" text="外">
      <formula>NOT(ISERROR(SEARCH("外",K87)))</formula>
    </cfRule>
  </conditionalFormatting>
  <conditionalFormatting sqref="AE87 U87 P87 K87">
    <cfRule type="containsText" dxfId="476" priority="8" operator="containsText" text="－">
      <formula>NOT(ISERROR(SEARCH("－",K87)))</formula>
    </cfRule>
  </conditionalFormatting>
  <conditionalFormatting sqref="F87">
    <cfRule type="containsText" dxfId="475" priority="3" operator="containsText" text="退">
      <formula>NOT(ISERROR(SEARCH("退",F87)))</formula>
    </cfRule>
    <cfRule type="containsText" dxfId="474" priority="4" operator="containsText" text="入">
      <formula>NOT(ISERROR(SEARCH("入",F87)))</formula>
    </cfRule>
    <cfRule type="containsText" dxfId="473" priority="5" operator="containsText" text="入,退">
      <formula>NOT(ISERROR(SEARCH("入,退",F87)))</formula>
    </cfRule>
    <cfRule type="containsText" dxfId="472" priority="6" operator="containsText" text="入,退">
      <formula>NOT(ISERROR(SEARCH("入,退",F87)))</formula>
    </cfRule>
    <cfRule type="cellIs" dxfId="471" priority="7" operator="equal">
      <formula>"休"</formula>
    </cfRule>
  </conditionalFormatting>
  <conditionalFormatting sqref="F87">
    <cfRule type="containsText" dxfId="470" priority="2" operator="containsText" text="外">
      <formula>NOT(ISERROR(SEARCH("外",F87)))</formula>
    </cfRule>
  </conditionalFormatting>
  <conditionalFormatting sqref="F87">
    <cfRule type="containsText" dxfId="469"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0"/>
  </sheetPr>
  <dimension ref="A1:AI212"/>
  <sheetViews>
    <sheetView view="pageBreakPreview" zoomScale="80" zoomScaleNormal="100" zoomScaleSheetLayoutView="80" workbookViewId="0">
      <selection activeCell="AQ10" sqref="AQ10"/>
    </sheetView>
  </sheetViews>
  <sheetFormatPr defaultRowHeight="13.5"/>
  <cols>
    <col min="1" max="1" width="2.125" style="1346" customWidth="1"/>
    <col min="2" max="2" width="9.625" style="1344" customWidth="1"/>
    <col min="3" max="30" width="3.75" style="1344" customWidth="1"/>
    <col min="31" max="31" width="2" style="1344" customWidth="1"/>
    <col min="32" max="32" width="11.125" style="1346" customWidth="1"/>
    <col min="33" max="33" width="8.5" style="1344" bestFit="1" customWidth="1"/>
    <col min="34" max="16384" width="9" style="1346"/>
  </cols>
  <sheetData>
    <row r="1" spans="1:35" ht="18.75">
      <c r="A1" s="1343" t="s">
        <v>842</v>
      </c>
      <c r="B1" s="1343"/>
      <c r="M1" s="1345"/>
      <c r="AG1" s="1347" t="s">
        <v>866</v>
      </c>
    </row>
    <row r="2" spans="1:35" ht="13.5" customHeight="1">
      <c r="Q2" s="1346"/>
      <c r="S2" s="1348"/>
      <c r="T2" s="1349"/>
      <c r="U2" s="3304" t="s">
        <v>843</v>
      </c>
      <c r="V2" s="3305"/>
      <c r="W2" s="3304" t="s">
        <v>844</v>
      </c>
      <c r="X2" s="3305"/>
      <c r="Y2" s="3306" t="s">
        <v>845</v>
      </c>
      <c r="Z2" s="3307"/>
      <c r="AB2" s="3308" t="s">
        <v>846</v>
      </c>
      <c r="AC2" s="3306"/>
      <c r="AD2" s="3306"/>
      <c r="AE2" s="3306"/>
      <c r="AF2" s="3306"/>
      <c r="AG2" s="1350" t="s">
        <v>847</v>
      </c>
    </row>
    <row r="3" spans="1:35" ht="13.5" customHeight="1" thickBot="1">
      <c r="B3" s="3290" t="s">
        <v>848</v>
      </c>
      <c r="C3" s="3290"/>
      <c r="D3" s="3290"/>
      <c r="E3" s="3290"/>
      <c r="F3" s="1344" t="s">
        <v>2076</v>
      </c>
      <c r="G3" s="3303" t="str">
        <f>入力シート!C10</f>
        <v>県道博多天神線排水性舗装工事（第２工区）</v>
      </c>
      <c r="H3" s="3303"/>
      <c r="I3" s="3303"/>
      <c r="J3" s="3303"/>
      <c r="K3" s="3303"/>
      <c r="L3" s="3303"/>
      <c r="M3" s="3303"/>
      <c r="N3" s="3303"/>
      <c r="O3" s="3303"/>
      <c r="P3" s="3303"/>
      <c r="R3" s="1346"/>
      <c r="S3" s="3309" t="s">
        <v>850</v>
      </c>
      <c r="T3" s="3310"/>
      <c r="U3" s="3311">
        <f>+AG10+AG21+AG32+AG43+AG54+AG65+AG76+AG87+AG98+AG117+AG128+AG139+AG150+AG161+AG172+AG183+AG194+AG205</f>
        <v>504</v>
      </c>
      <c r="V3" s="3312"/>
      <c r="W3" s="3313">
        <f>+AG11+AG22+AG33+AG44+AG55+AG66+AG77+AG88+AG99+AG118+AG129+AG140+AG151+AG162+AG173+AG184+AG195+AG206</f>
        <v>0</v>
      </c>
      <c r="X3" s="3310"/>
      <c r="Y3" s="3314">
        <f>+W3/U3</f>
        <v>0</v>
      </c>
      <c r="Z3" s="3315"/>
      <c r="AB3" s="3316" t="s">
        <v>851</v>
      </c>
      <c r="AC3" s="3317"/>
      <c r="AD3" s="3317"/>
      <c r="AE3" s="3317"/>
      <c r="AF3" s="3317"/>
      <c r="AG3" s="1352">
        <f>+AI3-W4</f>
        <v>144</v>
      </c>
      <c r="AI3" s="1353">
        <f>ROUNDUP(+U4*0.285,0)</f>
        <v>144</v>
      </c>
    </row>
    <row r="4" spans="1:35" ht="13.5" customHeight="1" thickBot="1">
      <c r="B4" s="3290" t="s">
        <v>852</v>
      </c>
      <c r="C4" s="3290"/>
      <c r="D4" s="3290"/>
      <c r="E4" s="3290"/>
      <c r="F4" s="1344" t="s">
        <v>2076</v>
      </c>
      <c r="G4" s="3320">
        <v>44409</v>
      </c>
      <c r="H4" s="3321"/>
      <c r="I4" s="3321"/>
      <c r="J4" s="3321"/>
      <c r="K4" s="3322"/>
      <c r="R4" s="1346"/>
      <c r="S4" s="3327" t="s">
        <v>853</v>
      </c>
      <c r="T4" s="3328"/>
      <c r="U4" s="3329">
        <f>+U3</f>
        <v>504</v>
      </c>
      <c r="V4" s="3330"/>
      <c r="W4" s="3331">
        <f>+AG13+AG24+AG35+AG46+AG57+AG68+AG79+AG90+AG101+AG120+AG131+AG142+AG153+AG164+AG175+AG186+AG197+AG208</f>
        <v>0</v>
      </c>
      <c r="X4" s="3328"/>
      <c r="Y4" s="3332">
        <f>+W4/U4</f>
        <v>0</v>
      </c>
      <c r="Z4" s="3333"/>
      <c r="AB4" s="3318" t="s">
        <v>854</v>
      </c>
      <c r="AC4" s="3319"/>
      <c r="AD4" s="3319"/>
      <c r="AE4" s="3319"/>
      <c r="AF4" s="3319"/>
      <c r="AG4" s="1352">
        <f>+AI4-W4</f>
        <v>126</v>
      </c>
      <c r="AI4" s="1353">
        <f>ROUNDUP(+U4*0.25,0)</f>
        <v>126</v>
      </c>
    </row>
    <row r="5" spans="1:35" ht="13.5" customHeight="1" thickTop="1" thickBot="1">
      <c r="B5" s="3292" t="s">
        <v>855</v>
      </c>
      <c r="C5" s="3292"/>
      <c r="D5" s="3292"/>
      <c r="E5" s="3292"/>
      <c r="F5" s="1344" t="s">
        <v>2076</v>
      </c>
      <c r="G5" s="3320">
        <v>44540</v>
      </c>
      <c r="H5" s="3321"/>
      <c r="I5" s="3321"/>
      <c r="J5" s="3321"/>
      <c r="K5" s="3322"/>
      <c r="L5" s="3293" t="s">
        <v>856</v>
      </c>
      <c r="M5" s="3293"/>
      <c r="N5" s="3293"/>
      <c r="O5" s="1344" t="s">
        <v>2076</v>
      </c>
      <c r="P5" s="3323">
        <f>+G5-G4+1</f>
        <v>132</v>
      </c>
      <c r="Q5" s="3324"/>
      <c r="R5" s="3324"/>
      <c r="S5" s="3295" t="s">
        <v>2077</v>
      </c>
      <c r="T5" s="3296"/>
      <c r="U5" s="3297">
        <f>AI15+AI26+AI37+AI48+AI59+AI70+AI81+AI92+AI103+AI122+AI133+AI144+AI155+AI166+AI177+AI188+AI199+AI210</f>
        <v>16</v>
      </c>
      <c r="V5" s="3298"/>
      <c r="W5" s="3299">
        <f>AG15+AG26+AG37+AG48+AG59+AG70+AG81+AG92+AG103+AG122+AG133+AG144+AG155+AG166+AG177+AG188+AG199+AG210</f>
        <v>0</v>
      </c>
      <c r="X5" s="3300"/>
      <c r="Y5" s="3301">
        <f>W5/U5</f>
        <v>0</v>
      </c>
      <c r="Z5" s="3302"/>
      <c r="AA5" s="1354"/>
      <c r="AB5" s="3325" t="s">
        <v>857</v>
      </c>
      <c r="AC5" s="3326"/>
      <c r="AD5" s="3326"/>
      <c r="AE5" s="3326"/>
      <c r="AF5" s="3326"/>
      <c r="AG5" s="1355">
        <f>+AI5-W4</f>
        <v>108</v>
      </c>
      <c r="AI5" s="1353">
        <f>ROUNDUP(+U4*0.214,0)</f>
        <v>108</v>
      </c>
    </row>
    <row r="6" spans="1:35" ht="13.5" customHeight="1">
      <c r="C6" s="1346"/>
      <c r="D6" s="1346"/>
      <c r="E6" s="1346"/>
      <c r="F6" s="1346"/>
      <c r="W6" s="1356"/>
      <c r="X6" s="1356"/>
      <c r="Y6" s="1356"/>
      <c r="Z6" s="1356"/>
      <c r="AA6" s="1356"/>
      <c r="AB6" s="1356"/>
      <c r="AC6" s="1356"/>
      <c r="AD6" s="1356"/>
      <c r="AE6" s="1356"/>
    </row>
    <row r="7" spans="1:35" ht="13.5" customHeight="1"/>
    <row r="8" spans="1:35">
      <c r="B8" s="1357" t="s">
        <v>858</v>
      </c>
      <c r="C8" s="1358">
        <f>+G4</f>
        <v>44409</v>
      </c>
      <c r="D8" s="1359">
        <f>+C8+1</f>
        <v>44410</v>
      </c>
      <c r="E8" s="1359">
        <f t="shared" ref="E8:AD8" si="0">+D8+1</f>
        <v>44411</v>
      </c>
      <c r="F8" s="1359">
        <f t="shared" si="0"/>
        <v>44412</v>
      </c>
      <c r="G8" s="1359">
        <f t="shared" si="0"/>
        <v>44413</v>
      </c>
      <c r="H8" s="1359">
        <f t="shared" si="0"/>
        <v>44414</v>
      </c>
      <c r="I8" s="1359">
        <f t="shared" si="0"/>
        <v>44415</v>
      </c>
      <c r="J8" s="1359">
        <f t="shared" si="0"/>
        <v>44416</v>
      </c>
      <c r="K8" s="1359">
        <f t="shared" si="0"/>
        <v>44417</v>
      </c>
      <c r="L8" s="1359">
        <f t="shared" si="0"/>
        <v>44418</v>
      </c>
      <c r="M8" s="1359">
        <f t="shared" si="0"/>
        <v>44419</v>
      </c>
      <c r="N8" s="1359">
        <f t="shared" si="0"/>
        <v>44420</v>
      </c>
      <c r="O8" s="1359">
        <f t="shared" si="0"/>
        <v>44421</v>
      </c>
      <c r="P8" s="1359">
        <f t="shared" si="0"/>
        <v>44422</v>
      </c>
      <c r="Q8" s="1359">
        <f t="shared" si="0"/>
        <v>44423</v>
      </c>
      <c r="R8" s="1359">
        <f t="shared" si="0"/>
        <v>44424</v>
      </c>
      <c r="S8" s="1359">
        <f t="shared" si="0"/>
        <v>44425</v>
      </c>
      <c r="T8" s="1359">
        <f t="shared" si="0"/>
        <v>44426</v>
      </c>
      <c r="U8" s="1359">
        <f t="shared" si="0"/>
        <v>44427</v>
      </c>
      <c r="V8" s="1359">
        <f t="shared" si="0"/>
        <v>44428</v>
      </c>
      <c r="W8" s="1359">
        <f>+V8+1</f>
        <v>44429</v>
      </c>
      <c r="X8" s="1359">
        <f t="shared" si="0"/>
        <v>44430</v>
      </c>
      <c r="Y8" s="1359">
        <f t="shared" si="0"/>
        <v>44431</v>
      </c>
      <c r="Z8" s="1359">
        <f t="shared" si="0"/>
        <v>44432</v>
      </c>
      <c r="AA8" s="1359">
        <f>+Z8+1</f>
        <v>44433</v>
      </c>
      <c r="AB8" s="1359">
        <f t="shared" si="0"/>
        <v>44434</v>
      </c>
      <c r="AC8" s="1359">
        <f>+AB8+1</f>
        <v>44435</v>
      </c>
      <c r="AD8" s="1360">
        <f t="shared" si="0"/>
        <v>44436</v>
      </c>
      <c r="AE8" s="1361"/>
      <c r="AF8" s="3281">
        <v>1</v>
      </c>
      <c r="AG8" s="3282"/>
    </row>
    <row r="9" spans="1:35">
      <c r="B9" s="1362" t="s">
        <v>859</v>
      </c>
      <c r="C9" s="1363" t="str">
        <f>TEXT(WEEKDAY(+C8),"aaa")</f>
        <v>日</v>
      </c>
      <c r="D9" s="1364" t="str">
        <f t="shared" ref="D9:AD9" si="1">TEXT(WEEKDAY(+D8),"aaa")</f>
        <v>月</v>
      </c>
      <c r="E9" s="1364" t="str">
        <f t="shared" si="1"/>
        <v>火</v>
      </c>
      <c r="F9" s="1364" t="str">
        <f t="shared" si="1"/>
        <v>水</v>
      </c>
      <c r="G9" s="1364" t="str">
        <f t="shared" si="1"/>
        <v>木</v>
      </c>
      <c r="H9" s="1364" t="str">
        <f t="shared" si="1"/>
        <v>金</v>
      </c>
      <c r="I9" s="1364" t="str">
        <f t="shared" si="1"/>
        <v>土</v>
      </c>
      <c r="J9" s="1364" t="str">
        <f t="shared" si="1"/>
        <v>日</v>
      </c>
      <c r="K9" s="1364" t="str">
        <f t="shared" si="1"/>
        <v>月</v>
      </c>
      <c r="L9" s="1364" t="str">
        <f t="shared" si="1"/>
        <v>火</v>
      </c>
      <c r="M9" s="1364" t="str">
        <f t="shared" si="1"/>
        <v>水</v>
      </c>
      <c r="N9" s="1364" t="str">
        <f t="shared" si="1"/>
        <v>木</v>
      </c>
      <c r="O9" s="1364" t="str">
        <f t="shared" si="1"/>
        <v>金</v>
      </c>
      <c r="P9" s="1364" t="str">
        <f t="shared" si="1"/>
        <v>土</v>
      </c>
      <c r="Q9" s="1364" t="str">
        <f t="shared" si="1"/>
        <v>日</v>
      </c>
      <c r="R9" s="1364" t="str">
        <f t="shared" si="1"/>
        <v>月</v>
      </c>
      <c r="S9" s="1364" t="str">
        <f t="shared" si="1"/>
        <v>火</v>
      </c>
      <c r="T9" s="1364" t="str">
        <f t="shared" si="1"/>
        <v>水</v>
      </c>
      <c r="U9" s="1364" t="str">
        <f t="shared" si="1"/>
        <v>木</v>
      </c>
      <c r="V9" s="1364" t="str">
        <f t="shared" si="1"/>
        <v>金</v>
      </c>
      <c r="W9" s="1364" t="str">
        <f t="shared" si="1"/>
        <v>土</v>
      </c>
      <c r="X9" s="1364" t="str">
        <f t="shared" si="1"/>
        <v>日</v>
      </c>
      <c r="Y9" s="1364" t="str">
        <f t="shared" si="1"/>
        <v>月</v>
      </c>
      <c r="Z9" s="1364" t="str">
        <f t="shared" si="1"/>
        <v>火</v>
      </c>
      <c r="AA9" s="1364" t="str">
        <f t="shared" si="1"/>
        <v>水</v>
      </c>
      <c r="AB9" s="1364" t="str">
        <f t="shared" si="1"/>
        <v>木</v>
      </c>
      <c r="AC9" s="1364" t="str">
        <f t="shared" si="1"/>
        <v>金</v>
      </c>
      <c r="AD9" s="1365" t="str">
        <f t="shared" si="1"/>
        <v>土</v>
      </c>
      <c r="AE9" s="1356"/>
      <c r="AF9" s="1366" t="s">
        <v>860</v>
      </c>
      <c r="AG9" s="1350">
        <f>+COUNTA(C10:AD11)</f>
        <v>0</v>
      </c>
    </row>
    <row r="10" spans="1:35" ht="13.5" customHeight="1">
      <c r="B10" s="3283" t="s">
        <v>861</v>
      </c>
      <c r="C10" s="3285"/>
      <c r="D10" s="3276"/>
      <c r="E10" s="3276"/>
      <c r="F10" s="3276"/>
      <c r="G10" s="3276"/>
      <c r="H10" s="3276"/>
      <c r="I10" s="3276"/>
      <c r="J10" s="3276"/>
      <c r="K10" s="3276"/>
      <c r="L10" s="3276"/>
      <c r="M10" s="3276"/>
      <c r="N10" s="3276"/>
      <c r="O10" s="3276"/>
      <c r="P10" s="3276"/>
      <c r="Q10" s="3276"/>
      <c r="R10" s="3276"/>
      <c r="S10" s="3276"/>
      <c r="T10" s="3276"/>
      <c r="U10" s="3276"/>
      <c r="V10" s="3276"/>
      <c r="W10" s="3276"/>
      <c r="X10" s="3276"/>
      <c r="Y10" s="3276"/>
      <c r="Z10" s="3276"/>
      <c r="AA10" s="3276"/>
      <c r="AB10" s="3276"/>
      <c r="AC10" s="3276"/>
      <c r="AD10" s="3277"/>
      <c r="AE10" s="1356"/>
      <c r="AF10" s="1367" t="s">
        <v>862</v>
      </c>
      <c r="AG10" s="1368">
        <f>COUNTA(C8:AD8)-AG9</f>
        <v>28</v>
      </c>
    </row>
    <row r="11" spans="1:35" ht="13.5" customHeight="1">
      <c r="B11" s="3284"/>
      <c r="C11" s="3285"/>
      <c r="D11" s="3276"/>
      <c r="E11" s="3276"/>
      <c r="F11" s="3276"/>
      <c r="G11" s="3276"/>
      <c r="H11" s="3276"/>
      <c r="I11" s="3276"/>
      <c r="J11" s="3276"/>
      <c r="K11" s="3276"/>
      <c r="L11" s="3276"/>
      <c r="M11" s="3276"/>
      <c r="N11" s="3276"/>
      <c r="O11" s="3276"/>
      <c r="P11" s="3276"/>
      <c r="Q11" s="3276"/>
      <c r="R11" s="3276"/>
      <c r="S11" s="3276"/>
      <c r="T11" s="3276"/>
      <c r="U11" s="3276"/>
      <c r="V11" s="3276"/>
      <c r="W11" s="3276"/>
      <c r="X11" s="3276"/>
      <c r="Y11" s="3276"/>
      <c r="Z11" s="3276"/>
      <c r="AA11" s="3276"/>
      <c r="AB11" s="3276"/>
      <c r="AC11" s="3276"/>
      <c r="AD11" s="3277"/>
      <c r="AE11" s="1356"/>
      <c r="AF11" s="1367" t="s">
        <v>863</v>
      </c>
      <c r="AG11" s="1369">
        <f>+COUNTA(C12:AD13)</f>
        <v>0</v>
      </c>
    </row>
    <row r="12" spans="1:35" ht="13.5" customHeight="1">
      <c r="B12" s="3278" t="s">
        <v>850</v>
      </c>
      <c r="C12" s="3280"/>
      <c r="D12" s="3266"/>
      <c r="E12" s="3266"/>
      <c r="F12" s="3266"/>
      <c r="G12" s="3266"/>
      <c r="H12" s="3266"/>
      <c r="I12" s="3266"/>
      <c r="J12" s="3266"/>
      <c r="K12" s="3266"/>
      <c r="L12" s="3266"/>
      <c r="M12" s="3266"/>
      <c r="N12" s="3266"/>
      <c r="O12" s="3266"/>
      <c r="P12" s="3266"/>
      <c r="Q12" s="3266"/>
      <c r="R12" s="3266"/>
      <c r="S12" s="3266"/>
      <c r="T12" s="3266"/>
      <c r="U12" s="3266"/>
      <c r="V12" s="3266"/>
      <c r="W12" s="3266"/>
      <c r="X12" s="3266"/>
      <c r="Y12" s="3266"/>
      <c r="Z12" s="3266"/>
      <c r="AA12" s="3266"/>
      <c r="AB12" s="3266"/>
      <c r="AC12" s="3266"/>
      <c r="AD12" s="3268"/>
      <c r="AE12" s="1356"/>
      <c r="AF12" s="1367" t="s">
        <v>864</v>
      </c>
      <c r="AG12" s="1370">
        <f>+AG11/AG10</f>
        <v>0</v>
      </c>
    </row>
    <row r="13" spans="1:35">
      <c r="B13" s="3279"/>
      <c r="C13" s="3280"/>
      <c r="D13" s="3267"/>
      <c r="E13" s="3267"/>
      <c r="F13" s="3267"/>
      <c r="G13" s="3267"/>
      <c r="H13" s="3267"/>
      <c r="I13" s="3267"/>
      <c r="J13" s="3267"/>
      <c r="K13" s="3267"/>
      <c r="L13" s="3267"/>
      <c r="M13" s="3267"/>
      <c r="N13" s="3267"/>
      <c r="O13" s="3267"/>
      <c r="P13" s="3267"/>
      <c r="Q13" s="3267"/>
      <c r="R13" s="3267"/>
      <c r="S13" s="3267"/>
      <c r="T13" s="3267"/>
      <c r="U13" s="3267"/>
      <c r="V13" s="3267"/>
      <c r="W13" s="3267"/>
      <c r="X13" s="3267"/>
      <c r="Y13" s="3267"/>
      <c r="Z13" s="3267"/>
      <c r="AA13" s="3267"/>
      <c r="AB13" s="3267"/>
      <c r="AC13" s="3267"/>
      <c r="AD13" s="3269"/>
      <c r="AE13" s="1356"/>
      <c r="AF13" s="1367" t="s">
        <v>844</v>
      </c>
      <c r="AG13" s="1369">
        <f>+COUNTA(C14:AD15)</f>
        <v>0</v>
      </c>
    </row>
    <row r="14" spans="1:35">
      <c r="B14" s="3270" t="s">
        <v>853</v>
      </c>
      <c r="C14" s="3272"/>
      <c r="D14" s="3274"/>
      <c r="E14" s="3274"/>
      <c r="F14" s="3274"/>
      <c r="G14" s="3274"/>
      <c r="H14" s="3274"/>
      <c r="I14" s="3274"/>
      <c r="J14" s="3274"/>
      <c r="K14" s="3274"/>
      <c r="L14" s="3274"/>
      <c r="M14" s="3274"/>
      <c r="N14" s="3274"/>
      <c r="O14" s="3274"/>
      <c r="P14" s="3274"/>
      <c r="Q14" s="3274"/>
      <c r="R14" s="3274"/>
      <c r="S14" s="3274"/>
      <c r="T14" s="3274"/>
      <c r="U14" s="3274"/>
      <c r="V14" s="3274"/>
      <c r="W14" s="3274"/>
      <c r="X14" s="3274"/>
      <c r="Y14" s="3274"/>
      <c r="Z14" s="3274"/>
      <c r="AA14" s="3274"/>
      <c r="AB14" s="3274"/>
      <c r="AC14" s="3274"/>
      <c r="AD14" s="3264"/>
      <c r="AE14" s="1356"/>
      <c r="AF14" s="1367" t="s">
        <v>865</v>
      </c>
      <c r="AG14" s="1370">
        <f>+AG13/AG10</f>
        <v>0</v>
      </c>
    </row>
    <row r="15" spans="1:35">
      <c r="B15" s="3271"/>
      <c r="C15" s="3273"/>
      <c r="D15" s="3275"/>
      <c r="E15" s="3275"/>
      <c r="F15" s="3275"/>
      <c r="G15" s="3275"/>
      <c r="H15" s="3275"/>
      <c r="I15" s="3275"/>
      <c r="J15" s="3275"/>
      <c r="K15" s="3275"/>
      <c r="L15" s="3275"/>
      <c r="M15" s="3275"/>
      <c r="N15" s="3275"/>
      <c r="O15" s="3275"/>
      <c r="P15" s="3275"/>
      <c r="Q15" s="3275"/>
      <c r="R15" s="3275"/>
      <c r="S15" s="3275"/>
      <c r="T15" s="3275"/>
      <c r="U15" s="3275"/>
      <c r="V15" s="3275"/>
      <c r="W15" s="3275"/>
      <c r="X15" s="3275"/>
      <c r="Y15" s="3275"/>
      <c r="Z15" s="3275"/>
      <c r="AA15" s="3275"/>
      <c r="AB15" s="3275"/>
      <c r="AC15" s="3275"/>
      <c r="AD15" s="3265"/>
      <c r="AE15" s="1356"/>
      <c r="AF15" s="1389" t="s">
        <v>2078</v>
      </c>
      <c r="AG15" s="1390">
        <f>SUM(C16:AD16)</f>
        <v>0</v>
      </c>
      <c r="AI15" s="1346">
        <f>SUM(C17:AD17)</f>
        <v>1</v>
      </c>
    </row>
    <row r="16" spans="1:35" hidden="1">
      <c r="B16" s="1356"/>
      <c r="C16" s="1376">
        <f>IF(AND(DAY(C8)&gt;=22,DAY(C8)&lt;=28,C9="土",OR(C14="休",C14="雨")),1,0)</f>
        <v>0</v>
      </c>
      <c r="D16" s="1376">
        <f>IF(AND(DAY(D8)&gt;=22,DAY(D8)&lt;=28,D9="土",OR(D14="休",D14="雨")),1,0)</f>
        <v>0</v>
      </c>
      <c r="E16" s="1376">
        <f>IF(AND(DAY(E8)&gt;=22,DAY(E8)&lt;=28,E9="土",OR(E14="休",E14="雨")),1,0)</f>
        <v>0</v>
      </c>
      <c r="F16" s="1376">
        <f t="shared" ref="F16:AD16" si="2">IF(AND(DAY(F8)&gt;=22,DAY(F8)&lt;=28,F9="土",OR(F14="休",F14="雨")),1,0)</f>
        <v>0</v>
      </c>
      <c r="G16" s="1376">
        <f t="shared" si="2"/>
        <v>0</v>
      </c>
      <c r="H16" s="1376">
        <f t="shared" si="2"/>
        <v>0</v>
      </c>
      <c r="I16" s="1376">
        <f t="shared" si="2"/>
        <v>0</v>
      </c>
      <c r="J16" s="1376">
        <f t="shared" si="2"/>
        <v>0</v>
      </c>
      <c r="K16" s="1376">
        <f t="shared" si="2"/>
        <v>0</v>
      </c>
      <c r="L16" s="1376">
        <f t="shared" si="2"/>
        <v>0</v>
      </c>
      <c r="M16" s="1376">
        <f t="shared" si="2"/>
        <v>0</v>
      </c>
      <c r="N16" s="1376">
        <f t="shared" si="2"/>
        <v>0</v>
      </c>
      <c r="O16" s="1376">
        <f t="shared" si="2"/>
        <v>0</v>
      </c>
      <c r="P16" s="1376">
        <f t="shared" si="2"/>
        <v>0</v>
      </c>
      <c r="Q16" s="1376">
        <f t="shared" si="2"/>
        <v>0</v>
      </c>
      <c r="R16" s="1376">
        <f t="shared" si="2"/>
        <v>0</v>
      </c>
      <c r="S16" s="1376">
        <f t="shared" si="2"/>
        <v>0</v>
      </c>
      <c r="T16" s="1376">
        <f t="shared" si="2"/>
        <v>0</v>
      </c>
      <c r="U16" s="1376">
        <f t="shared" si="2"/>
        <v>0</v>
      </c>
      <c r="V16" s="1376">
        <f t="shared" si="2"/>
        <v>0</v>
      </c>
      <c r="W16" s="1376">
        <f t="shared" si="2"/>
        <v>0</v>
      </c>
      <c r="X16" s="1376">
        <f t="shared" si="2"/>
        <v>0</v>
      </c>
      <c r="Y16" s="1376">
        <f t="shared" si="2"/>
        <v>0</v>
      </c>
      <c r="Z16" s="1376">
        <f t="shared" si="2"/>
        <v>0</v>
      </c>
      <c r="AA16" s="1376">
        <f t="shared" si="2"/>
        <v>0</v>
      </c>
      <c r="AB16" s="1376">
        <f t="shared" si="2"/>
        <v>0</v>
      </c>
      <c r="AC16" s="1376">
        <f t="shared" si="2"/>
        <v>0</v>
      </c>
      <c r="AD16" s="1376">
        <f t="shared" si="2"/>
        <v>0</v>
      </c>
      <c r="AE16" s="1356"/>
      <c r="AF16" s="1377"/>
      <c r="AG16" s="1378"/>
      <c r="AI16" s="1379"/>
    </row>
    <row r="17" spans="2:35" hidden="1">
      <c r="B17" s="1356"/>
      <c r="C17" s="1376">
        <f>IF(AND(DAY(C8)&gt;=22,DAY(C8)&lt;=28,C9="土"),1,0)</f>
        <v>0</v>
      </c>
      <c r="D17" s="1376">
        <f t="shared" ref="D17:AD17" si="3">IF(AND(DAY(D8)&gt;=22,DAY(D8)&lt;=28,D9="土"),1,0)</f>
        <v>0</v>
      </c>
      <c r="E17" s="1376">
        <f t="shared" si="3"/>
        <v>0</v>
      </c>
      <c r="F17" s="1376">
        <f t="shared" si="3"/>
        <v>0</v>
      </c>
      <c r="G17" s="1376">
        <f t="shared" si="3"/>
        <v>0</v>
      </c>
      <c r="H17" s="1376">
        <f t="shared" si="3"/>
        <v>0</v>
      </c>
      <c r="I17" s="1376">
        <f t="shared" si="3"/>
        <v>0</v>
      </c>
      <c r="J17" s="1376">
        <f t="shared" si="3"/>
        <v>0</v>
      </c>
      <c r="K17" s="1376">
        <f t="shared" si="3"/>
        <v>0</v>
      </c>
      <c r="L17" s="1376">
        <f t="shared" si="3"/>
        <v>0</v>
      </c>
      <c r="M17" s="1376">
        <f t="shared" si="3"/>
        <v>0</v>
      </c>
      <c r="N17" s="1376">
        <f t="shared" si="3"/>
        <v>0</v>
      </c>
      <c r="O17" s="1376">
        <f t="shared" si="3"/>
        <v>0</v>
      </c>
      <c r="P17" s="1376">
        <f t="shared" si="3"/>
        <v>0</v>
      </c>
      <c r="Q17" s="1376">
        <f t="shared" si="3"/>
        <v>0</v>
      </c>
      <c r="R17" s="1376">
        <f t="shared" si="3"/>
        <v>0</v>
      </c>
      <c r="S17" s="1376">
        <f t="shared" si="3"/>
        <v>0</v>
      </c>
      <c r="T17" s="1376">
        <f t="shared" si="3"/>
        <v>0</v>
      </c>
      <c r="U17" s="1376">
        <f t="shared" si="3"/>
        <v>0</v>
      </c>
      <c r="V17" s="1376">
        <f t="shared" si="3"/>
        <v>0</v>
      </c>
      <c r="W17" s="1376">
        <f t="shared" si="3"/>
        <v>0</v>
      </c>
      <c r="X17" s="1376">
        <f t="shared" si="3"/>
        <v>0</v>
      </c>
      <c r="Y17" s="1376">
        <f t="shared" si="3"/>
        <v>0</v>
      </c>
      <c r="Z17" s="1376">
        <f t="shared" si="3"/>
        <v>0</v>
      </c>
      <c r="AA17" s="1376">
        <f t="shared" si="3"/>
        <v>0</v>
      </c>
      <c r="AB17" s="1376">
        <f t="shared" si="3"/>
        <v>0</v>
      </c>
      <c r="AC17" s="1376">
        <f t="shared" si="3"/>
        <v>0</v>
      </c>
      <c r="AD17" s="1376">
        <f t="shared" si="3"/>
        <v>1</v>
      </c>
      <c r="AE17" s="1356"/>
      <c r="AF17" s="1377"/>
      <c r="AG17" s="1378"/>
      <c r="AI17" s="1379"/>
    </row>
    <row r="18" spans="2:35">
      <c r="C18" s="1380"/>
      <c r="D18" s="1380"/>
      <c r="E18" s="1380"/>
      <c r="F18" s="1380"/>
      <c r="G18" s="1380"/>
      <c r="H18" s="1380"/>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row>
    <row r="19" spans="2:35">
      <c r="B19" s="1381" t="s">
        <v>858</v>
      </c>
      <c r="C19" s="1382">
        <f>+AD8+1</f>
        <v>44437</v>
      </c>
      <c r="D19" s="1383">
        <f>+C19+1</f>
        <v>44438</v>
      </c>
      <c r="E19" s="1383">
        <f t="shared" ref="E19:AD19" si="4">+D19+1</f>
        <v>44439</v>
      </c>
      <c r="F19" s="1383">
        <f t="shared" si="4"/>
        <v>44440</v>
      </c>
      <c r="G19" s="1383">
        <f t="shared" si="4"/>
        <v>44441</v>
      </c>
      <c r="H19" s="1383">
        <f t="shared" si="4"/>
        <v>44442</v>
      </c>
      <c r="I19" s="1383">
        <f t="shared" si="4"/>
        <v>44443</v>
      </c>
      <c r="J19" s="1383">
        <f t="shared" si="4"/>
        <v>44444</v>
      </c>
      <c r="K19" s="1383">
        <f t="shared" si="4"/>
        <v>44445</v>
      </c>
      <c r="L19" s="1383">
        <f t="shared" si="4"/>
        <v>44446</v>
      </c>
      <c r="M19" s="1383">
        <f t="shared" si="4"/>
        <v>44447</v>
      </c>
      <c r="N19" s="1383">
        <f t="shared" si="4"/>
        <v>44448</v>
      </c>
      <c r="O19" s="1383">
        <f t="shared" si="4"/>
        <v>44449</v>
      </c>
      <c r="P19" s="1383">
        <f t="shared" si="4"/>
        <v>44450</v>
      </c>
      <c r="Q19" s="1383">
        <f t="shared" si="4"/>
        <v>44451</v>
      </c>
      <c r="R19" s="1383">
        <f t="shared" si="4"/>
        <v>44452</v>
      </c>
      <c r="S19" s="1383">
        <f t="shared" si="4"/>
        <v>44453</v>
      </c>
      <c r="T19" s="1383">
        <f t="shared" si="4"/>
        <v>44454</v>
      </c>
      <c r="U19" s="1383">
        <f t="shared" si="4"/>
        <v>44455</v>
      </c>
      <c r="V19" s="1383">
        <f t="shared" si="4"/>
        <v>44456</v>
      </c>
      <c r="W19" s="1383">
        <f>+V19+1</f>
        <v>44457</v>
      </c>
      <c r="X19" s="1383">
        <f t="shared" si="4"/>
        <v>44458</v>
      </c>
      <c r="Y19" s="1383">
        <f t="shared" si="4"/>
        <v>44459</v>
      </c>
      <c r="Z19" s="1383">
        <f t="shared" si="4"/>
        <v>44460</v>
      </c>
      <c r="AA19" s="1383">
        <f>+Z19+1</f>
        <v>44461</v>
      </c>
      <c r="AB19" s="1383">
        <f t="shared" si="4"/>
        <v>44462</v>
      </c>
      <c r="AC19" s="1383">
        <f>+AB19+1</f>
        <v>44463</v>
      </c>
      <c r="AD19" s="1384">
        <f t="shared" si="4"/>
        <v>44464</v>
      </c>
      <c r="AE19" s="1361"/>
      <c r="AF19" s="3281">
        <f>+AF8+1</f>
        <v>2</v>
      </c>
      <c r="AG19" s="3282"/>
    </row>
    <row r="20" spans="2:35">
      <c r="B20" s="1385" t="s">
        <v>859</v>
      </c>
      <c r="C20" s="1386" t="str">
        <f>TEXT(WEEKDAY(+C19),"aaa")</f>
        <v>日</v>
      </c>
      <c r="D20" s="1387" t="str">
        <f t="shared" ref="D20:AD20" si="5">TEXT(WEEKDAY(+D19),"aaa")</f>
        <v>月</v>
      </c>
      <c r="E20" s="1387" t="str">
        <f t="shared" si="5"/>
        <v>火</v>
      </c>
      <c r="F20" s="1387" t="str">
        <f t="shared" si="5"/>
        <v>水</v>
      </c>
      <c r="G20" s="1387" t="str">
        <f t="shared" si="5"/>
        <v>木</v>
      </c>
      <c r="H20" s="1387" t="str">
        <f t="shared" si="5"/>
        <v>金</v>
      </c>
      <c r="I20" s="1387" t="str">
        <f t="shared" si="5"/>
        <v>土</v>
      </c>
      <c r="J20" s="1387" t="str">
        <f t="shared" si="5"/>
        <v>日</v>
      </c>
      <c r="K20" s="1387" t="str">
        <f t="shared" si="5"/>
        <v>月</v>
      </c>
      <c r="L20" s="1387" t="str">
        <f t="shared" si="5"/>
        <v>火</v>
      </c>
      <c r="M20" s="1387" t="str">
        <f t="shared" si="5"/>
        <v>水</v>
      </c>
      <c r="N20" s="1387" t="str">
        <f t="shared" si="5"/>
        <v>木</v>
      </c>
      <c r="O20" s="1387" t="str">
        <f t="shared" si="5"/>
        <v>金</v>
      </c>
      <c r="P20" s="1387" t="str">
        <f t="shared" si="5"/>
        <v>土</v>
      </c>
      <c r="Q20" s="1387" t="str">
        <f t="shared" si="5"/>
        <v>日</v>
      </c>
      <c r="R20" s="1387" t="str">
        <f t="shared" si="5"/>
        <v>月</v>
      </c>
      <c r="S20" s="1387" t="str">
        <f t="shared" si="5"/>
        <v>火</v>
      </c>
      <c r="T20" s="1387" t="str">
        <f t="shared" si="5"/>
        <v>水</v>
      </c>
      <c r="U20" s="1387" t="str">
        <f t="shared" si="5"/>
        <v>木</v>
      </c>
      <c r="V20" s="1387" t="str">
        <f t="shared" si="5"/>
        <v>金</v>
      </c>
      <c r="W20" s="1387" t="str">
        <f t="shared" si="5"/>
        <v>土</v>
      </c>
      <c r="X20" s="1387" t="str">
        <f t="shared" si="5"/>
        <v>日</v>
      </c>
      <c r="Y20" s="1387" t="str">
        <f t="shared" si="5"/>
        <v>月</v>
      </c>
      <c r="Z20" s="1387" t="str">
        <f t="shared" si="5"/>
        <v>火</v>
      </c>
      <c r="AA20" s="1387" t="str">
        <f t="shared" si="5"/>
        <v>水</v>
      </c>
      <c r="AB20" s="1387" t="str">
        <f t="shared" si="5"/>
        <v>木</v>
      </c>
      <c r="AC20" s="1387" t="str">
        <f t="shared" si="5"/>
        <v>金</v>
      </c>
      <c r="AD20" s="1388" t="str">
        <f t="shared" si="5"/>
        <v>土</v>
      </c>
      <c r="AE20" s="1356"/>
      <c r="AF20" s="1366" t="s">
        <v>860</v>
      </c>
      <c r="AG20" s="1350">
        <f>+COUNTA(C21:AD22)</f>
        <v>0</v>
      </c>
    </row>
    <row r="21" spans="2:35" ht="13.5" customHeight="1">
      <c r="B21" s="3283" t="s">
        <v>861</v>
      </c>
      <c r="C21" s="3285"/>
      <c r="D21" s="3276"/>
      <c r="E21" s="3276"/>
      <c r="F21" s="3276"/>
      <c r="G21" s="3276"/>
      <c r="H21" s="3276"/>
      <c r="I21" s="3276"/>
      <c r="J21" s="3276"/>
      <c r="K21" s="3276"/>
      <c r="L21" s="3276"/>
      <c r="M21" s="3276"/>
      <c r="N21" s="3276"/>
      <c r="O21" s="3276"/>
      <c r="P21" s="3276"/>
      <c r="Q21" s="3276"/>
      <c r="R21" s="3276"/>
      <c r="S21" s="3276"/>
      <c r="T21" s="3276"/>
      <c r="U21" s="3276"/>
      <c r="V21" s="3276"/>
      <c r="W21" s="3276"/>
      <c r="X21" s="3276"/>
      <c r="Y21" s="3276"/>
      <c r="Z21" s="3276"/>
      <c r="AA21" s="3276"/>
      <c r="AB21" s="3276"/>
      <c r="AC21" s="3276"/>
      <c r="AD21" s="3277"/>
      <c r="AE21" s="1356"/>
      <c r="AF21" s="1367" t="s">
        <v>862</v>
      </c>
      <c r="AG21" s="1368">
        <f>COUNTA(C19:AD19)-AG20</f>
        <v>28</v>
      </c>
    </row>
    <row r="22" spans="2:35" ht="13.5" customHeight="1">
      <c r="B22" s="3284"/>
      <c r="C22" s="3285"/>
      <c r="D22" s="3276"/>
      <c r="E22" s="3276"/>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7"/>
      <c r="AE22" s="1356"/>
      <c r="AF22" s="1367" t="s">
        <v>863</v>
      </c>
      <c r="AG22" s="1369">
        <f>+COUNTA(C23:AD24)</f>
        <v>0</v>
      </c>
    </row>
    <row r="23" spans="2:35" ht="13.5" customHeight="1">
      <c r="B23" s="3288" t="s">
        <v>850</v>
      </c>
      <c r="C23" s="3280"/>
      <c r="D23" s="3266"/>
      <c r="E23" s="3266"/>
      <c r="F23" s="3266"/>
      <c r="G23" s="3266"/>
      <c r="H23" s="3266"/>
      <c r="I23" s="3266"/>
      <c r="J23" s="3266"/>
      <c r="K23" s="3266"/>
      <c r="L23" s="3266"/>
      <c r="M23" s="3266"/>
      <c r="N23" s="3266"/>
      <c r="O23" s="3266"/>
      <c r="P23" s="3266"/>
      <c r="Q23" s="3266"/>
      <c r="R23" s="3266"/>
      <c r="S23" s="3266"/>
      <c r="T23" s="3266"/>
      <c r="U23" s="3266"/>
      <c r="V23" s="3266"/>
      <c r="W23" s="3266"/>
      <c r="X23" s="3266"/>
      <c r="Y23" s="3266"/>
      <c r="Z23" s="3266"/>
      <c r="AA23" s="3266"/>
      <c r="AB23" s="3266"/>
      <c r="AC23" s="3266"/>
      <c r="AD23" s="3268"/>
      <c r="AE23" s="1356"/>
      <c r="AF23" s="1367" t="s">
        <v>864</v>
      </c>
      <c r="AG23" s="1370">
        <f>+AG22/AG21</f>
        <v>0</v>
      </c>
    </row>
    <row r="24" spans="2:35">
      <c r="B24" s="3289"/>
      <c r="C24" s="3280"/>
      <c r="D24" s="3267"/>
      <c r="E24" s="3267"/>
      <c r="F24" s="3267"/>
      <c r="G24" s="3267"/>
      <c r="H24" s="3267"/>
      <c r="I24" s="3267"/>
      <c r="J24" s="3267"/>
      <c r="K24" s="3267"/>
      <c r="L24" s="3267"/>
      <c r="M24" s="3267"/>
      <c r="N24" s="3267"/>
      <c r="O24" s="3267"/>
      <c r="P24" s="3267"/>
      <c r="Q24" s="3267"/>
      <c r="R24" s="3267"/>
      <c r="S24" s="3267"/>
      <c r="T24" s="3267"/>
      <c r="U24" s="3267"/>
      <c r="V24" s="3267"/>
      <c r="W24" s="3267"/>
      <c r="X24" s="3267"/>
      <c r="Y24" s="3267"/>
      <c r="Z24" s="3267"/>
      <c r="AA24" s="3267"/>
      <c r="AB24" s="3267"/>
      <c r="AC24" s="3267"/>
      <c r="AD24" s="3269"/>
      <c r="AE24" s="1356"/>
      <c r="AF24" s="1367" t="s">
        <v>844</v>
      </c>
      <c r="AG24" s="1369">
        <f>+COUNTA(C25:AD26)</f>
        <v>0</v>
      </c>
    </row>
    <row r="25" spans="2:35">
      <c r="B25" s="3286" t="s">
        <v>853</v>
      </c>
      <c r="C25" s="3272"/>
      <c r="D25" s="3274"/>
      <c r="E25" s="3274"/>
      <c r="F25" s="3274"/>
      <c r="G25" s="3274"/>
      <c r="H25" s="3274"/>
      <c r="I25" s="3274"/>
      <c r="J25" s="3274"/>
      <c r="K25" s="3274"/>
      <c r="L25" s="3274"/>
      <c r="M25" s="3274"/>
      <c r="N25" s="3274"/>
      <c r="O25" s="3274"/>
      <c r="P25" s="3274"/>
      <c r="Q25" s="3274"/>
      <c r="R25" s="3274"/>
      <c r="S25" s="3274"/>
      <c r="T25" s="3274"/>
      <c r="U25" s="3274"/>
      <c r="V25" s="3274"/>
      <c r="W25" s="3274"/>
      <c r="X25" s="3274"/>
      <c r="Y25" s="3274"/>
      <c r="Z25" s="3274"/>
      <c r="AA25" s="3274"/>
      <c r="AB25" s="3274"/>
      <c r="AC25" s="3274"/>
      <c r="AD25" s="3264"/>
      <c r="AE25" s="1356"/>
      <c r="AF25" s="1367" t="s">
        <v>865</v>
      </c>
      <c r="AG25" s="1370">
        <f>+AG24/AG21</f>
        <v>0</v>
      </c>
    </row>
    <row r="26" spans="2:35">
      <c r="B26" s="3287"/>
      <c r="C26" s="3273"/>
      <c r="D26" s="3275"/>
      <c r="E26" s="3275"/>
      <c r="F26" s="3275"/>
      <c r="G26" s="3275"/>
      <c r="H26" s="3275"/>
      <c r="I26" s="3275"/>
      <c r="J26" s="3275"/>
      <c r="K26" s="3275"/>
      <c r="L26" s="3275"/>
      <c r="M26" s="3275"/>
      <c r="N26" s="3275"/>
      <c r="O26" s="3275"/>
      <c r="P26" s="3275"/>
      <c r="Q26" s="3275"/>
      <c r="R26" s="3275"/>
      <c r="S26" s="3275"/>
      <c r="T26" s="3275"/>
      <c r="U26" s="3275"/>
      <c r="V26" s="3275"/>
      <c r="W26" s="3275"/>
      <c r="X26" s="3275"/>
      <c r="Y26" s="3275"/>
      <c r="Z26" s="3275"/>
      <c r="AA26" s="3275"/>
      <c r="AB26" s="3275"/>
      <c r="AC26" s="3275"/>
      <c r="AD26" s="3265"/>
      <c r="AE26" s="1356"/>
      <c r="AF26" s="1389" t="s">
        <v>2078</v>
      </c>
      <c r="AG26" s="1390">
        <f>SUM(C27:AD27)</f>
        <v>0</v>
      </c>
      <c r="AI26" s="1346">
        <f>SUM(C28:AD28)</f>
        <v>1</v>
      </c>
    </row>
    <row r="27" spans="2:35" hidden="1">
      <c r="B27" s="1356"/>
      <c r="C27" s="1376">
        <f>IF(AND(DAY(C19)&gt;=22,DAY(C19)&lt;=28,C20="土",OR(C25="休",C25="雨")),1,0)</f>
        <v>0</v>
      </c>
      <c r="D27" s="1376">
        <f>IF(AND(DAY(D19)&gt;=22,DAY(D19)&lt;=28,D20="土",OR(D25="休",D25="雨")),1,0)</f>
        <v>0</v>
      </c>
      <c r="E27" s="1376">
        <f>IF(AND(DAY(E19)&gt;=22,DAY(E19)&lt;=28,E20="土",OR(E25="休",E25="雨")),1,0)</f>
        <v>0</v>
      </c>
      <c r="F27" s="1376">
        <f t="shared" ref="F27:AD27" si="6">IF(AND(DAY(F19)&gt;=22,DAY(F19)&lt;=28,F20="土",OR(F25="休",F25="雨")),1,0)</f>
        <v>0</v>
      </c>
      <c r="G27" s="1376">
        <f t="shared" si="6"/>
        <v>0</v>
      </c>
      <c r="H27" s="1376">
        <f t="shared" si="6"/>
        <v>0</v>
      </c>
      <c r="I27" s="1376">
        <f t="shared" si="6"/>
        <v>0</v>
      </c>
      <c r="J27" s="1376">
        <f t="shared" si="6"/>
        <v>0</v>
      </c>
      <c r="K27" s="1376">
        <f t="shared" si="6"/>
        <v>0</v>
      </c>
      <c r="L27" s="1376">
        <f t="shared" si="6"/>
        <v>0</v>
      </c>
      <c r="M27" s="1376">
        <f t="shared" si="6"/>
        <v>0</v>
      </c>
      <c r="N27" s="1376">
        <f t="shared" si="6"/>
        <v>0</v>
      </c>
      <c r="O27" s="1376">
        <f t="shared" si="6"/>
        <v>0</v>
      </c>
      <c r="P27" s="1376">
        <f t="shared" si="6"/>
        <v>0</v>
      </c>
      <c r="Q27" s="1376">
        <f t="shared" si="6"/>
        <v>0</v>
      </c>
      <c r="R27" s="1376">
        <f t="shared" si="6"/>
        <v>0</v>
      </c>
      <c r="S27" s="1376">
        <f t="shared" si="6"/>
        <v>0</v>
      </c>
      <c r="T27" s="1376">
        <f t="shared" si="6"/>
        <v>0</v>
      </c>
      <c r="U27" s="1376">
        <f t="shared" si="6"/>
        <v>0</v>
      </c>
      <c r="V27" s="1376">
        <f t="shared" si="6"/>
        <v>0</v>
      </c>
      <c r="W27" s="1376">
        <f t="shared" si="6"/>
        <v>0</v>
      </c>
      <c r="X27" s="1376">
        <f t="shared" si="6"/>
        <v>0</v>
      </c>
      <c r="Y27" s="1376">
        <f t="shared" si="6"/>
        <v>0</v>
      </c>
      <c r="Z27" s="1376">
        <f t="shared" si="6"/>
        <v>0</v>
      </c>
      <c r="AA27" s="1376">
        <f t="shared" si="6"/>
        <v>0</v>
      </c>
      <c r="AB27" s="1376">
        <f t="shared" si="6"/>
        <v>0</v>
      </c>
      <c r="AC27" s="1376">
        <f t="shared" si="6"/>
        <v>0</v>
      </c>
      <c r="AD27" s="1376">
        <f t="shared" si="6"/>
        <v>0</v>
      </c>
      <c r="AE27" s="1356"/>
      <c r="AF27" s="1377"/>
      <c r="AG27" s="1378"/>
      <c r="AI27" s="1379"/>
    </row>
    <row r="28" spans="2:35" hidden="1">
      <c r="B28" s="1356"/>
      <c r="C28" s="1376">
        <f>IF(AND(DAY(C19)&gt;=22,DAY(C19)&lt;=28,C20="土"),1,0)</f>
        <v>0</v>
      </c>
      <c r="D28" s="1376">
        <f>IF(AND(DAY(D19)&gt;=22,DAY(D19)&lt;=28,D20="土"),1,0)</f>
        <v>0</v>
      </c>
      <c r="E28" s="1376">
        <f t="shared" ref="E28:AD28" si="7">IF(AND(DAY(E19)&gt;=22,DAY(E19)&lt;=28,E20="土"),1,0)</f>
        <v>0</v>
      </c>
      <c r="F28" s="1376">
        <f t="shared" si="7"/>
        <v>0</v>
      </c>
      <c r="G28" s="1376">
        <f t="shared" si="7"/>
        <v>0</v>
      </c>
      <c r="H28" s="1376">
        <f t="shared" si="7"/>
        <v>0</v>
      </c>
      <c r="I28" s="1376">
        <f t="shared" si="7"/>
        <v>0</v>
      </c>
      <c r="J28" s="1376">
        <f t="shared" si="7"/>
        <v>0</v>
      </c>
      <c r="K28" s="1376">
        <f t="shared" si="7"/>
        <v>0</v>
      </c>
      <c r="L28" s="1376">
        <f t="shared" si="7"/>
        <v>0</v>
      </c>
      <c r="M28" s="1376">
        <f t="shared" si="7"/>
        <v>0</v>
      </c>
      <c r="N28" s="1376">
        <f t="shared" si="7"/>
        <v>0</v>
      </c>
      <c r="O28" s="1376">
        <f t="shared" si="7"/>
        <v>0</v>
      </c>
      <c r="P28" s="1376">
        <f t="shared" si="7"/>
        <v>0</v>
      </c>
      <c r="Q28" s="1376">
        <f t="shared" si="7"/>
        <v>0</v>
      </c>
      <c r="R28" s="1376">
        <f t="shared" si="7"/>
        <v>0</v>
      </c>
      <c r="S28" s="1376">
        <f t="shared" si="7"/>
        <v>0</v>
      </c>
      <c r="T28" s="1376">
        <f t="shared" si="7"/>
        <v>0</v>
      </c>
      <c r="U28" s="1376">
        <f t="shared" si="7"/>
        <v>0</v>
      </c>
      <c r="V28" s="1376">
        <f t="shared" si="7"/>
        <v>0</v>
      </c>
      <c r="W28" s="1376">
        <f t="shared" si="7"/>
        <v>0</v>
      </c>
      <c r="X28" s="1376">
        <f t="shared" si="7"/>
        <v>0</v>
      </c>
      <c r="Y28" s="1376">
        <f t="shared" si="7"/>
        <v>0</v>
      </c>
      <c r="Z28" s="1376">
        <f t="shared" si="7"/>
        <v>0</v>
      </c>
      <c r="AA28" s="1376">
        <f t="shared" si="7"/>
        <v>0</v>
      </c>
      <c r="AB28" s="1376">
        <f t="shared" si="7"/>
        <v>0</v>
      </c>
      <c r="AC28" s="1376">
        <f t="shared" si="7"/>
        <v>0</v>
      </c>
      <c r="AD28" s="1376">
        <f t="shared" si="7"/>
        <v>1</v>
      </c>
      <c r="AE28" s="1356"/>
      <c r="AF28" s="1377"/>
      <c r="AG28" s="1378"/>
      <c r="AI28" s="1379"/>
    </row>
    <row r="29" spans="2:35">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row>
    <row r="30" spans="2:35">
      <c r="B30" s="1357" t="s">
        <v>858</v>
      </c>
      <c r="C30" s="1358">
        <f>+AD19+1</f>
        <v>44465</v>
      </c>
      <c r="D30" s="1359">
        <f>+C30+1</f>
        <v>44466</v>
      </c>
      <c r="E30" s="1359">
        <f t="shared" ref="E30:AD30" si="8">+D30+1</f>
        <v>44467</v>
      </c>
      <c r="F30" s="1359">
        <f t="shared" si="8"/>
        <v>44468</v>
      </c>
      <c r="G30" s="1359">
        <f t="shared" si="8"/>
        <v>44469</v>
      </c>
      <c r="H30" s="1359">
        <f t="shared" si="8"/>
        <v>44470</v>
      </c>
      <c r="I30" s="1359">
        <f t="shared" si="8"/>
        <v>44471</v>
      </c>
      <c r="J30" s="1359">
        <f t="shared" si="8"/>
        <v>44472</v>
      </c>
      <c r="K30" s="1359">
        <f t="shared" si="8"/>
        <v>44473</v>
      </c>
      <c r="L30" s="1359">
        <f t="shared" si="8"/>
        <v>44474</v>
      </c>
      <c r="M30" s="1359">
        <f t="shared" si="8"/>
        <v>44475</v>
      </c>
      <c r="N30" s="1359">
        <f t="shared" si="8"/>
        <v>44476</v>
      </c>
      <c r="O30" s="1359">
        <f t="shared" si="8"/>
        <v>44477</v>
      </c>
      <c r="P30" s="1359">
        <f t="shared" si="8"/>
        <v>44478</v>
      </c>
      <c r="Q30" s="1359">
        <f t="shared" si="8"/>
        <v>44479</v>
      </c>
      <c r="R30" s="1359">
        <f t="shared" si="8"/>
        <v>44480</v>
      </c>
      <c r="S30" s="1359">
        <f t="shared" si="8"/>
        <v>44481</v>
      </c>
      <c r="T30" s="1359">
        <f t="shared" si="8"/>
        <v>44482</v>
      </c>
      <c r="U30" s="1359">
        <f t="shared" si="8"/>
        <v>44483</v>
      </c>
      <c r="V30" s="1359">
        <f t="shared" si="8"/>
        <v>44484</v>
      </c>
      <c r="W30" s="1359">
        <f>+V30+1</f>
        <v>44485</v>
      </c>
      <c r="X30" s="1359">
        <f t="shared" si="8"/>
        <v>44486</v>
      </c>
      <c r="Y30" s="1359">
        <f t="shared" si="8"/>
        <v>44487</v>
      </c>
      <c r="Z30" s="1359">
        <f t="shared" si="8"/>
        <v>44488</v>
      </c>
      <c r="AA30" s="1359">
        <f>+Z30+1</f>
        <v>44489</v>
      </c>
      <c r="AB30" s="1359">
        <f t="shared" si="8"/>
        <v>44490</v>
      </c>
      <c r="AC30" s="1359">
        <f>+AB30+1</f>
        <v>44491</v>
      </c>
      <c r="AD30" s="1360">
        <f t="shared" si="8"/>
        <v>44492</v>
      </c>
      <c r="AE30" s="1361"/>
      <c r="AF30" s="3281">
        <f>+AF19+1</f>
        <v>3</v>
      </c>
      <c r="AG30" s="3282"/>
    </row>
    <row r="31" spans="2:35">
      <c r="B31" s="1362" t="s">
        <v>859</v>
      </c>
      <c r="C31" s="1363" t="str">
        <f>TEXT(WEEKDAY(+C30),"aaa")</f>
        <v>日</v>
      </c>
      <c r="D31" s="1364" t="str">
        <f t="shared" ref="D31:AD31" si="9">TEXT(WEEKDAY(+D30),"aaa")</f>
        <v>月</v>
      </c>
      <c r="E31" s="1364" t="str">
        <f t="shared" si="9"/>
        <v>火</v>
      </c>
      <c r="F31" s="1364" t="str">
        <f t="shared" si="9"/>
        <v>水</v>
      </c>
      <c r="G31" s="1364" t="str">
        <f t="shared" si="9"/>
        <v>木</v>
      </c>
      <c r="H31" s="1364" t="str">
        <f t="shared" si="9"/>
        <v>金</v>
      </c>
      <c r="I31" s="1364" t="str">
        <f t="shared" si="9"/>
        <v>土</v>
      </c>
      <c r="J31" s="1364" t="str">
        <f t="shared" si="9"/>
        <v>日</v>
      </c>
      <c r="K31" s="1364" t="str">
        <f t="shared" si="9"/>
        <v>月</v>
      </c>
      <c r="L31" s="1364" t="str">
        <f t="shared" si="9"/>
        <v>火</v>
      </c>
      <c r="M31" s="1364" t="str">
        <f t="shared" si="9"/>
        <v>水</v>
      </c>
      <c r="N31" s="1364" t="str">
        <f t="shared" si="9"/>
        <v>木</v>
      </c>
      <c r="O31" s="1364" t="str">
        <f t="shared" si="9"/>
        <v>金</v>
      </c>
      <c r="P31" s="1364" t="str">
        <f t="shared" si="9"/>
        <v>土</v>
      </c>
      <c r="Q31" s="1364" t="str">
        <f t="shared" si="9"/>
        <v>日</v>
      </c>
      <c r="R31" s="1364" t="str">
        <f t="shared" si="9"/>
        <v>月</v>
      </c>
      <c r="S31" s="1364" t="str">
        <f t="shared" si="9"/>
        <v>火</v>
      </c>
      <c r="T31" s="1364" t="str">
        <f t="shared" si="9"/>
        <v>水</v>
      </c>
      <c r="U31" s="1364" t="str">
        <f t="shared" si="9"/>
        <v>木</v>
      </c>
      <c r="V31" s="1364" t="str">
        <f t="shared" si="9"/>
        <v>金</v>
      </c>
      <c r="W31" s="1364" t="str">
        <f t="shared" si="9"/>
        <v>土</v>
      </c>
      <c r="X31" s="1364" t="str">
        <f t="shared" si="9"/>
        <v>日</v>
      </c>
      <c r="Y31" s="1364" t="str">
        <f t="shared" si="9"/>
        <v>月</v>
      </c>
      <c r="Z31" s="1364" t="str">
        <f t="shared" si="9"/>
        <v>火</v>
      </c>
      <c r="AA31" s="1364" t="str">
        <f t="shared" si="9"/>
        <v>水</v>
      </c>
      <c r="AB31" s="1364" t="str">
        <f t="shared" si="9"/>
        <v>木</v>
      </c>
      <c r="AC31" s="1364" t="str">
        <f t="shared" si="9"/>
        <v>金</v>
      </c>
      <c r="AD31" s="1365" t="str">
        <f t="shared" si="9"/>
        <v>土</v>
      </c>
      <c r="AE31" s="1356"/>
      <c r="AF31" s="1366" t="s">
        <v>860</v>
      </c>
      <c r="AG31" s="1350">
        <f>+COUNTA(C32:AD33)</f>
        <v>0</v>
      </c>
    </row>
    <row r="32" spans="2:35" ht="13.5" customHeight="1">
      <c r="B32" s="3283" t="s">
        <v>861</v>
      </c>
      <c r="C32" s="3285"/>
      <c r="D32" s="3276"/>
      <c r="E32" s="3276"/>
      <c r="F32" s="3276"/>
      <c r="G32" s="3276"/>
      <c r="H32" s="3276"/>
      <c r="I32" s="3276"/>
      <c r="J32" s="3276"/>
      <c r="K32" s="3276"/>
      <c r="L32" s="3276"/>
      <c r="M32" s="3276"/>
      <c r="N32" s="3276"/>
      <c r="O32" s="3276"/>
      <c r="P32" s="3276"/>
      <c r="Q32" s="3276"/>
      <c r="R32" s="3276"/>
      <c r="S32" s="3276"/>
      <c r="T32" s="3276"/>
      <c r="U32" s="3276"/>
      <c r="V32" s="3276"/>
      <c r="W32" s="3276"/>
      <c r="X32" s="3276"/>
      <c r="Y32" s="3276"/>
      <c r="Z32" s="3276"/>
      <c r="AA32" s="3276"/>
      <c r="AB32" s="3276"/>
      <c r="AC32" s="3276"/>
      <c r="AD32" s="3277"/>
      <c r="AE32" s="1356"/>
      <c r="AF32" s="1367" t="s">
        <v>862</v>
      </c>
      <c r="AG32" s="1368">
        <f>COUNTA(C30:AD30)-AG31</f>
        <v>28</v>
      </c>
    </row>
    <row r="33" spans="2:35" ht="13.5" customHeight="1">
      <c r="B33" s="3284"/>
      <c r="C33" s="3285"/>
      <c r="D33" s="3276"/>
      <c r="E33" s="3276"/>
      <c r="F33" s="3276"/>
      <c r="G33" s="3276"/>
      <c r="H33" s="3276"/>
      <c r="I33" s="3276"/>
      <c r="J33" s="3276"/>
      <c r="K33" s="3276"/>
      <c r="L33" s="3276"/>
      <c r="M33" s="3276"/>
      <c r="N33" s="3276"/>
      <c r="O33" s="3276"/>
      <c r="P33" s="3276"/>
      <c r="Q33" s="3276"/>
      <c r="R33" s="3276"/>
      <c r="S33" s="3276"/>
      <c r="T33" s="3276"/>
      <c r="U33" s="3276"/>
      <c r="V33" s="3276"/>
      <c r="W33" s="3276"/>
      <c r="X33" s="3276"/>
      <c r="Y33" s="3276"/>
      <c r="Z33" s="3276"/>
      <c r="AA33" s="3276"/>
      <c r="AB33" s="3276"/>
      <c r="AC33" s="3276"/>
      <c r="AD33" s="3277"/>
      <c r="AE33" s="1356"/>
      <c r="AF33" s="1367" t="s">
        <v>863</v>
      </c>
      <c r="AG33" s="1369">
        <f>+COUNTA(C34:AD35)</f>
        <v>0</v>
      </c>
    </row>
    <row r="34" spans="2:35" ht="13.5" customHeight="1">
      <c r="B34" s="3278" t="s">
        <v>850</v>
      </c>
      <c r="C34" s="3280"/>
      <c r="D34" s="3266"/>
      <c r="E34" s="3266"/>
      <c r="F34" s="3266"/>
      <c r="G34" s="3266"/>
      <c r="H34" s="3266"/>
      <c r="I34" s="3266"/>
      <c r="J34" s="3266"/>
      <c r="K34" s="3266"/>
      <c r="L34" s="3266"/>
      <c r="M34" s="3266"/>
      <c r="N34" s="3266"/>
      <c r="O34" s="3266"/>
      <c r="P34" s="3266"/>
      <c r="Q34" s="3266"/>
      <c r="R34" s="3266"/>
      <c r="S34" s="3266"/>
      <c r="T34" s="3266"/>
      <c r="U34" s="3266"/>
      <c r="V34" s="3266"/>
      <c r="W34" s="3266"/>
      <c r="X34" s="3266"/>
      <c r="Y34" s="3266"/>
      <c r="Z34" s="3266"/>
      <c r="AA34" s="3266"/>
      <c r="AB34" s="3266"/>
      <c r="AC34" s="3266"/>
      <c r="AD34" s="3268"/>
      <c r="AE34" s="1356"/>
      <c r="AF34" s="1367" t="s">
        <v>864</v>
      </c>
      <c r="AG34" s="1370">
        <f>+AG33/AG32</f>
        <v>0</v>
      </c>
    </row>
    <row r="35" spans="2:35">
      <c r="B35" s="3279"/>
      <c r="C35" s="3280"/>
      <c r="D35" s="3267"/>
      <c r="E35" s="3267"/>
      <c r="F35" s="3267"/>
      <c r="G35" s="3267"/>
      <c r="H35" s="3267"/>
      <c r="I35" s="3267"/>
      <c r="J35" s="3267"/>
      <c r="K35" s="3267"/>
      <c r="L35" s="3267"/>
      <c r="M35" s="3267"/>
      <c r="N35" s="3267"/>
      <c r="O35" s="3267"/>
      <c r="P35" s="3267"/>
      <c r="Q35" s="3267"/>
      <c r="R35" s="3267"/>
      <c r="S35" s="3267"/>
      <c r="T35" s="3267"/>
      <c r="U35" s="3267"/>
      <c r="V35" s="3267"/>
      <c r="W35" s="3267"/>
      <c r="X35" s="3267"/>
      <c r="Y35" s="3267"/>
      <c r="Z35" s="3267"/>
      <c r="AA35" s="3267"/>
      <c r="AB35" s="3267"/>
      <c r="AC35" s="3267"/>
      <c r="AD35" s="3269"/>
      <c r="AE35" s="1356"/>
      <c r="AF35" s="1367" t="s">
        <v>844</v>
      </c>
      <c r="AG35" s="1369">
        <f>+COUNTA(C36:AD37)</f>
        <v>0</v>
      </c>
    </row>
    <row r="36" spans="2:35">
      <c r="B36" s="3270" t="s">
        <v>853</v>
      </c>
      <c r="C36" s="3272"/>
      <c r="D36" s="3274"/>
      <c r="E36" s="3274"/>
      <c r="F36" s="3274"/>
      <c r="G36" s="3274"/>
      <c r="H36" s="3274"/>
      <c r="I36" s="3274"/>
      <c r="J36" s="3274"/>
      <c r="K36" s="3274"/>
      <c r="L36" s="3274"/>
      <c r="M36" s="3274"/>
      <c r="N36" s="3274"/>
      <c r="O36" s="3274"/>
      <c r="P36" s="3274"/>
      <c r="Q36" s="3274"/>
      <c r="R36" s="3274"/>
      <c r="S36" s="3274"/>
      <c r="T36" s="3274"/>
      <c r="U36" s="3274"/>
      <c r="V36" s="3274"/>
      <c r="W36" s="3274"/>
      <c r="X36" s="3274"/>
      <c r="Y36" s="3274"/>
      <c r="Z36" s="3274"/>
      <c r="AA36" s="3274"/>
      <c r="AB36" s="3274"/>
      <c r="AC36" s="3274"/>
      <c r="AD36" s="3264"/>
      <c r="AE36" s="1356"/>
      <c r="AF36" s="1367" t="s">
        <v>865</v>
      </c>
      <c r="AG36" s="1370">
        <f>+AG35/AG32</f>
        <v>0</v>
      </c>
    </row>
    <row r="37" spans="2:35">
      <c r="B37" s="3271"/>
      <c r="C37" s="3273"/>
      <c r="D37" s="3275"/>
      <c r="E37" s="3275"/>
      <c r="F37" s="3275"/>
      <c r="G37" s="3275"/>
      <c r="H37" s="3275"/>
      <c r="I37" s="3275"/>
      <c r="J37" s="3275"/>
      <c r="K37" s="3275"/>
      <c r="L37" s="3275"/>
      <c r="M37" s="3275"/>
      <c r="N37" s="3275"/>
      <c r="O37" s="3275"/>
      <c r="P37" s="3275"/>
      <c r="Q37" s="3275"/>
      <c r="R37" s="3275"/>
      <c r="S37" s="3275"/>
      <c r="T37" s="3275"/>
      <c r="U37" s="3275"/>
      <c r="V37" s="3275"/>
      <c r="W37" s="3275"/>
      <c r="X37" s="3275"/>
      <c r="Y37" s="3275"/>
      <c r="Z37" s="3275"/>
      <c r="AA37" s="3275"/>
      <c r="AB37" s="3275"/>
      <c r="AC37" s="3275"/>
      <c r="AD37" s="3265"/>
      <c r="AE37" s="1356"/>
      <c r="AF37" s="1389" t="s">
        <v>2078</v>
      </c>
      <c r="AG37" s="1390">
        <f>SUM(C38:AD38)</f>
        <v>0</v>
      </c>
      <c r="AI37" s="1346">
        <f>SUM(C39:AD39)</f>
        <v>1</v>
      </c>
    </row>
    <row r="38" spans="2:35" hidden="1">
      <c r="B38" s="1356"/>
      <c r="C38" s="1376">
        <f>IF(AND(DAY(C30)&gt;=22,DAY(C30)&lt;=28,C31="土",OR(C36="休",C36="雨")),1,0)</f>
        <v>0</v>
      </c>
      <c r="D38" s="1376">
        <f>IF(AND(DAY(D30)&gt;=22,DAY(D30)&lt;=28,D31="土",OR(D36="休",D36="雨")),1,0)</f>
        <v>0</v>
      </c>
      <c r="E38" s="1376">
        <f>IF(AND(DAY(E30)&gt;=22,DAY(E30)&lt;=28,E31="土",OR(E36="休",E36="雨")),1,0)</f>
        <v>0</v>
      </c>
      <c r="F38" s="1376">
        <f t="shared" ref="F38:AD38" si="10">IF(AND(DAY(F30)&gt;=22,DAY(F30)&lt;=28,F31="土",OR(F36="休",F36="雨")),1,0)</f>
        <v>0</v>
      </c>
      <c r="G38" s="1376">
        <f t="shared" si="10"/>
        <v>0</v>
      </c>
      <c r="H38" s="1376">
        <f t="shared" si="10"/>
        <v>0</v>
      </c>
      <c r="I38" s="1376">
        <f t="shared" si="10"/>
        <v>0</v>
      </c>
      <c r="J38" s="1376">
        <f t="shared" si="10"/>
        <v>0</v>
      </c>
      <c r="K38" s="1376">
        <f t="shared" si="10"/>
        <v>0</v>
      </c>
      <c r="L38" s="1376">
        <f t="shared" si="10"/>
        <v>0</v>
      </c>
      <c r="M38" s="1376">
        <f t="shared" si="10"/>
        <v>0</v>
      </c>
      <c r="N38" s="1376">
        <f t="shared" si="10"/>
        <v>0</v>
      </c>
      <c r="O38" s="1376">
        <f t="shared" si="10"/>
        <v>0</v>
      </c>
      <c r="P38" s="1376">
        <f t="shared" si="10"/>
        <v>0</v>
      </c>
      <c r="Q38" s="1376">
        <f t="shared" si="10"/>
        <v>0</v>
      </c>
      <c r="R38" s="1376">
        <f t="shared" si="10"/>
        <v>0</v>
      </c>
      <c r="S38" s="1376">
        <f t="shared" si="10"/>
        <v>0</v>
      </c>
      <c r="T38" s="1376">
        <f t="shared" si="10"/>
        <v>0</v>
      </c>
      <c r="U38" s="1376">
        <f t="shared" si="10"/>
        <v>0</v>
      </c>
      <c r="V38" s="1376">
        <f t="shared" si="10"/>
        <v>0</v>
      </c>
      <c r="W38" s="1376">
        <f t="shared" si="10"/>
        <v>0</v>
      </c>
      <c r="X38" s="1376">
        <f t="shared" si="10"/>
        <v>0</v>
      </c>
      <c r="Y38" s="1376">
        <f t="shared" si="10"/>
        <v>0</v>
      </c>
      <c r="Z38" s="1376">
        <f t="shared" si="10"/>
        <v>0</v>
      </c>
      <c r="AA38" s="1376">
        <f t="shared" si="10"/>
        <v>0</v>
      </c>
      <c r="AB38" s="1376">
        <f t="shared" si="10"/>
        <v>0</v>
      </c>
      <c r="AC38" s="1376">
        <f t="shared" si="10"/>
        <v>0</v>
      </c>
      <c r="AD38" s="1376">
        <f t="shared" si="10"/>
        <v>0</v>
      </c>
      <c r="AE38" s="1356"/>
      <c r="AF38" s="1377"/>
      <c r="AG38" s="1378"/>
      <c r="AI38" s="1379"/>
    </row>
    <row r="39" spans="2:35" hidden="1">
      <c r="B39" s="1356"/>
      <c r="C39" s="1376">
        <f>IF(AND(DAY(C30)&gt;=22,DAY(C30)&lt;=28,C31="土"),1,0)</f>
        <v>0</v>
      </c>
      <c r="D39" s="1376">
        <f>IF(AND(DAY(D30)&gt;=22,DAY(D30)&lt;=28,D31="土"),1,0)</f>
        <v>0</v>
      </c>
      <c r="E39" s="1376">
        <f t="shared" ref="E39:AD39" si="11">IF(AND(DAY(E30)&gt;=22,DAY(E30)&lt;=28,E31="土"),1,0)</f>
        <v>0</v>
      </c>
      <c r="F39" s="1376">
        <f t="shared" si="11"/>
        <v>0</v>
      </c>
      <c r="G39" s="1376">
        <f t="shared" si="11"/>
        <v>0</v>
      </c>
      <c r="H39" s="1376">
        <f t="shared" si="11"/>
        <v>0</v>
      </c>
      <c r="I39" s="1376">
        <f t="shared" si="11"/>
        <v>0</v>
      </c>
      <c r="J39" s="1376">
        <f t="shared" si="11"/>
        <v>0</v>
      </c>
      <c r="K39" s="1376">
        <f t="shared" si="11"/>
        <v>0</v>
      </c>
      <c r="L39" s="1376">
        <f t="shared" si="11"/>
        <v>0</v>
      </c>
      <c r="M39" s="1376">
        <f t="shared" si="11"/>
        <v>0</v>
      </c>
      <c r="N39" s="1376">
        <f t="shared" si="11"/>
        <v>0</v>
      </c>
      <c r="O39" s="1376">
        <f t="shared" si="11"/>
        <v>0</v>
      </c>
      <c r="P39" s="1376">
        <f t="shared" si="11"/>
        <v>0</v>
      </c>
      <c r="Q39" s="1376">
        <f t="shared" si="11"/>
        <v>0</v>
      </c>
      <c r="R39" s="1376">
        <f t="shared" si="11"/>
        <v>0</v>
      </c>
      <c r="S39" s="1376">
        <f t="shared" si="11"/>
        <v>0</v>
      </c>
      <c r="T39" s="1376">
        <f t="shared" si="11"/>
        <v>0</v>
      </c>
      <c r="U39" s="1376">
        <f t="shared" si="11"/>
        <v>0</v>
      </c>
      <c r="V39" s="1376">
        <f t="shared" si="11"/>
        <v>0</v>
      </c>
      <c r="W39" s="1376">
        <f t="shared" si="11"/>
        <v>0</v>
      </c>
      <c r="X39" s="1376">
        <f t="shared" si="11"/>
        <v>0</v>
      </c>
      <c r="Y39" s="1376">
        <f t="shared" si="11"/>
        <v>0</v>
      </c>
      <c r="Z39" s="1376">
        <f t="shared" si="11"/>
        <v>0</v>
      </c>
      <c r="AA39" s="1376">
        <f t="shared" si="11"/>
        <v>0</v>
      </c>
      <c r="AB39" s="1376">
        <f t="shared" si="11"/>
        <v>0</v>
      </c>
      <c r="AC39" s="1376">
        <f t="shared" si="11"/>
        <v>0</v>
      </c>
      <c r="AD39" s="1376">
        <f t="shared" si="11"/>
        <v>1</v>
      </c>
      <c r="AE39" s="1356"/>
      <c r="AF39" s="1377"/>
      <c r="AG39" s="1378"/>
      <c r="AI39" s="1379"/>
    </row>
    <row r="40" spans="2:35">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row>
    <row r="41" spans="2:35">
      <c r="B41" s="1381" t="s">
        <v>858</v>
      </c>
      <c r="C41" s="1382">
        <f>+AD30+1</f>
        <v>44493</v>
      </c>
      <c r="D41" s="1383">
        <f>+C41+1</f>
        <v>44494</v>
      </c>
      <c r="E41" s="1383">
        <f t="shared" ref="E41:AD41" si="12">+D41+1</f>
        <v>44495</v>
      </c>
      <c r="F41" s="1383">
        <f t="shared" si="12"/>
        <v>44496</v>
      </c>
      <c r="G41" s="1383">
        <f t="shared" si="12"/>
        <v>44497</v>
      </c>
      <c r="H41" s="1383">
        <f t="shared" si="12"/>
        <v>44498</v>
      </c>
      <c r="I41" s="1383">
        <f t="shared" si="12"/>
        <v>44499</v>
      </c>
      <c r="J41" s="1383">
        <f t="shared" si="12"/>
        <v>44500</v>
      </c>
      <c r="K41" s="1383">
        <f t="shared" si="12"/>
        <v>44501</v>
      </c>
      <c r="L41" s="1383">
        <f t="shared" si="12"/>
        <v>44502</v>
      </c>
      <c r="M41" s="1383">
        <f t="shared" si="12"/>
        <v>44503</v>
      </c>
      <c r="N41" s="1383">
        <f t="shared" si="12"/>
        <v>44504</v>
      </c>
      <c r="O41" s="1383">
        <f t="shared" si="12"/>
        <v>44505</v>
      </c>
      <c r="P41" s="1383">
        <f t="shared" si="12"/>
        <v>44506</v>
      </c>
      <c r="Q41" s="1383">
        <f t="shared" si="12"/>
        <v>44507</v>
      </c>
      <c r="R41" s="1383">
        <f t="shared" si="12"/>
        <v>44508</v>
      </c>
      <c r="S41" s="1383">
        <f t="shared" si="12"/>
        <v>44509</v>
      </c>
      <c r="T41" s="1383">
        <f t="shared" si="12"/>
        <v>44510</v>
      </c>
      <c r="U41" s="1383">
        <f t="shared" si="12"/>
        <v>44511</v>
      </c>
      <c r="V41" s="1383">
        <f t="shared" si="12"/>
        <v>44512</v>
      </c>
      <c r="W41" s="1383">
        <f>+V41+1</f>
        <v>44513</v>
      </c>
      <c r="X41" s="1383">
        <f t="shared" si="12"/>
        <v>44514</v>
      </c>
      <c r="Y41" s="1383">
        <f t="shared" si="12"/>
        <v>44515</v>
      </c>
      <c r="Z41" s="1383">
        <f t="shared" si="12"/>
        <v>44516</v>
      </c>
      <c r="AA41" s="1383">
        <f>+Z41+1</f>
        <v>44517</v>
      </c>
      <c r="AB41" s="1383">
        <f t="shared" si="12"/>
        <v>44518</v>
      </c>
      <c r="AC41" s="1383">
        <f>+AB41+1</f>
        <v>44519</v>
      </c>
      <c r="AD41" s="1384">
        <f t="shared" si="12"/>
        <v>44520</v>
      </c>
      <c r="AE41" s="1361"/>
      <c r="AF41" s="3281">
        <f>+AF30+1</f>
        <v>4</v>
      </c>
      <c r="AG41" s="3282"/>
    </row>
    <row r="42" spans="2:35">
      <c r="B42" s="1385" t="s">
        <v>859</v>
      </c>
      <c r="C42" s="1386" t="str">
        <f>TEXT(WEEKDAY(+C41),"aaa")</f>
        <v>日</v>
      </c>
      <c r="D42" s="1387" t="str">
        <f t="shared" ref="D42:AD42" si="13">TEXT(WEEKDAY(+D41),"aaa")</f>
        <v>月</v>
      </c>
      <c r="E42" s="1387" t="str">
        <f t="shared" si="13"/>
        <v>火</v>
      </c>
      <c r="F42" s="1387" t="str">
        <f t="shared" si="13"/>
        <v>水</v>
      </c>
      <c r="G42" s="1387" t="str">
        <f t="shared" si="13"/>
        <v>木</v>
      </c>
      <c r="H42" s="1387" t="str">
        <f t="shared" si="13"/>
        <v>金</v>
      </c>
      <c r="I42" s="1387" t="str">
        <f t="shared" si="13"/>
        <v>土</v>
      </c>
      <c r="J42" s="1387" t="str">
        <f t="shared" si="13"/>
        <v>日</v>
      </c>
      <c r="K42" s="1387" t="str">
        <f t="shared" si="13"/>
        <v>月</v>
      </c>
      <c r="L42" s="1387" t="str">
        <f t="shared" si="13"/>
        <v>火</v>
      </c>
      <c r="M42" s="1387" t="str">
        <f t="shared" si="13"/>
        <v>水</v>
      </c>
      <c r="N42" s="1387" t="str">
        <f t="shared" si="13"/>
        <v>木</v>
      </c>
      <c r="O42" s="1387" t="str">
        <f t="shared" si="13"/>
        <v>金</v>
      </c>
      <c r="P42" s="1387" t="str">
        <f t="shared" si="13"/>
        <v>土</v>
      </c>
      <c r="Q42" s="1387" t="str">
        <f t="shared" si="13"/>
        <v>日</v>
      </c>
      <c r="R42" s="1387" t="str">
        <f t="shared" si="13"/>
        <v>月</v>
      </c>
      <c r="S42" s="1387" t="str">
        <f t="shared" si="13"/>
        <v>火</v>
      </c>
      <c r="T42" s="1387" t="str">
        <f t="shared" si="13"/>
        <v>水</v>
      </c>
      <c r="U42" s="1387" t="str">
        <f t="shared" si="13"/>
        <v>木</v>
      </c>
      <c r="V42" s="1387" t="str">
        <f t="shared" si="13"/>
        <v>金</v>
      </c>
      <c r="W42" s="1387" t="str">
        <f t="shared" si="13"/>
        <v>土</v>
      </c>
      <c r="X42" s="1387" t="str">
        <f t="shared" si="13"/>
        <v>日</v>
      </c>
      <c r="Y42" s="1387" t="str">
        <f t="shared" si="13"/>
        <v>月</v>
      </c>
      <c r="Z42" s="1387" t="str">
        <f t="shared" si="13"/>
        <v>火</v>
      </c>
      <c r="AA42" s="1387" t="str">
        <f t="shared" si="13"/>
        <v>水</v>
      </c>
      <c r="AB42" s="1387" t="str">
        <f t="shared" si="13"/>
        <v>木</v>
      </c>
      <c r="AC42" s="1387" t="str">
        <f t="shared" si="13"/>
        <v>金</v>
      </c>
      <c r="AD42" s="1388" t="str">
        <f t="shared" si="13"/>
        <v>土</v>
      </c>
      <c r="AE42" s="1356"/>
      <c r="AF42" s="1366" t="s">
        <v>860</v>
      </c>
      <c r="AG42" s="1350">
        <f>+COUNTA(C43:AD44)</f>
        <v>0</v>
      </c>
    </row>
    <row r="43" spans="2:35" ht="13.5" customHeight="1">
      <c r="B43" s="3283" t="s">
        <v>861</v>
      </c>
      <c r="C43" s="3285"/>
      <c r="D43" s="3276"/>
      <c r="E43" s="3276"/>
      <c r="F43" s="3276"/>
      <c r="G43" s="3276"/>
      <c r="H43" s="3276"/>
      <c r="I43" s="3276"/>
      <c r="J43" s="3276"/>
      <c r="K43" s="3276"/>
      <c r="L43" s="3276"/>
      <c r="M43" s="3276"/>
      <c r="N43" s="3276"/>
      <c r="O43" s="3276"/>
      <c r="P43" s="3276"/>
      <c r="Q43" s="3276"/>
      <c r="R43" s="3276"/>
      <c r="S43" s="3276"/>
      <c r="T43" s="3276"/>
      <c r="U43" s="3276"/>
      <c r="V43" s="3276"/>
      <c r="W43" s="3276"/>
      <c r="X43" s="3276"/>
      <c r="Y43" s="3276"/>
      <c r="Z43" s="3276"/>
      <c r="AA43" s="3276"/>
      <c r="AB43" s="3276"/>
      <c r="AC43" s="3276"/>
      <c r="AD43" s="3277"/>
      <c r="AE43" s="1356"/>
      <c r="AF43" s="1367" t="s">
        <v>862</v>
      </c>
      <c r="AG43" s="1368">
        <f>COUNTA(C41:AD41)-AG42</f>
        <v>28</v>
      </c>
    </row>
    <row r="44" spans="2:35" ht="13.5" customHeight="1">
      <c r="B44" s="3284"/>
      <c r="C44" s="3285"/>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7"/>
      <c r="AE44" s="1356"/>
      <c r="AF44" s="1367" t="s">
        <v>863</v>
      </c>
      <c r="AG44" s="1369">
        <f>+COUNTA(C45:AD46)</f>
        <v>0</v>
      </c>
    </row>
    <row r="45" spans="2:35" ht="13.5" customHeight="1">
      <c r="B45" s="3288" t="s">
        <v>850</v>
      </c>
      <c r="C45" s="3280"/>
      <c r="D45" s="3266"/>
      <c r="E45" s="3266"/>
      <c r="F45" s="3266"/>
      <c r="G45" s="3266"/>
      <c r="H45" s="3266"/>
      <c r="I45" s="3266"/>
      <c r="J45" s="3266"/>
      <c r="K45" s="3266"/>
      <c r="L45" s="3266"/>
      <c r="M45" s="3266"/>
      <c r="N45" s="3266"/>
      <c r="O45" s="3266"/>
      <c r="P45" s="3266"/>
      <c r="Q45" s="3266"/>
      <c r="R45" s="3266"/>
      <c r="S45" s="3266"/>
      <c r="T45" s="3266"/>
      <c r="U45" s="3266"/>
      <c r="V45" s="3266"/>
      <c r="W45" s="3266"/>
      <c r="X45" s="3266"/>
      <c r="Y45" s="3266"/>
      <c r="Z45" s="3266"/>
      <c r="AA45" s="3266"/>
      <c r="AB45" s="3266"/>
      <c r="AC45" s="3266"/>
      <c r="AD45" s="3268"/>
      <c r="AE45" s="1356"/>
      <c r="AF45" s="1367" t="s">
        <v>864</v>
      </c>
      <c r="AG45" s="1370">
        <f>+AG44/AG43</f>
        <v>0</v>
      </c>
    </row>
    <row r="46" spans="2:35">
      <c r="B46" s="3289"/>
      <c r="C46" s="3280"/>
      <c r="D46" s="3267"/>
      <c r="E46" s="3267"/>
      <c r="F46" s="3267"/>
      <c r="G46" s="3267"/>
      <c r="H46" s="3267"/>
      <c r="I46" s="3267"/>
      <c r="J46" s="3267"/>
      <c r="K46" s="3267"/>
      <c r="L46" s="3267"/>
      <c r="M46" s="3267"/>
      <c r="N46" s="3267"/>
      <c r="O46" s="3267"/>
      <c r="P46" s="3267"/>
      <c r="Q46" s="3267"/>
      <c r="R46" s="3267"/>
      <c r="S46" s="3267"/>
      <c r="T46" s="3267"/>
      <c r="U46" s="3267"/>
      <c r="V46" s="3267"/>
      <c r="W46" s="3267"/>
      <c r="X46" s="3267"/>
      <c r="Y46" s="3267"/>
      <c r="Z46" s="3267"/>
      <c r="AA46" s="3267"/>
      <c r="AB46" s="3267"/>
      <c r="AC46" s="3267"/>
      <c r="AD46" s="3269"/>
      <c r="AE46" s="1356"/>
      <c r="AF46" s="1367" t="s">
        <v>844</v>
      </c>
      <c r="AG46" s="1369">
        <f>+COUNTA(C47:AD48)</f>
        <v>0</v>
      </c>
    </row>
    <row r="47" spans="2:35">
      <c r="B47" s="3286" t="s">
        <v>853</v>
      </c>
      <c r="C47" s="3272"/>
      <c r="D47" s="3274"/>
      <c r="E47" s="3274"/>
      <c r="F47" s="3274"/>
      <c r="G47" s="3274"/>
      <c r="H47" s="3274"/>
      <c r="I47" s="3274"/>
      <c r="J47" s="3274"/>
      <c r="K47" s="3274"/>
      <c r="L47" s="3274"/>
      <c r="M47" s="3274"/>
      <c r="N47" s="3274"/>
      <c r="O47" s="3274"/>
      <c r="P47" s="3274"/>
      <c r="Q47" s="3274"/>
      <c r="R47" s="3274"/>
      <c r="S47" s="3274"/>
      <c r="T47" s="3274"/>
      <c r="U47" s="3274"/>
      <c r="V47" s="3274"/>
      <c r="W47" s="3274"/>
      <c r="X47" s="3274"/>
      <c r="Y47" s="3274"/>
      <c r="Z47" s="3274"/>
      <c r="AA47" s="3274"/>
      <c r="AB47" s="3274"/>
      <c r="AC47" s="3274"/>
      <c r="AD47" s="3264"/>
      <c r="AE47" s="1356"/>
      <c r="AF47" s="1367" t="s">
        <v>865</v>
      </c>
      <c r="AG47" s="1370">
        <f>+AG46/AG43</f>
        <v>0</v>
      </c>
    </row>
    <row r="48" spans="2:35">
      <c r="B48" s="3287"/>
      <c r="C48" s="3273"/>
      <c r="D48" s="3275"/>
      <c r="E48" s="3275"/>
      <c r="F48" s="3275"/>
      <c r="G48" s="3275"/>
      <c r="H48" s="3275"/>
      <c r="I48" s="3275"/>
      <c r="J48" s="3275"/>
      <c r="K48" s="3275"/>
      <c r="L48" s="3275"/>
      <c r="M48" s="3275"/>
      <c r="N48" s="3275"/>
      <c r="O48" s="3275"/>
      <c r="P48" s="3275"/>
      <c r="Q48" s="3275"/>
      <c r="R48" s="3275"/>
      <c r="S48" s="3275"/>
      <c r="T48" s="3275"/>
      <c r="U48" s="3275"/>
      <c r="V48" s="3275"/>
      <c r="W48" s="3275"/>
      <c r="X48" s="3275"/>
      <c r="Y48" s="3275"/>
      <c r="Z48" s="3275"/>
      <c r="AA48" s="3275"/>
      <c r="AB48" s="3275"/>
      <c r="AC48" s="3275"/>
      <c r="AD48" s="3265"/>
      <c r="AE48" s="1356"/>
      <c r="AF48" s="1389" t="s">
        <v>2078</v>
      </c>
      <c r="AG48" s="1390">
        <f>SUM(C49:AD49)</f>
        <v>0</v>
      </c>
      <c r="AI48" s="1346">
        <f>SUM(C50:AD50)</f>
        <v>0</v>
      </c>
    </row>
    <row r="49" spans="2:35" hidden="1">
      <c r="B49" s="1356"/>
      <c r="C49" s="1376">
        <f>IF(AND(DAY(C41)&gt;=22,DAY(C41)&lt;=28,C42="土",OR(C47="休",C47="雨")),1,0)</f>
        <v>0</v>
      </c>
      <c r="D49" s="1376">
        <f>IF(AND(DAY(D41)&gt;=22,DAY(D41)&lt;=28,D42="土",OR(D47="休",D47="雨")),1,0)</f>
        <v>0</v>
      </c>
      <c r="E49" s="1376">
        <f>IF(AND(DAY(E41)&gt;=22,DAY(E41)&lt;=28,E42="土",OR(E47="休",E47="雨")),1,0)</f>
        <v>0</v>
      </c>
      <c r="F49" s="1376">
        <f t="shared" ref="F49:AD49" si="14">IF(AND(DAY(F41)&gt;=22,DAY(F41)&lt;=28,F42="土",OR(F47="休",F47="雨")),1,0)</f>
        <v>0</v>
      </c>
      <c r="G49" s="1376">
        <f t="shared" si="14"/>
        <v>0</v>
      </c>
      <c r="H49" s="1376">
        <f t="shared" si="14"/>
        <v>0</v>
      </c>
      <c r="I49" s="1376">
        <f t="shared" si="14"/>
        <v>0</v>
      </c>
      <c r="J49" s="1376">
        <f t="shared" si="14"/>
        <v>0</v>
      </c>
      <c r="K49" s="1376">
        <f t="shared" si="14"/>
        <v>0</v>
      </c>
      <c r="L49" s="1376">
        <f t="shared" si="14"/>
        <v>0</v>
      </c>
      <c r="M49" s="1376">
        <f t="shared" si="14"/>
        <v>0</v>
      </c>
      <c r="N49" s="1376">
        <f t="shared" si="14"/>
        <v>0</v>
      </c>
      <c r="O49" s="1376">
        <f t="shared" si="14"/>
        <v>0</v>
      </c>
      <c r="P49" s="1376">
        <f t="shared" si="14"/>
        <v>0</v>
      </c>
      <c r="Q49" s="1376">
        <f t="shared" si="14"/>
        <v>0</v>
      </c>
      <c r="R49" s="1376">
        <f t="shared" si="14"/>
        <v>0</v>
      </c>
      <c r="S49" s="1376">
        <f t="shared" si="14"/>
        <v>0</v>
      </c>
      <c r="T49" s="1376">
        <f t="shared" si="14"/>
        <v>0</v>
      </c>
      <c r="U49" s="1376">
        <f t="shared" si="14"/>
        <v>0</v>
      </c>
      <c r="V49" s="1376">
        <f t="shared" si="14"/>
        <v>0</v>
      </c>
      <c r="W49" s="1376">
        <f t="shared" si="14"/>
        <v>0</v>
      </c>
      <c r="X49" s="1376">
        <f t="shared" si="14"/>
        <v>0</v>
      </c>
      <c r="Y49" s="1376">
        <f t="shared" si="14"/>
        <v>0</v>
      </c>
      <c r="Z49" s="1376">
        <f t="shared" si="14"/>
        <v>0</v>
      </c>
      <c r="AA49" s="1376">
        <f t="shared" si="14"/>
        <v>0</v>
      </c>
      <c r="AB49" s="1376">
        <f t="shared" si="14"/>
        <v>0</v>
      </c>
      <c r="AC49" s="1376">
        <f t="shared" si="14"/>
        <v>0</v>
      </c>
      <c r="AD49" s="1376">
        <f t="shared" si="14"/>
        <v>0</v>
      </c>
      <c r="AE49" s="1356"/>
      <c r="AF49" s="1377"/>
      <c r="AG49" s="1378"/>
      <c r="AI49" s="1379"/>
    </row>
    <row r="50" spans="2:35" hidden="1">
      <c r="B50" s="1356"/>
      <c r="C50" s="1376">
        <f>IF(AND(DAY(C41)&gt;=22,DAY(C41)&lt;=28,C42="土"),1,0)</f>
        <v>0</v>
      </c>
      <c r="D50" s="1376">
        <f>IF(AND(DAY(D41)&gt;=22,DAY(D41)&lt;=28,D42="土"),1,0)</f>
        <v>0</v>
      </c>
      <c r="E50" s="1376">
        <f t="shared" ref="E50:AD50" si="15">IF(AND(DAY(E41)&gt;=22,DAY(E41)&lt;=28,E42="土"),1,0)</f>
        <v>0</v>
      </c>
      <c r="F50" s="1376">
        <f t="shared" si="15"/>
        <v>0</v>
      </c>
      <c r="G50" s="1376">
        <f t="shared" si="15"/>
        <v>0</v>
      </c>
      <c r="H50" s="1376">
        <f t="shared" si="15"/>
        <v>0</v>
      </c>
      <c r="I50" s="1376">
        <f t="shared" si="15"/>
        <v>0</v>
      </c>
      <c r="J50" s="1376">
        <f t="shared" si="15"/>
        <v>0</v>
      </c>
      <c r="K50" s="1376">
        <f t="shared" si="15"/>
        <v>0</v>
      </c>
      <c r="L50" s="1376">
        <f t="shared" si="15"/>
        <v>0</v>
      </c>
      <c r="M50" s="1376">
        <f t="shared" si="15"/>
        <v>0</v>
      </c>
      <c r="N50" s="1376">
        <f t="shared" si="15"/>
        <v>0</v>
      </c>
      <c r="O50" s="1376">
        <f t="shared" si="15"/>
        <v>0</v>
      </c>
      <c r="P50" s="1376">
        <f t="shared" si="15"/>
        <v>0</v>
      </c>
      <c r="Q50" s="1376">
        <f t="shared" si="15"/>
        <v>0</v>
      </c>
      <c r="R50" s="1376">
        <f t="shared" si="15"/>
        <v>0</v>
      </c>
      <c r="S50" s="1376">
        <f t="shared" si="15"/>
        <v>0</v>
      </c>
      <c r="T50" s="1376">
        <f t="shared" si="15"/>
        <v>0</v>
      </c>
      <c r="U50" s="1376">
        <f t="shared" si="15"/>
        <v>0</v>
      </c>
      <c r="V50" s="1376">
        <f t="shared" si="15"/>
        <v>0</v>
      </c>
      <c r="W50" s="1376">
        <f t="shared" si="15"/>
        <v>0</v>
      </c>
      <c r="X50" s="1376">
        <f t="shared" si="15"/>
        <v>0</v>
      </c>
      <c r="Y50" s="1376">
        <f t="shared" si="15"/>
        <v>0</v>
      </c>
      <c r="Z50" s="1376">
        <f t="shared" si="15"/>
        <v>0</v>
      </c>
      <c r="AA50" s="1376">
        <f t="shared" si="15"/>
        <v>0</v>
      </c>
      <c r="AB50" s="1376">
        <f t="shared" si="15"/>
        <v>0</v>
      </c>
      <c r="AC50" s="1376">
        <f t="shared" si="15"/>
        <v>0</v>
      </c>
      <c r="AD50" s="1376">
        <f t="shared" si="15"/>
        <v>0</v>
      </c>
      <c r="AE50" s="1356"/>
      <c r="AF50" s="1377"/>
      <c r="AG50" s="1378"/>
      <c r="AI50" s="1379"/>
    </row>
    <row r="51" spans="2:35">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row>
    <row r="52" spans="2:35">
      <c r="B52" s="1357" t="s">
        <v>858</v>
      </c>
      <c r="C52" s="1358">
        <f>+AD41+1</f>
        <v>44521</v>
      </c>
      <c r="D52" s="1359">
        <f>+C52+1</f>
        <v>44522</v>
      </c>
      <c r="E52" s="1359">
        <f t="shared" ref="E52:AD52" si="16">+D52+1</f>
        <v>44523</v>
      </c>
      <c r="F52" s="1359">
        <f t="shared" si="16"/>
        <v>44524</v>
      </c>
      <c r="G52" s="1359">
        <f t="shared" si="16"/>
        <v>44525</v>
      </c>
      <c r="H52" s="1359">
        <f t="shared" si="16"/>
        <v>44526</v>
      </c>
      <c r="I52" s="1359">
        <f t="shared" si="16"/>
        <v>44527</v>
      </c>
      <c r="J52" s="1359">
        <f t="shared" si="16"/>
        <v>44528</v>
      </c>
      <c r="K52" s="1359">
        <f t="shared" si="16"/>
        <v>44529</v>
      </c>
      <c r="L52" s="1359">
        <f t="shared" si="16"/>
        <v>44530</v>
      </c>
      <c r="M52" s="1359">
        <f t="shared" si="16"/>
        <v>44531</v>
      </c>
      <c r="N52" s="1359">
        <f t="shared" si="16"/>
        <v>44532</v>
      </c>
      <c r="O52" s="1359">
        <f t="shared" si="16"/>
        <v>44533</v>
      </c>
      <c r="P52" s="1359">
        <f t="shared" si="16"/>
        <v>44534</v>
      </c>
      <c r="Q52" s="1359">
        <f t="shared" si="16"/>
        <v>44535</v>
      </c>
      <c r="R52" s="1359">
        <f t="shared" si="16"/>
        <v>44536</v>
      </c>
      <c r="S52" s="1359">
        <f t="shared" si="16"/>
        <v>44537</v>
      </c>
      <c r="T52" s="1359">
        <f t="shared" si="16"/>
        <v>44538</v>
      </c>
      <c r="U52" s="1359">
        <f t="shared" si="16"/>
        <v>44539</v>
      </c>
      <c r="V52" s="1359">
        <f t="shared" si="16"/>
        <v>44540</v>
      </c>
      <c r="W52" s="1359">
        <f>+V52+1</f>
        <v>44541</v>
      </c>
      <c r="X52" s="1359">
        <f t="shared" si="16"/>
        <v>44542</v>
      </c>
      <c r="Y52" s="1359">
        <f t="shared" si="16"/>
        <v>44543</v>
      </c>
      <c r="Z52" s="1359">
        <f t="shared" si="16"/>
        <v>44544</v>
      </c>
      <c r="AA52" s="1359">
        <f>+Z52+1</f>
        <v>44545</v>
      </c>
      <c r="AB52" s="1359">
        <f t="shared" si="16"/>
        <v>44546</v>
      </c>
      <c r="AC52" s="1359">
        <f>+AB52+1</f>
        <v>44547</v>
      </c>
      <c r="AD52" s="1360">
        <f t="shared" si="16"/>
        <v>44548</v>
      </c>
      <c r="AE52" s="1361"/>
      <c r="AF52" s="3281">
        <f>+AF41+1</f>
        <v>5</v>
      </c>
      <c r="AG52" s="3282"/>
    </row>
    <row r="53" spans="2:35">
      <c r="B53" s="1362" t="s">
        <v>859</v>
      </c>
      <c r="C53" s="1363" t="str">
        <f>TEXT(WEEKDAY(+C52),"aaa")</f>
        <v>日</v>
      </c>
      <c r="D53" s="1364" t="str">
        <f t="shared" ref="D53:AD53" si="17">TEXT(WEEKDAY(+D52),"aaa")</f>
        <v>月</v>
      </c>
      <c r="E53" s="1364" t="str">
        <f t="shared" si="17"/>
        <v>火</v>
      </c>
      <c r="F53" s="1364" t="str">
        <f t="shared" si="17"/>
        <v>水</v>
      </c>
      <c r="G53" s="1364" t="str">
        <f t="shared" si="17"/>
        <v>木</v>
      </c>
      <c r="H53" s="1364" t="str">
        <f t="shared" si="17"/>
        <v>金</v>
      </c>
      <c r="I53" s="1364" t="str">
        <f t="shared" si="17"/>
        <v>土</v>
      </c>
      <c r="J53" s="1364" t="str">
        <f t="shared" si="17"/>
        <v>日</v>
      </c>
      <c r="K53" s="1364" t="str">
        <f t="shared" si="17"/>
        <v>月</v>
      </c>
      <c r="L53" s="1364" t="str">
        <f t="shared" si="17"/>
        <v>火</v>
      </c>
      <c r="M53" s="1364" t="str">
        <f t="shared" si="17"/>
        <v>水</v>
      </c>
      <c r="N53" s="1364" t="str">
        <f t="shared" si="17"/>
        <v>木</v>
      </c>
      <c r="O53" s="1364" t="str">
        <f t="shared" si="17"/>
        <v>金</v>
      </c>
      <c r="P53" s="1364" t="str">
        <f t="shared" si="17"/>
        <v>土</v>
      </c>
      <c r="Q53" s="1364" t="str">
        <f t="shared" si="17"/>
        <v>日</v>
      </c>
      <c r="R53" s="1364" t="str">
        <f t="shared" si="17"/>
        <v>月</v>
      </c>
      <c r="S53" s="1364" t="str">
        <f t="shared" si="17"/>
        <v>火</v>
      </c>
      <c r="T53" s="1364" t="str">
        <f t="shared" si="17"/>
        <v>水</v>
      </c>
      <c r="U53" s="1364" t="str">
        <f t="shared" si="17"/>
        <v>木</v>
      </c>
      <c r="V53" s="1364" t="str">
        <f t="shared" si="17"/>
        <v>金</v>
      </c>
      <c r="W53" s="1364" t="str">
        <f t="shared" si="17"/>
        <v>土</v>
      </c>
      <c r="X53" s="1364" t="str">
        <f t="shared" si="17"/>
        <v>日</v>
      </c>
      <c r="Y53" s="1364" t="str">
        <f t="shared" si="17"/>
        <v>月</v>
      </c>
      <c r="Z53" s="1364" t="str">
        <f t="shared" si="17"/>
        <v>火</v>
      </c>
      <c r="AA53" s="1364" t="str">
        <f t="shared" si="17"/>
        <v>水</v>
      </c>
      <c r="AB53" s="1364" t="str">
        <f t="shared" si="17"/>
        <v>木</v>
      </c>
      <c r="AC53" s="1364" t="str">
        <f t="shared" si="17"/>
        <v>金</v>
      </c>
      <c r="AD53" s="1365" t="str">
        <f t="shared" si="17"/>
        <v>土</v>
      </c>
      <c r="AE53" s="1356"/>
      <c r="AF53" s="1366" t="s">
        <v>860</v>
      </c>
      <c r="AG53" s="1350">
        <f>+COUNTA(C54:AD55)</f>
        <v>0</v>
      </c>
    </row>
    <row r="54" spans="2:35" ht="13.5" customHeight="1">
      <c r="B54" s="3283" t="s">
        <v>861</v>
      </c>
      <c r="C54" s="3285"/>
      <c r="D54" s="3276"/>
      <c r="E54" s="3276"/>
      <c r="F54" s="3276"/>
      <c r="G54" s="3276"/>
      <c r="H54" s="3276"/>
      <c r="I54" s="3276"/>
      <c r="J54" s="3276"/>
      <c r="K54" s="3276"/>
      <c r="L54" s="3276"/>
      <c r="M54" s="3276"/>
      <c r="N54" s="3276"/>
      <c r="O54" s="3276"/>
      <c r="P54" s="3276"/>
      <c r="Q54" s="3276"/>
      <c r="R54" s="3276"/>
      <c r="S54" s="3276"/>
      <c r="T54" s="3276"/>
      <c r="U54" s="3276"/>
      <c r="V54" s="3276"/>
      <c r="W54" s="3276"/>
      <c r="X54" s="3276"/>
      <c r="Y54" s="3276"/>
      <c r="Z54" s="3276"/>
      <c r="AA54" s="3276"/>
      <c r="AB54" s="3276"/>
      <c r="AC54" s="3276"/>
      <c r="AD54" s="3277"/>
      <c r="AE54" s="1356"/>
      <c r="AF54" s="1367" t="s">
        <v>862</v>
      </c>
      <c r="AG54" s="1368">
        <f>COUNTA(C52:AD52)-AG53</f>
        <v>28</v>
      </c>
    </row>
    <row r="55" spans="2:35" ht="13.5" customHeight="1">
      <c r="B55" s="3284"/>
      <c r="C55" s="3285"/>
      <c r="D55" s="3276"/>
      <c r="E55" s="3276"/>
      <c r="F55" s="3276"/>
      <c r="G55" s="3276"/>
      <c r="H55" s="3276"/>
      <c r="I55" s="3276"/>
      <c r="J55" s="3276"/>
      <c r="K55" s="3276"/>
      <c r="L55" s="3276"/>
      <c r="M55" s="3276"/>
      <c r="N55" s="3276"/>
      <c r="O55" s="3276"/>
      <c r="P55" s="3276"/>
      <c r="Q55" s="3276"/>
      <c r="R55" s="3276"/>
      <c r="S55" s="3276"/>
      <c r="T55" s="3276"/>
      <c r="U55" s="3276"/>
      <c r="V55" s="3276"/>
      <c r="W55" s="3276"/>
      <c r="X55" s="3276"/>
      <c r="Y55" s="3276"/>
      <c r="Z55" s="3276"/>
      <c r="AA55" s="3276"/>
      <c r="AB55" s="3276"/>
      <c r="AC55" s="3276"/>
      <c r="AD55" s="3277"/>
      <c r="AE55" s="1356"/>
      <c r="AF55" s="1367" t="s">
        <v>863</v>
      </c>
      <c r="AG55" s="1369">
        <f>+COUNTA(C56:AD57)</f>
        <v>0</v>
      </c>
    </row>
    <row r="56" spans="2:35" ht="13.5" customHeight="1">
      <c r="B56" s="3278" t="s">
        <v>850</v>
      </c>
      <c r="C56" s="3280"/>
      <c r="D56" s="3266"/>
      <c r="E56" s="3266"/>
      <c r="F56" s="3266"/>
      <c r="G56" s="3266"/>
      <c r="H56" s="3266"/>
      <c r="I56" s="3266"/>
      <c r="J56" s="3266"/>
      <c r="K56" s="3266"/>
      <c r="L56" s="3266"/>
      <c r="M56" s="3266"/>
      <c r="N56" s="3266"/>
      <c r="O56" s="3266"/>
      <c r="P56" s="3266"/>
      <c r="Q56" s="3266"/>
      <c r="R56" s="3266"/>
      <c r="S56" s="3266"/>
      <c r="T56" s="3266"/>
      <c r="U56" s="3266"/>
      <c r="V56" s="3266"/>
      <c r="W56" s="3266"/>
      <c r="X56" s="3266"/>
      <c r="Y56" s="3266"/>
      <c r="Z56" s="3266"/>
      <c r="AA56" s="3266"/>
      <c r="AB56" s="3266"/>
      <c r="AC56" s="3266"/>
      <c r="AD56" s="3268"/>
      <c r="AE56" s="1356"/>
      <c r="AF56" s="1367" t="s">
        <v>864</v>
      </c>
      <c r="AG56" s="1370">
        <f>+AG55/AG54</f>
        <v>0</v>
      </c>
    </row>
    <row r="57" spans="2:35">
      <c r="B57" s="3279"/>
      <c r="C57" s="3280"/>
      <c r="D57" s="3267"/>
      <c r="E57" s="3267"/>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9"/>
      <c r="AE57" s="1356"/>
      <c r="AF57" s="1367" t="s">
        <v>844</v>
      </c>
      <c r="AG57" s="1369">
        <f>+COUNTA(C58:AD59)</f>
        <v>0</v>
      </c>
    </row>
    <row r="58" spans="2:35">
      <c r="B58" s="3270" t="s">
        <v>853</v>
      </c>
      <c r="C58" s="3272"/>
      <c r="D58" s="3274"/>
      <c r="E58" s="3274"/>
      <c r="F58" s="3274"/>
      <c r="G58" s="3274"/>
      <c r="H58" s="3274"/>
      <c r="I58" s="3274"/>
      <c r="J58" s="3274"/>
      <c r="K58" s="3274"/>
      <c r="L58" s="3274"/>
      <c r="M58" s="3274"/>
      <c r="N58" s="3274"/>
      <c r="O58" s="3274"/>
      <c r="P58" s="3274"/>
      <c r="Q58" s="3274"/>
      <c r="R58" s="3274"/>
      <c r="S58" s="3274"/>
      <c r="T58" s="3274"/>
      <c r="U58" s="3274"/>
      <c r="V58" s="3274"/>
      <c r="W58" s="3274"/>
      <c r="X58" s="3274"/>
      <c r="Y58" s="3274"/>
      <c r="Z58" s="3274"/>
      <c r="AA58" s="3274"/>
      <c r="AB58" s="3274"/>
      <c r="AC58" s="3274"/>
      <c r="AD58" s="3264"/>
      <c r="AE58" s="1356"/>
      <c r="AF58" s="1367" t="s">
        <v>865</v>
      </c>
      <c r="AG58" s="1370">
        <f>+AG57/AG54</f>
        <v>0</v>
      </c>
    </row>
    <row r="59" spans="2:35">
      <c r="B59" s="3271"/>
      <c r="C59" s="3273"/>
      <c r="D59" s="3275"/>
      <c r="E59" s="3275"/>
      <c r="F59" s="3275"/>
      <c r="G59" s="3275"/>
      <c r="H59" s="3275"/>
      <c r="I59" s="3275"/>
      <c r="J59" s="3275"/>
      <c r="K59" s="3275"/>
      <c r="L59" s="3275"/>
      <c r="M59" s="3275"/>
      <c r="N59" s="3275"/>
      <c r="O59" s="3275"/>
      <c r="P59" s="3275"/>
      <c r="Q59" s="3275"/>
      <c r="R59" s="3275"/>
      <c r="S59" s="3275"/>
      <c r="T59" s="3275"/>
      <c r="U59" s="3275"/>
      <c r="V59" s="3275"/>
      <c r="W59" s="3275"/>
      <c r="X59" s="3275"/>
      <c r="Y59" s="3275"/>
      <c r="Z59" s="3275"/>
      <c r="AA59" s="3275"/>
      <c r="AB59" s="3275"/>
      <c r="AC59" s="3275"/>
      <c r="AD59" s="3265"/>
      <c r="AE59" s="1356"/>
      <c r="AF59" s="1389" t="s">
        <v>2078</v>
      </c>
      <c r="AG59" s="1390">
        <f>SUM(C60:AD60)</f>
        <v>0</v>
      </c>
      <c r="AI59" s="1346">
        <f>SUM(C61:AD61)</f>
        <v>1</v>
      </c>
    </row>
    <row r="60" spans="2:35" hidden="1">
      <c r="B60" s="1356"/>
      <c r="C60" s="1376">
        <f>IF(AND(DAY(C52)&gt;=22,DAY(C52)&lt;=28,C53="土",OR(C58="休",C58="雨")),1,0)</f>
        <v>0</v>
      </c>
      <c r="D60" s="1376">
        <f>IF(AND(DAY(D52)&gt;=22,DAY(D52)&lt;=28,D53="土",OR(D58="休",D58="雨")),1,0)</f>
        <v>0</v>
      </c>
      <c r="E60" s="1376">
        <f>IF(AND(DAY(E52)&gt;=22,DAY(E52)&lt;=28,E53="土",OR(E58="休",E58="雨")),1,0)</f>
        <v>0</v>
      </c>
      <c r="F60" s="1376">
        <f t="shared" ref="F60:AD60" si="18">IF(AND(DAY(F52)&gt;=22,DAY(F52)&lt;=28,F53="土",OR(F58="休",F58="雨")),1,0)</f>
        <v>0</v>
      </c>
      <c r="G60" s="1376">
        <f t="shared" si="18"/>
        <v>0</v>
      </c>
      <c r="H60" s="1376">
        <f t="shared" si="18"/>
        <v>0</v>
      </c>
      <c r="I60" s="1376">
        <f t="shared" si="18"/>
        <v>0</v>
      </c>
      <c r="J60" s="1376">
        <f t="shared" si="18"/>
        <v>0</v>
      </c>
      <c r="K60" s="1376">
        <f t="shared" si="18"/>
        <v>0</v>
      </c>
      <c r="L60" s="1376">
        <f t="shared" si="18"/>
        <v>0</v>
      </c>
      <c r="M60" s="1376">
        <f t="shared" si="18"/>
        <v>0</v>
      </c>
      <c r="N60" s="1376">
        <f t="shared" si="18"/>
        <v>0</v>
      </c>
      <c r="O60" s="1376">
        <f t="shared" si="18"/>
        <v>0</v>
      </c>
      <c r="P60" s="1376">
        <f t="shared" si="18"/>
        <v>0</v>
      </c>
      <c r="Q60" s="1376">
        <f t="shared" si="18"/>
        <v>0</v>
      </c>
      <c r="R60" s="1376">
        <f t="shared" si="18"/>
        <v>0</v>
      </c>
      <c r="S60" s="1376">
        <f t="shared" si="18"/>
        <v>0</v>
      </c>
      <c r="T60" s="1376">
        <f t="shared" si="18"/>
        <v>0</v>
      </c>
      <c r="U60" s="1376">
        <f t="shared" si="18"/>
        <v>0</v>
      </c>
      <c r="V60" s="1376">
        <f t="shared" si="18"/>
        <v>0</v>
      </c>
      <c r="W60" s="1376">
        <f t="shared" si="18"/>
        <v>0</v>
      </c>
      <c r="X60" s="1376">
        <f t="shared" si="18"/>
        <v>0</v>
      </c>
      <c r="Y60" s="1376">
        <f t="shared" si="18"/>
        <v>0</v>
      </c>
      <c r="Z60" s="1376">
        <f t="shared" si="18"/>
        <v>0</v>
      </c>
      <c r="AA60" s="1376">
        <f t="shared" si="18"/>
        <v>0</v>
      </c>
      <c r="AB60" s="1376">
        <f t="shared" si="18"/>
        <v>0</v>
      </c>
      <c r="AC60" s="1376">
        <f t="shared" si="18"/>
        <v>0</v>
      </c>
      <c r="AD60" s="1376">
        <f t="shared" si="18"/>
        <v>0</v>
      </c>
      <c r="AE60" s="1356"/>
      <c r="AF60" s="1377"/>
      <c r="AG60" s="1378"/>
      <c r="AI60" s="1379"/>
    </row>
    <row r="61" spans="2:35" hidden="1">
      <c r="B61" s="1356"/>
      <c r="C61" s="1376">
        <f>IF(AND(DAY(C52)&gt;=22,DAY(C52)&lt;=28,C53="土"),1,0)</f>
        <v>0</v>
      </c>
      <c r="D61" s="1376">
        <f>IF(AND(DAY(D52)&gt;=22,DAY(D52)&lt;=28,D53="土"),1,0)</f>
        <v>0</v>
      </c>
      <c r="E61" s="1376">
        <f t="shared" ref="E61:AD61" si="19">IF(AND(DAY(E52)&gt;=22,DAY(E52)&lt;=28,E53="土"),1,0)</f>
        <v>0</v>
      </c>
      <c r="F61" s="1376">
        <f t="shared" si="19"/>
        <v>0</v>
      </c>
      <c r="G61" s="1376">
        <f t="shared" si="19"/>
        <v>0</v>
      </c>
      <c r="H61" s="1376">
        <f t="shared" si="19"/>
        <v>0</v>
      </c>
      <c r="I61" s="1376">
        <f t="shared" si="19"/>
        <v>1</v>
      </c>
      <c r="J61" s="1376">
        <f t="shared" si="19"/>
        <v>0</v>
      </c>
      <c r="K61" s="1376">
        <f t="shared" si="19"/>
        <v>0</v>
      </c>
      <c r="L61" s="1376">
        <f t="shared" si="19"/>
        <v>0</v>
      </c>
      <c r="M61" s="1376">
        <f t="shared" si="19"/>
        <v>0</v>
      </c>
      <c r="N61" s="1376">
        <f t="shared" si="19"/>
        <v>0</v>
      </c>
      <c r="O61" s="1376">
        <f t="shared" si="19"/>
        <v>0</v>
      </c>
      <c r="P61" s="1376">
        <f t="shared" si="19"/>
        <v>0</v>
      </c>
      <c r="Q61" s="1376">
        <f t="shared" si="19"/>
        <v>0</v>
      </c>
      <c r="R61" s="1376">
        <f t="shared" si="19"/>
        <v>0</v>
      </c>
      <c r="S61" s="1376">
        <f t="shared" si="19"/>
        <v>0</v>
      </c>
      <c r="T61" s="1376">
        <f t="shared" si="19"/>
        <v>0</v>
      </c>
      <c r="U61" s="1376">
        <f t="shared" si="19"/>
        <v>0</v>
      </c>
      <c r="V61" s="1376">
        <f t="shared" si="19"/>
        <v>0</v>
      </c>
      <c r="W61" s="1376">
        <f t="shared" si="19"/>
        <v>0</v>
      </c>
      <c r="X61" s="1376">
        <f t="shared" si="19"/>
        <v>0</v>
      </c>
      <c r="Y61" s="1376">
        <f t="shared" si="19"/>
        <v>0</v>
      </c>
      <c r="Z61" s="1376">
        <f t="shared" si="19"/>
        <v>0</v>
      </c>
      <c r="AA61" s="1376">
        <f t="shared" si="19"/>
        <v>0</v>
      </c>
      <c r="AB61" s="1376">
        <f t="shared" si="19"/>
        <v>0</v>
      </c>
      <c r="AC61" s="1376">
        <f t="shared" si="19"/>
        <v>0</v>
      </c>
      <c r="AD61" s="1376">
        <f t="shared" si="19"/>
        <v>0</v>
      </c>
      <c r="AE61" s="1356"/>
      <c r="AF61" s="1377"/>
      <c r="AG61" s="1378"/>
      <c r="AI61" s="1379"/>
    </row>
    <row r="62" spans="2:35">
      <c r="C62" s="1380"/>
      <c r="D62" s="1380"/>
      <c r="E62" s="1380"/>
      <c r="F62" s="1380"/>
      <c r="G62" s="1380"/>
      <c r="H62" s="1380"/>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row>
    <row r="63" spans="2:35">
      <c r="B63" s="1381" t="s">
        <v>858</v>
      </c>
      <c r="C63" s="1382">
        <f>+AD52+1</f>
        <v>44549</v>
      </c>
      <c r="D63" s="1383">
        <f>+C63+1</f>
        <v>44550</v>
      </c>
      <c r="E63" s="1383">
        <f t="shared" ref="E63:AD63" si="20">+D63+1</f>
        <v>44551</v>
      </c>
      <c r="F63" s="1383">
        <f t="shared" si="20"/>
        <v>44552</v>
      </c>
      <c r="G63" s="1383">
        <f t="shared" si="20"/>
        <v>44553</v>
      </c>
      <c r="H63" s="1383">
        <f t="shared" si="20"/>
        <v>44554</v>
      </c>
      <c r="I63" s="1383">
        <f t="shared" si="20"/>
        <v>44555</v>
      </c>
      <c r="J63" s="1383">
        <f t="shared" si="20"/>
        <v>44556</v>
      </c>
      <c r="K63" s="1383">
        <f t="shared" si="20"/>
        <v>44557</v>
      </c>
      <c r="L63" s="1383">
        <f t="shared" si="20"/>
        <v>44558</v>
      </c>
      <c r="M63" s="1383">
        <f t="shared" si="20"/>
        <v>44559</v>
      </c>
      <c r="N63" s="1383">
        <f t="shared" si="20"/>
        <v>44560</v>
      </c>
      <c r="O63" s="1383">
        <f t="shared" si="20"/>
        <v>44561</v>
      </c>
      <c r="P63" s="1383">
        <f t="shared" si="20"/>
        <v>44562</v>
      </c>
      <c r="Q63" s="1383">
        <f t="shared" si="20"/>
        <v>44563</v>
      </c>
      <c r="R63" s="1383">
        <f t="shared" si="20"/>
        <v>44564</v>
      </c>
      <c r="S63" s="1383">
        <f t="shared" si="20"/>
        <v>44565</v>
      </c>
      <c r="T63" s="1383">
        <f t="shared" si="20"/>
        <v>44566</v>
      </c>
      <c r="U63" s="1383">
        <f t="shared" si="20"/>
        <v>44567</v>
      </c>
      <c r="V63" s="1383">
        <f t="shared" si="20"/>
        <v>44568</v>
      </c>
      <c r="W63" s="1383">
        <f>+V63+1</f>
        <v>44569</v>
      </c>
      <c r="X63" s="1383">
        <f t="shared" si="20"/>
        <v>44570</v>
      </c>
      <c r="Y63" s="1383">
        <f t="shared" si="20"/>
        <v>44571</v>
      </c>
      <c r="Z63" s="1383">
        <f t="shared" si="20"/>
        <v>44572</v>
      </c>
      <c r="AA63" s="1383">
        <f>+Z63+1</f>
        <v>44573</v>
      </c>
      <c r="AB63" s="1383">
        <f t="shared" si="20"/>
        <v>44574</v>
      </c>
      <c r="AC63" s="1383">
        <f>+AB63+1</f>
        <v>44575</v>
      </c>
      <c r="AD63" s="1384">
        <f t="shared" si="20"/>
        <v>44576</v>
      </c>
      <c r="AE63" s="1361"/>
      <c r="AF63" s="3281">
        <f>+AF52+1</f>
        <v>6</v>
      </c>
      <c r="AG63" s="3282"/>
    </row>
    <row r="64" spans="2:35">
      <c r="B64" s="1385" t="s">
        <v>859</v>
      </c>
      <c r="C64" s="1386" t="str">
        <f>TEXT(WEEKDAY(+C63),"aaa")</f>
        <v>日</v>
      </c>
      <c r="D64" s="1387" t="str">
        <f t="shared" ref="D64:AD64" si="21">TEXT(WEEKDAY(+D63),"aaa")</f>
        <v>月</v>
      </c>
      <c r="E64" s="1387" t="str">
        <f t="shared" si="21"/>
        <v>火</v>
      </c>
      <c r="F64" s="1387" t="str">
        <f t="shared" si="21"/>
        <v>水</v>
      </c>
      <c r="G64" s="1387" t="str">
        <f t="shared" si="21"/>
        <v>木</v>
      </c>
      <c r="H64" s="1387" t="str">
        <f t="shared" si="21"/>
        <v>金</v>
      </c>
      <c r="I64" s="1387" t="str">
        <f t="shared" si="21"/>
        <v>土</v>
      </c>
      <c r="J64" s="1387" t="str">
        <f t="shared" si="21"/>
        <v>日</v>
      </c>
      <c r="K64" s="1387" t="str">
        <f t="shared" si="21"/>
        <v>月</v>
      </c>
      <c r="L64" s="1387" t="str">
        <f t="shared" si="21"/>
        <v>火</v>
      </c>
      <c r="M64" s="1387" t="str">
        <f t="shared" si="21"/>
        <v>水</v>
      </c>
      <c r="N64" s="1387" t="str">
        <f t="shared" si="21"/>
        <v>木</v>
      </c>
      <c r="O64" s="1387" t="str">
        <f t="shared" si="21"/>
        <v>金</v>
      </c>
      <c r="P64" s="1387" t="str">
        <f t="shared" si="21"/>
        <v>土</v>
      </c>
      <c r="Q64" s="1387" t="str">
        <f t="shared" si="21"/>
        <v>日</v>
      </c>
      <c r="R64" s="1387" t="str">
        <f t="shared" si="21"/>
        <v>月</v>
      </c>
      <c r="S64" s="1387" t="str">
        <f t="shared" si="21"/>
        <v>火</v>
      </c>
      <c r="T64" s="1387" t="str">
        <f t="shared" si="21"/>
        <v>水</v>
      </c>
      <c r="U64" s="1387" t="str">
        <f t="shared" si="21"/>
        <v>木</v>
      </c>
      <c r="V64" s="1387" t="str">
        <f t="shared" si="21"/>
        <v>金</v>
      </c>
      <c r="W64" s="1387" t="str">
        <f t="shared" si="21"/>
        <v>土</v>
      </c>
      <c r="X64" s="1387" t="str">
        <f t="shared" si="21"/>
        <v>日</v>
      </c>
      <c r="Y64" s="1387" t="str">
        <f t="shared" si="21"/>
        <v>月</v>
      </c>
      <c r="Z64" s="1387" t="str">
        <f t="shared" si="21"/>
        <v>火</v>
      </c>
      <c r="AA64" s="1387" t="str">
        <f t="shared" si="21"/>
        <v>水</v>
      </c>
      <c r="AB64" s="1387" t="str">
        <f t="shared" si="21"/>
        <v>木</v>
      </c>
      <c r="AC64" s="1387" t="str">
        <f t="shared" si="21"/>
        <v>金</v>
      </c>
      <c r="AD64" s="1388" t="str">
        <f t="shared" si="21"/>
        <v>土</v>
      </c>
      <c r="AE64" s="1356"/>
      <c r="AF64" s="1366" t="s">
        <v>860</v>
      </c>
      <c r="AG64" s="1350">
        <f>+COUNTA(C65:AD66)</f>
        <v>0</v>
      </c>
    </row>
    <row r="65" spans="2:35" ht="13.5" customHeight="1">
      <c r="B65" s="3283" t="s">
        <v>861</v>
      </c>
      <c r="C65" s="3285"/>
      <c r="D65" s="3276"/>
      <c r="E65" s="3276"/>
      <c r="F65" s="3276"/>
      <c r="G65" s="3276"/>
      <c r="H65" s="3276"/>
      <c r="I65" s="3276"/>
      <c r="J65" s="3276"/>
      <c r="K65" s="3276"/>
      <c r="L65" s="3276"/>
      <c r="M65" s="3276"/>
      <c r="N65" s="3276"/>
      <c r="O65" s="3276"/>
      <c r="P65" s="3276"/>
      <c r="Q65" s="3276"/>
      <c r="R65" s="3276"/>
      <c r="S65" s="3276"/>
      <c r="T65" s="3276"/>
      <c r="U65" s="3276"/>
      <c r="V65" s="3276"/>
      <c r="W65" s="3276"/>
      <c r="X65" s="3276"/>
      <c r="Y65" s="3276"/>
      <c r="Z65" s="3276"/>
      <c r="AA65" s="3276"/>
      <c r="AB65" s="3276"/>
      <c r="AC65" s="3276"/>
      <c r="AD65" s="3277"/>
      <c r="AE65" s="1356"/>
      <c r="AF65" s="1367" t="s">
        <v>862</v>
      </c>
      <c r="AG65" s="1368">
        <f>COUNTA(C63:AD63)-AG64</f>
        <v>28</v>
      </c>
    </row>
    <row r="66" spans="2:35" ht="13.5" customHeight="1">
      <c r="B66" s="3284"/>
      <c r="C66" s="3285"/>
      <c r="D66" s="3276"/>
      <c r="E66" s="3276"/>
      <c r="F66" s="3276"/>
      <c r="G66" s="3276"/>
      <c r="H66" s="3276"/>
      <c r="I66" s="3276"/>
      <c r="J66" s="3276"/>
      <c r="K66" s="3276"/>
      <c r="L66" s="3276"/>
      <c r="M66" s="3276"/>
      <c r="N66" s="3276"/>
      <c r="O66" s="3276"/>
      <c r="P66" s="3276"/>
      <c r="Q66" s="3276"/>
      <c r="R66" s="3276"/>
      <c r="S66" s="3276"/>
      <c r="T66" s="3276"/>
      <c r="U66" s="3276"/>
      <c r="V66" s="3276"/>
      <c r="W66" s="3276"/>
      <c r="X66" s="3276"/>
      <c r="Y66" s="3276"/>
      <c r="Z66" s="3276"/>
      <c r="AA66" s="3276"/>
      <c r="AB66" s="3276"/>
      <c r="AC66" s="3276"/>
      <c r="AD66" s="3277"/>
      <c r="AE66" s="1356"/>
      <c r="AF66" s="1367" t="s">
        <v>863</v>
      </c>
      <c r="AG66" s="1369">
        <f>+COUNTA(C67:AD68)</f>
        <v>0</v>
      </c>
    </row>
    <row r="67" spans="2:35" ht="13.5" customHeight="1">
      <c r="B67" s="3288" t="s">
        <v>850</v>
      </c>
      <c r="C67" s="3280"/>
      <c r="D67" s="3266"/>
      <c r="E67" s="3266"/>
      <c r="F67" s="3266"/>
      <c r="G67" s="3266"/>
      <c r="H67" s="3266"/>
      <c r="I67" s="3266"/>
      <c r="J67" s="3266"/>
      <c r="K67" s="3266"/>
      <c r="L67" s="3266"/>
      <c r="M67" s="3266"/>
      <c r="N67" s="3266"/>
      <c r="O67" s="3266"/>
      <c r="P67" s="3266"/>
      <c r="Q67" s="3266"/>
      <c r="R67" s="3266"/>
      <c r="S67" s="3266"/>
      <c r="T67" s="3266"/>
      <c r="U67" s="3266"/>
      <c r="V67" s="3266"/>
      <c r="W67" s="3266"/>
      <c r="X67" s="3266"/>
      <c r="Y67" s="3266"/>
      <c r="Z67" s="3266"/>
      <c r="AA67" s="3266"/>
      <c r="AB67" s="3266"/>
      <c r="AC67" s="3266"/>
      <c r="AD67" s="3268"/>
      <c r="AE67" s="1356"/>
      <c r="AF67" s="1367" t="s">
        <v>864</v>
      </c>
      <c r="AG67" s="1370">
        <f>+AG66/AG65</f>
        <v>0</v>
      </c>
    </row>
    <row r="68" spans="2:35">
      <c r="B68" s="3289"/>
      <c r="C68" s="3280"/>
      <c r="D68" s="3267"/>
      <c r="E68" s="3267"/>
      <c r="F68" s="3267"/>
      <c r="G68" s="3267"/>
      <c r="H68" s="3267"/>
      <c r="I68" s="3267"/>
      <c r="J68" s="3267"/>
      <c r="K68" s="3267"/>
      <c r="L68" s="3267"/>
      <c r="M68" s="3267"/>
      <c r="N68" s="3267"/>
      <c r="O68" s="3267"/>
      <c r="P68" s="3267"/>
      <c r="Q68" s="3267"/>
      <c r="R68" s="3267"/>
      <c r="S68" s="3267"/>
      <c r="T68" s="3267"/>
      <c r="U68" s="3267"/>
      <c r="V68" s="3267"/>
      <c r="W68" s="3267"/>
      <c r="X68" s="3267"/>
      <c r="Y68" s="3267"/>
      <c r="Z68" s="3267"/>
      <c r="AA68" s="3267"/>
      <c r="AB68" s="3267"/>
      <c r="AC68" s="3267"/>
      <c r="AD68" s="3269"/>
      <c r="AE68" s="1356"/>
      <c r="AF68" s="1367" t="s">
        <v>844</v>
      </c>
      <c r="AG68" s="1369">
        <f>+COUNTA(C69:AD70)</f>
        <v>0</v>
      </c>
    </row>
    <row r="69" spans="2:35">
      <c r="B69" s="3286" t="s">
        <v>853</v>
      </c>
      <c r="C69" s="3272"/>
      <c r="D69" s="3274"/>
      <c r="E69" s="3274"/>
      <c r="F69" s="3274"/>
      <c r="G69" s="3274"/>
      <c r="H69" s="3274"/>
      <c r="I69" s="3274"/>
      <c r="J69" s="3274"/>
      <c r="K69" s="3274"/>
      <c r="L69" s="3274"/>
      <c r="M69" s="3274"/>
      <c r="N69" s="3274"/>
      <c r="O69" s="3274"/>
      <c r="P69" s="3274"/>
      <c r="Q69" s="3274"/>
      <c r="R69" s="3274"/>
      <c r="S69" s="3274"/>
      <c r="T69" s="3274"/>
      <c r="U69" s="3274"/>
      <c r="V69" s="3274"/>
      <c r="W69" s="3274"/>
      <c r="X69" s="3274"/>
      <c r="Y69" s="3274"/>
      <c r="Z69" s="3274"/>
      <c r="AA69" s="3274"/>
      <c r="AB69" s="3274"/>
      <c r="AC69" s="3274"/>
      <c r="AD69" s="3264"/>
      <c r="AE69" s="1356"/>
      <c r="AF69" s="1367" t="s">
        <v>865</v>
      </c>
      <c r="AG69" s="1370">
        <f>+AG68/AG65</f>
        <v>0</v>
      </c>
    </row>
    <row r="70" spans="2:35">
      <c r="B70" s="3287"/>
      <c r="C70" s="3273"/>
      <c r="D70" s="3275"/>
      <c r="E70" s="3275"/>
      <c r="F70" s="3275"/>
      <c r="G70" s="3275"/>
      <c r="H70" s="3275"/>
      <c r="I70" s="3275"/>
      <c r="J70" s="3275"/>
      <c r="K70" s="3275"/>
      <c r="L70" s="3275"/>
      <c r="M70" s="3275"/>
      <c r="N70" s="3275"/>
      <c r="O70" s="3275"/>
      <c r="P70" s="3275"/>
      <c r="Q70" s="3275"/>
      <c r="R70" s="3275"/>
      <c r="S70" s="3275"/>
      <c r="T70" s="3275"/>
      <c r="U70" s="3275"/>
      <c r="V70" s="3275"/>
      <c r="W70" s="3275"/>
      <c r="X70" s="3275"/>
      <c r="Y70" s="3275"/>
      <c r="Z70" s="3275"/>
      <c r="AA70" s="3275"/>
      <c r="AB70" s="3275"/>
      <c r="AC70" s="3275"/>
      <c r="AD70" s="3265"/>
      <c r="AE70" s="1356"/>
      <c r="AF70" s="1389" t="s">
        <v>2078</v>
      </c>
      <c r="AG70" s="1390">
        <f>SUM(C71:AD71)</f>
        <v>0</v>
      </c>
      <c r="AI70" s="1346">
        <f>SUM(C72:AD72)</f>
        <v>1</v>
      </c>
    </row>
    <row r="71" spans="2:35" hidden="1">
      <c r="B71" s="1356"/>
      <c r="C71" s="1376">
        <f>IF(AND(DAY(C63)&gt;=22,DAY(C63)&lt;=28,C64="土",OR(C69="休",C69="雨")),1,0)</f>
        <v>0</v>
      </c>
      <c r="D71" s="1376">
        <f>IF(AND(DAY(D63)&gt;=22,DAY(D63)&lt;=28,D64="土",OR(D69="休",D69="雨")),1,0)</f>
        <v>0</v>
      </c>
      <c r="E71" s="1376">
        <f>IF(AND(DAY(E63)&gt;=22,DAY(E63)&lt;=28,E64="土",OR(E69="休",E69="雨")),1,0)</f>
        <v>0</v>
      </c>
      <c r="F71" s="1376">
        <f t="shared" ref="F71:AD71" si="22">IF(AND(DAY(F63)&gt;=22,DAY(F63)&lt;=28,F64="土",OR(F69="休",F69="雨")),1,0)</f>
        <v>0</v>
      </c>
      <c r="G71" s="1376">
        <f t="shared" si="22"/>
        <v>0</v>
      </c>
      <c r="H71" s="1376">
        <f t="shared" si="22"/>
        <v>0</v>
      </c>
      <c r="I71" s="1376">
        <f t="shared" si="22"/>
        <v>0</v>
      </c>
      <c r="J71" s="1376">
        <f t="shared" si="22"/>
        <v>0</v>
      </c>
      <c r="K71" s="1376">
        <f t="shared" si="22"/>
        <v>0</v>
      </c>
      <c r="L71" s="1376">
        <f t="shared" si="22"/>
        <v>0</v>
      </c>
      <c r="M71" s="1376">
        <f t="shared" si="22"/>
        <v>0</v>
      </c>
      <c r="N71" s="1376">
        <f t="shared" si="22"/>
        <v>0</v>
      </c>
      <c r="O71" s="1376">
        <f t="shared" si="22"/>
        <v>0</v>
      </c>
      <c r="P71" s="1376">
        <f t="shared" si="22"/>
        <v>0</v>
      </c>
      <c r="Q71" s="1376">
        <f t="shared" si="22"/>
        <v>0</v>
      </c>
      <c r="R71" s="1376">
        <f t="shared" si="22"/>
        <v>0</v>
      </c>
      <c r="S71" s="1376">
        <f t="shared" si="22"/>
        <v>0</v>
      </c>
      <c r="T71" s="1376">
        <f t="shared" si="22"/>
        <v>0</v>
      </c>
      <c r="U71" s="1376">
        <f t="shared" si="22"/>
        <v>0</v>
      </c>
      <c r="V71" s="1376">
        <f t="shared" si="22"/>
        <v>0</v>
      </c>
      <c r="W71" s="1376">
        <f t="shared" si="22"/>
        <v>0</v>
      </c>
      <c r="X71" s="1376">
        <f t="shared" si="22"/>
        <v>0</v>
      </c>
      <c r="Y71" s="1376">
        <f t="shared" si="22"/>
        <v>0</v>
      </c>
      <c r="Z71" s="1376">
        <f t="shared" si="22"/>
        <v>0</v>
      </c>
      <c r="AA71" s="1376">
        <f t="shared" si="22"/>
        <v>0</v>
      </c>
      <c r="AB71" s="1376">
        <f t="shared" si="22"/>
        <v>0</v>
      </c>
      <c r="AC71" s="1376">
        <f t="shared" si="22"/>
        <v>0</v>
      </c>
      <c r="AD71" s="1376">
        <f t="shared" si="22"/>
        <v>0</v>
      </c>
      <c r="AE71" s="1356"/>
      <c r="AF71" s="1377"/>
      <c r="AG71" s="1378"/>
      <c r="AI71" s="1379"/>
    </row>
    <row r="72" spans="2:35" hidden="1">
      <c r="B72" s="1356"/>
      <c r="C72" s="1376">
        <f>IF(AND(DAY(C63)&gt;=22,DAY(C63)&lt;=28,C64="土"),1,0)</f>
        <v>0</v>
      </c>
      <c r="D72" s="1376">
        <f>IF(AND(DAY(D63)&gt;=22,DAY(D63)&lt;=28,D64="土"),1,0)</f>
        <v>0</v>
      </c>
      <c r="E72" s="1376">
        <f t="shared" ref="E72:AD72" si="23">IF(AND(DAY(E63)&gt;=22,DAY(E63)&lt;=28,E64="土"),1,0)</f>
        <v>0</v>
      </c>
      <c r="F72" s="1376">
        <f t="shared" si="23"/>
        <v>0</v>
      </c>
      <c r="G72" s="1376">
        <f t="shared" si="23"/>
        <v>0</v>
      </c>
      <c r="H72" s="1376">
        <f t="shared" si="23"/>
        <v>0</v>
      </c>
      <c r="I72" s="1376">
        <f t="shared" si="23"/>
        <v>1</v>
      </c>
      <c r="J72" s="1376">
        <f t="shared" si="23"/>
        <v>0</v>
      </c>
      <c r="K72" s="1376">
        <f t="shared" si="23"/>
        <v>0</v>
      </c>
      <c r="L72" s="1376">
        <f t="shared" si="23"/>
        <v>0</v>
      </c>
      <c r="M72" s="1376">
        <f t="shared" si="23"/>
        <v>0</v>
      </c>
      <c r="N72" s="1376">
        <f t="shared" si="23"/>
        <v>0</v>
      </c>
      <c r="O72" s="1376">
        <f t="shared" si="23"/>
        <v>0</v>
      </c>
      <c r="P72" s="1376">
        <f t="shared" si="23"/>
        <v>0</v>
      </c>
      <c r="Q72" s="1376">
        <f t="shared" si="23"/>
        <v>0</v>
      </c>
      <c r="R72" s="1376">
        <f t="shared" si="23"/>
        <v>0</v>
      </c>
      <c r="S72" s="1376">
        <f t="shared" si="23"/>
        <v>0</v>
      </c>
      <c r="T72" s="1376">
        <f t="shared" si="23"/>
        <v>0</v>
      </c>
      <c r="U72" s="1376">
        <f t="shared" si="23"/>
        <v>0</v>
      </c>
      <c r="V72" s="1376">
        <f t="shared" si="23"/>
        <v>0</v>
      </c>
      <c r="W72" s="1376">
        <f t="shared" si="23"/>
        <v>0</v>
      </c>
      <c r="X72" s="1376">
        <f t="shared" si="23"/>
        <v>0</v>
      </c>
      <c r="Y72" s="1376">
        <f t="shared" si="23"/>
        <v>0</v>
      </c>
      <c r="Z72" s="1376">
        <f t="shared" si="23"/>
        <v>0</v>
      </c>
      <c r="AA72" s="1376">
        <f t="shared" si="23"/>
        <v>0</v>
      </c>
      <c r="AB72" s="1376">
        <f t="shared" si="23"/>
        <v>0</v>
      </c>
      <c r="AC72" s="1376">
        <f t="shared" si="23"/>
        <v>0</v>
      </c>
      <c r="AD72" s="1376">
        <f t="shared" si="23"/>
        <v>0</v>
      </c>
      <c r="AE72" s="1356"/>
      <c r="AF72" s="1377"/>
      <c r="AG72" s="1378"/>
      <c r="AI72" s="1379"/>
    </row>
    <row r="73" spans="2:35">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c r="Y73" s="1380"/>
      <c r="Z73" s="1380"/>
      <c r="AA73" s="1380"/>
      <c r="AB73" s="1380"/>
      <c r="AC73" s="1380"/>
      <c r="AD73" s="1380"/>
    </row>
    <row r="74" spans="2:35">
      <c r="B74" s="1357" t="s">
        <v>858</v>
      </c>
      <c r="C74" s="1358">
        <f>+AD63+1</f>
        <v>44577</v>
      </c>
      <c r="D74" s="1359">
        <f>+C74+1</f>
        <v>44578</v>
      </c>
      <c r="E74" s="1359">
        <f t="shared" ref="E74:AD74" si="24">+D74+1</f>
        <v>44579</v>
      </c>
      <c r="F74" s="1359">
        <f t="shared" si="24"/>
        <v>44580</v>
      </c>
      <c r="G74" s="1359">
        <f t="shared" si="24"/>
        <v>44581</v>
      </c>
      <c r="H74" s="1359">
        <f t="shared" si="24"/>
        <v>44582</v>
      </c>
      <c r="I74" s="1359">
        <f t="shared" si="24"/>
        <v>44583</v>
      </c>
      <c r="J74" s="1359">
        <f t="shared" si="24"/>
        <v>44584</v>
      </c>
      <c r="K74" s="1359">
        <f t="shared" si="24"/>
        <v>44585</v>
      </c>
      <c r="L74" s="1359">
        <f t="shared" si="24"/>
        <v>44586</v>
      </c>
      <c r="M74" s="1359">
        <f t="shared" si="24"/>
        <v>44587</v>
      </c>
      <c r="N74" s="1359">
        <f t="shared" si="24"/>
        <v>44588</v>
      </c>
      <c r="O74" s="1359">
        <f t="shared" si="24"/>
        <v>44589</v>
      </c>
      <c r="P74" s="1359">
        <f t="shared" si="24"/>
        <v>44590</v>
      </c>
      <c r="Q74" s="1359">
        <f t="shared" si="24"/>
        <v>44591</v>
      </c>
      <c r="R74" s="1359">
        <f t="shared" si="24"/>
        <v>44592</v>
      </c>
      <c r="S74" s="1359">
        <f t="shared" si="24"/>
        <v>44593</v>
      </c>
      <c r="T74" s="1359">
        <f t="shared" si="24"/>
        <v>44594</v>
      </c>
      <c r="U74" s="1359">
        <f t="shared" si="24"/>
        <v>44595</v>
      </c>
      <c r="V74" s="1359">
        <f t="shared" si="24"/>
        <v>44596</v>
      </c>
      <c r="W74" s="1359">
        <f>+V74+1</f>
        <v>44597</v>
      </c>
      <c r="X74" s="1359">
        <f t="shared" si="24"/>
        <v>44598</v>
      </c>
      <c r="Y74" s="1359">
        <f t="shared" si="24"/>
        <v>44599</v>
      </c>
      <c r="Z74" s="1359">
        <f t="shared" si="24"/>
        <v>44600</v>
      </c>
      <c r="AA74" s="1359">
        <f>+Z74+1</f>
        <v>44601</v>
      </c>
      <c r="AB74" s="1359">
        <f t="shared" si="24"/>
        <v>44602</v>
      </c>
      <c r="AC74" s="1359">
        <f>+AB74+1</f>
        <v>44603</v>
      </c>
      <c r="AD74" s="1360">
        <f t="shared" si="24"/>
        <v>44604</v>
      </c>
      <c r="AE74" s="1361"/>
      <c r="AF74" s="3281">
        <f>+AF63+1</f>
        <v>7</v>
      </c>
      <c r="AG74" s="3282"/>
    </row>
    <row r="75" spans="2:35">
      <c r="B75" s="1362" t="s">
        <v>859</v>
      </c>
      <c r="C75" s="1363" t="str">
        <f>TEXT(WEEKDAY(+C74),"aaa")</f>
        <v>日</v>
      </c>
      <c r="D75" s="1364" t="str">
        <f t="shared" ref="D75:AD75" si="25">TEXT(WEEKDAY(+D74),"aaa")</f>
        <v>月</v>
      </c>
      <c r="E75" s="1364" t="str">
        <f t="shared" si="25"/>
        <v>火</v>
      </c>
      <c r="F75" s="1364" t="str">
        <f t="shared" si="25"/>
        <v>水</v>
      </c>
      <c r="G75" s="1364" t="str">
        <f t="shared" si="25"/>
        <v>木</v>
      </c>
      <c r="H75" s="1364" t="str">
        <f t="shared" si="25"/>
        <v>金</v>
      </c>
      <c r="I75" s="1364" t="str">
        <f t="shared" si="25"/>
        <v>土</v>
      </c>
      <c r="J75" s="1364" t="str">
        <f t="shared" si="25"/>
        <v>日</v>
      </c>
      <c r="K75" s="1364" t="str">
        <f t="shared" si="25"/>
        <v>月</v>
      </c>
      <c r="L75" s="1364" t="str">
        <f t="shared" si="25"/>
        <v>火</v>
      </c>
      <c r="M75" s="1364" t="str">
        <f t="shared" si="25"/>
        <v>水</v>
      </c>
      <c r="N75" s="1364" t="str">
        <f t="shared" si="25"/>
        <v>木</v>
      </c>
      <c r="O75" s="1364" t="str">
        <f t="shared" si="25"/>
        <v>金</v>
      </c>
      <c r="P75" s="1364" t="str">
        <f t="shared" si="25"/>
        <v>土</v>
      </c>
      <c r="Q75" s="1364" t="str">
        <f t="shared" si="25"/>
        <v>日</v>
      </c>
      <c r="R75" s="1364" t="str">
        <f t="shared" si="25"/>
        <v>月</v>
      </c>
      <c r="S75" s="1364" t="str">
        <f t="shared" si="25"/>
        <v>火</v>
      </c>
      <c r="T75" s="1364" t="str">
        <f t="shared" si="25"/>
        <v>水</v>
      </c>
      <c r="U75" s="1364" t="str">
        <f t="shared" si="25"/>
        <v>木</v>
      </c>
      <c r="V75" s="1364" t="str">
        <f t="shared" si="25"/>
        <v>金</v>
      </c>
      <c r="W75" s="1364" t="str">
        <f t="shared" si="25"/>
        <v>土</v>
      </c>
      <c r="X75" s="1364" t="str">
        <f t="shared" si="25"/>
        <v>日</v>
      </c>
      <c r="Y75" s="1364" t="str">
        <f t="shared" si="25"/>
        <v>月</v>
      </c>
      <c r="Z75" s="1364" t="str">
        <f t="shared" si="25"/>
        <v>火</v>
      </c>
      <c r="AA75" s="1364" t="str">
        <f t="shared" si="25"/>
        <v>水</v>
      </c>
      <c r="AB75" s="1364" t="str">
        <f t="shared" si="25"/>
        <v>木</v>
      </c>
      <c r="AC75" s="1364" t="str">
        <f t="shared" si="25"/>
        <v>金</v>
      </c>
      <c r="AD75" s="1365" t="str">
        <f t="shared" si="25"/>
        <v>土</v>
      </c>
      <c r="AE75" s="1356"/>
      <c r="AF75" s="1366" t="s">
        <v>860</v>
      </c>
      <c r="AG75" s="1350">
        <f>+COUNTA(C76:AD77)</f>
        <v>0</v>
      </c>
    </row>
    <row r="76" spans="2:35" ht="13.5" customHeight="1">
      <c r="B76" s="3283" t="s">
        <v>861</v>
      </c>
      <c r="C76" s="3285"/>
      <c r="D76" s="3276"/>
      <c r="E76" s="3276"/>
      <c r="F76" s="3276"/>
      <c r="G76" s="3276"/>
      <c r="H76" s="3276"/>
      <c r="I76" s="3276"/>
      <c r="J76" s="3276"/>
      <c r="K76" s="3276"/>
      <c r="L76" s="3276"/>
      <c r="M76" s="3276"/>
      <c r="N76" s="3276"/>
      <c r="O76" s="3276"/>
      <c r="P76" s="3276"/>
      <c r="Q76" s="3276"/>
      <c r="R76" s="3276"/>
      <c r="S76" s="3276"/>
      <c r="T76" s="3276"/>
      <c r="U76" s="3276"/>
      <c r="V76" s="3276"/>
      <c r="W76" s="3276"/>
      <c r="X76" s="3276"/>
      <c r="Y76" s="3276"/>
      <c r="Z76" s="3276"/>
      <c r="AA76" s="3276"/>
      <c r="AB76" s="3276"/>
      <c r="AC76" s="3276"/>
      <c r="AD76" s="3277"/>
      <c r="AE76" s="1356"/>
      <c r="AF76" s="1367" t="s">
        <v>862</v>
      </c>
      <c r="AG76" s="1368">
        <f>COUNTA(C74:AD74)-AG75</f>
        <v>28</v>
      </c>
    </row>
    <row r="77" spans="2:35" ht="13.5" customHeight="1">
      <c r="B77" s="3284"/>
      <c r="C77" s="3285"/>
      <c r="D77" s="3276"/>
      <c r="E77" s="3276"/>
      <c r="F77" s="3276"/>
      <c r="G77" s="3276"/>
      <c r="H77" s="3276"/>
      <c r="I77" s="3276"/>
      <c r="J77" s="3276"/>
      <c r="K77" s="3276"/>
      <c r="L77" s="3276"/>
      <c r="M77" s="3276"/>
      <c r="N77" s="3276"/>
      <c r="O77" s="3276"/>
      <c r="P77" s="3276"/>
      <c r="Q77" s="3276"/>
      <c r="R77" s="3276"/>
      <c r="S77" s="3276"/>
      <c r="T77" s="3276"/>
      <c r="U77" s="3276"/>
      <c r="V77" s="3276"/>
      <c r="W77" s="3276"/>
      <c r="X77" s="3276"/>
      <c r="Y77" s="3276"/>
      <c r="Z77" s="3276"/>
      <c r="AA77" s="3276"/>
      <c r="AB77" s="3276"/>
      <c r="AC77" s="3276"/>
      <c r="AD77" s="3277"/>
      <c r="AE77" s="1356"/>
      <c r="AF77" s="1367" t="s">
        <v>863</v>
      </c>
      <c r="AG77" s="1369">
        <f>+COUNTA(C78:AD79)</f>
        <v>0</v>
      </c>
    </row>
    <row r="78" spans="2:35" ht="13.5" customHeight="1">
      <c r="B78" s="3278" t="s">
        <v>850</v>
      </c>
      <c r="C78" s="3280"/>
      <c r="D78" s="3266"/>
      <c r="E78" s="3266"/>
      <c r="F78" s="3266"/>
      <c r="G78" s="3266"/>
      <c r="H78" s="3266"/>
      <c r="I78" s="3266"/>
      <c r="J78" s="3266"/>
      <c r="K78" s="3266"/>
      <c r="L78" s="3266"/>
      <c r="M78" s="3266"/>
      <c r="N78" s="3266"/>
      <c r="O78" s="3266"/>
      <c r="P78" s="3266"/>
      <c r="Q78" s="3266"/>
      <c r="R78" s="3266"/>
      <c r="S78" s="3266"/>
      <c r="T78" s="3266"/>
      <c r="U78" s="3266"/>
      <c r="V78" s="3266"/>
      <c r="W78" s="3266"/>
      <c r="X78" s="3266"/>
      <c r="Y78" s="3266"/>
      <c r="Z78" s="3266"/>
      <c r="AA78" s="3266"/>
      <c r="AB78" s="3266"/>
      <c r="AC78" s="3266"/>
      <c r="AD78" s="3268"/>
      <c r="AE78" s="1356"/>
      <c r="AF78" s="1367" t="s">
        <v>864</v>
      </c>
      <c r="AG78" s="1370">
        <f>+AG77/AG76</f>
        <v>0</v>
      </c>
    </row>
    <row r="79" spans="2:35">
      <c r="B79" s="3279"/>
      <c r="C79" s="3280"/>
      <c r="D79" s="3267"/>
      <c r="E79" s="3267"/>
      <c r="F79" s="3267"/>
      <c r="G79" s="3267"/>
      <c r="H79" s="3267"/>
      <c r="I79" s="3267"/>
      <c r="J79" s="3267"/>
      <c r="K79" s="3267"/>
      <c r="L79" s="3267"/>
      <c r="M79" s="3267"/>
      <c r="N79" s="3267"/>
      <c r="O79" s="3267"/>
      <c r="P79" s="3267"/>
      <c r="Q79" s="3267"/>
      <c r="R79" s="3267"/>
      <c r="S79" s="3267"/>
      <c r="T79" s="3267"/>
      <c r="U79" s="3267"/>
      <c r="V79" s="3267"/>
      <c r="W79" s="3267"/>
      <c r="X79" s="3267"/>
      <c r="Y79" s="3267"/>
      <c r="Z79" s="3267"/>
      <c r="AA79" s="3267"/>
      <c r="AB79" s="3267"/>
      <c r="AC79" s="3267"/>
      <c r="AD79" s="3269"/>
      <c r="AE79" s="1356"/>
      <c r="AF79" s="1367" t="s">
        <v>844</v>
      </c>
      <c r="AG79" s="1369">
        <f>+COUNTA(C80:AD81)</f>
        <v>0</v>
      </c>
    </row>
    <row r="80" spans="2:35">
      <c r="B80" s="3270" t="s">
        <v>853</v>
      </c>
      <c r="C80" s="3272"/>
      <c r="D80" s="3274"/>
      <c r="E80" s="3274"/>
      <c r="F80" s="3274"/>
      <c r="G80" s="3274"/>
      <c r="H80" s="3274"/>
      <c r="I80" s="3274"/>
      <c r="J80" s="3274"/>
      <c r="K80" s="3274"/>
      <c r="L80" s="3274"/>
      <c r="M80" s="3274"/>
      <c r="N80" s="3274"/>
      <c r="O80" s="3274"/>
      <c r="P80" s="3274"/>
      <c r="Q80" s="3274"/>
      <c r="R80" s="3274"/>
      <c r="S80" s="3274"/>
      <c r="T80" s="3274"/>
      <c r="U80" s="3274"/>
      <c r="V80" s="3274"/>
      <c r="W80" s="3274"/>
      <c r="X80" s="3274"/>
      <c r="Y80" s="3274"/>
      <c r="Z80" s="3274"/>
      <c r="AA80" s="3274"/>
      <c r="AB80" s="3274"/>
      <c r="AC80" s="3274"/>
      <c r="AD80" s="3264"/>
      <c r="AE80" s="1356"/>
      <c r="AF80" s="1367" t="s">
        <v>865</v>
      </c>
      <c r="AG80" s="1370">
        <f>+AG79/AG76</f>
        <v>0</v>
      </c>
    </row>
    <row r="81" spans="2:35">
      <c r="B81" s="3271"/>
      <c r="C81" s="3273"/>
      <c r="D81" s="3275"/>
      <c r="E81" s="3275"/>
      <c r="F81" s="3275"/>
      <c r="G81" s="3275"/>
      <c r="H81" s="3275"/>
      <c r="I81" s="3275"/>
      <c r="J81" s="3275"/>
      <c r="K81" s="3275"/>
      <c r="L81" s="3275"/>
      <c r="M81" s="3275"/>
      <c r="N81" s="3275"/>
      <c r="O81" s="3275"/>
      <c r="P81" s="3275"/>
      <c r="Q81" s="3275"/>
      <c r="R81" s="3275"/>
      <c r="S81" s="3275"/>
      <c r="T81" s="3275"/>
      <c r="U81" s="3275"/>
      <c r="V81" s="3275"/>
      <c r="W81" s="3275"/>
      <c r="X81" s="3275"/>
      <c r="Y81" s="3275"/>
      <c r="Z81" s="3275"/>
      <c r="AA81" s="3275"/>
      <c r="AB81" s="3275"/>
      <c r="AC81" s="3275"/>
      <c r="AD81" s="3265"/>
      <c r="AE81" s="1356"/>
      <c r="AF81" s="1389" t="s">
        <v>2078</v>
      </c>
      <c r="AG81" s="1390">
        <f>SUM(C82:AD82)</f>
        <v>0</v>
      </c>
      <c r="AI81" s="1346">
        <f>SUM(C83:AD83)</f>
        <v>1</v>
      </c>
    </row>
    <row r="82" spans="2:35" hidden="1">
      <c r="B82" s="1356"/>
      <c r="C82" s="1376">
        <f>IF(AND(DAY(C74)&gt;=22,DAY(C74)&lt;=28,C75="土",OR(C80="休",C80="雨")),1,0)</f>
        <v>0</v>
      </c>
      <c r="D82" s="1376">
        <f>IF(AND(DAY(D74)&gt;=22,DAY(D74)&lt;=28,D75="土",OR(D80="休",D80="雨")),1,0)</f>
        <v>0</v>
      </c>
      <c r="E82" s="1376">
        <f>IF(AND(DAY(E74)&gt;=22,DAY(E74)&lt;=28,E75="土",OR(E80="休",E80="雨")),1,0)</f>
        <v>0</v>
      </c>
      <c r="F82" s="1376">
        <f t="shared" ref="F82:AD82" si="26">IF(AND(DAY(F74)&gt;=22,DAY(F74)&lt;=28,F75="土",OR(F80="休",F80="雨")),1,0)</f>
        <v>0</v>
      </c>
      <c r="G82" s="1376">
        <f t="shared" si="26"/>
        <v>0</v>
      </c>
      <c r="H82" s="1376">
        <f t="shared" si="26"/>
        <v>0</v>
      </c>
      <c r="I82" s="1376">
        <f t="shared" si="26"/>
        <v>0</v>
      </c>
      <c r="J82" s="1376">
        <f t="shared" si="26"/>
        <v>0</v>
      </c>
      <c r="K82" s="1376">
        <f t="shared" si="26"/>
        <v>0</v>
      </c>
      <c r="L82" s="1376">
        <f t="shared" si="26"/>
        <v>0</v>
      </c>
      <c r="M82" s="1376">
        <f t="shared" si="26"/>
        <v>0</v>
      </c>
      <c r="N82" s="1376">
        <f t="shared" si="26"/>
        <v>0</v>
      </c>
      <c r="O82" s="1376">
        <f t="shared" si="26"/>
        <v>0</v>
      </c>
      <c r="P82" s="1376">
        <f t="shared" si="26"/>
        <v>0</v>
      </c>
      <c r="Q82" s="1376">
        <f t="shared" si="26"/>
        <v>0</v>
      </c>
      <c r="R82" s="1376">
        <f t="shared" si="26"/>
        <v>0</v>
      </c>
      <c r="S82" s="1376">
        <f t="shared" si="26"/>
        <v>0</v>
      </c>
      <c r="T82" s="1376">
        <f t="shared" si="26"/>
        <v>0</v>
      </c>
      <c r="U82" s="1376">
        <f t="shared" si="26"/>
        <v>0</v>
      </c>
      <c r="V82" s="1376">
        <f t="shared" si="26"/>
        <v>0</v>
      </c>
      <c r="W82" s="1376">
        <f t="shared" si="26"/>
        <v>0</v>
      </c>
      <c r="X82" s="1376">
        <f t="shared" si="26"/>
        <v>0</v>
      </c>
      <c r="Y82" s="1376">
        <f t="shared" si="26"/>
        <v>0</v>
      </c>
      <c r="Z82" s="1376">
        <f t="shared" si="26"/>
        <v>0</v>
      </c>
      <c r="AA82" s="1376">
        <f t="shared" si="26"/>
        <v>0</v>
      </c>
      <c r="AB82" s="1376">
        <f t="shared" si="26"/>
        <v>0</v>
      </c>
      <c r="AC82" s="1376">
        <f t="shared" si="26"/>
        <v>0</v>
      </c>
      <c r="AD82" s="1376">
        <f t="shared" si="26"/>
        <v>0</v>
      </c>
      <c r="AE82" s="1356"/>
      <c r="AF82" s="1377"/>
      <c r="AG82" s="1378"/>
      <c r="AI82" s="1379"/>
    </row>
    <row r="83" spans="2:35" hidden="1">
      <c r="B83" s="1356"/>
      <c r="C83" s="1376">
        <f>IF(AND(DAY(C74)&gt;=22,DAY(C74)&lt;=28,C75="土"),1,0)</f>
        <v>0</v>
      </c>
      <c r="D83" s="1376">
        <f>IF(AND(DAY(D74)&gt;=22,DAY(D74)&lt;=28,D75="土"),1,0)</f>
        <v>0</v>
      </c>
      <c r="E83" s="1376">
        <f t="shared" ref="E83:AD83" si="27">IF(AND(DAY(E74)&gt;=22,DAY(E74)&lt;=28,E75="土"),1,0)</f>
        <v>0</v>
      </c>
      <c r="F83" s="1376">
        <f t="shared" si="27"/>
        <v>0</v>
      </c>
      <c r="G83" s="1376">
        <f t="shared" si="27"/>
        <v>0</v>
      </c>
      <c r="H83" s="1376">
        <f t="shared" si="27"/>
        <v>0</v>
      </c>
      <c r="I83" s="1376">
        <f t="shared" si="27"/>
        <v>1</v>
      </c>
      <c r="J83" s="1376">
        <f t="shared" si="27"/>
        <v>0</v>
      </c>
      <c r="K83" s="1376">
        <f t="shared" si="27"/>
        <v>0</v>
      </c>
      <c r="L83" s="1376">
        <f t="shared" si="27"/>
        <v>0</v>
      </c>
      <c r="M83" s="1376">
        <f t="shared" si="27"/>
        <v>0</v>
      </c>
      <c r="N83" s="1376">
        <f t="shared" si="27"/>
        <v>0</v>
      </c>
      <c r="O83" s="1376">
        <f t="shared" si="27"/>
        <v>0</v>
      </c>
      <c r="P83" s="1376">
        <f t="shared" si="27"/>
        <v>0</v>
      </c>
      <c r="Q83" s="1376">
        <f t="shared" si="27"/>
        <v>0</v>
      </c>
      <c r="R83" s="1376">
        <f t="shared" si="27"/>
        <v>0</v>
      </c>
      <c r="S83" s="1376">
        <f t="shared" si="27"/>
        <v>0</v>
      </c>
      <c r="T83" s="1376">
        <f t="shared" si="27"/>
        <v>0</v>
      </c>
      <c r="U83" s="1376">
        <f t="shared" si="27"/>
        <v>0</v>
      </c>
      <c r="V83" s="1376">
        <f t="shared" si="27"/>
        <v>0</v>
      </c>
      <c r="W83" s="1376">
        <f t="shared" si="27"/>
        <v>0</v>
      </c>
      <c r="X83" s="1376">
        <f t="shared" si="27"/>
        <v>0</v>
      </c>
      <c r="Y83" s="1376">
        <f t="shared" si="27"/>
        <v>0</v>
      </c>
      <c r="Z83" s="1376">
        <f t="shared" si="27"/>
        <v>0</v>
      </c>
      <c r="AA83" s="1376">
        <f t="shared" si="27"/>
        <v>0</v>
      </c>
      <c r="AB83" s="1376">
        <f t="shared" si="27"/>
        <v>0</v>
      </c>
      <c r="AC83" s="1376">
        <f t="shared" si="27"/>
        <v>0</v>
      </c>
      <c r="AD83" s="1376">
        <f t="shared" si="27"/>
        <v>0</v>
      </c>
      <c r="AE83" s="1356"/>
      <c r="AF83" s="1377"/>
      <c r="AG83" s="1378"/>
      <c r="AI83" s="1379"/>
    </row>
    <row r="84" spans="2:35">
      <c r="C84" s="1380"/>
      <c r="D84" s="1380"/>
      <c r="E84" s="1380"/>
      <c r="F84" s="1380"/>
      <c r="G84" s="1380"/>
      <c r="H84" s="1380"/>
      <c r="I84" s="1380"/>
      <c r="J84" s="1380"/>
      <c r="K84" s="1380"/>
      <c r="L84" s="1380"/>
      <c r="M84" s="1380"/>
      <c r="N84" s="1380"/>
      <c r="O84" s="1380"/>
      <c r="P84" s="1380"/>
      <c r="Q84" s="1380"/>
      <c r="R84" s="1380"/>
      <c r="S84" s="1380"/>
      <c r="T84" s="1380"/>
      <c r="U84" s="1380"/>
      <c r="V84" s="1380"/>
      <c r="W84" s="1380"/>
      <c r="X84" s="1380"/>
      <c r="Y84" s="1380"/>
      <c r="Z84" s="1380"/>
      <c r="AA84" s="1380"/>
      <c r="AB84" s="1380"/>
      <c r="AC84" s="1380"/>
      <c r="AD84" s="1380"/>
    </row>
    <row r="85" spans="2:35">
      <c r="B85" s="1381" t="s">
        <v>858</v>
      </c>
      <c r="C85" s="1382">
        <f>+AD74+1</f>
        <v>44605</v>
      </c>
      <c r="D85" s="1383">
        <f>+C85+1</f>
        <v>44606</v>
      </c>
      <c r="E85" s="1383">
        <f t="shared" ref="E85:AD85" si="28">+D85+1</f>
        <v>44607</v>
      </c>
      <c r="F85" s="1383">
        <f t="shared" si="28"/>
        <v>44608</v>
      </c>
      <c r="G85" s="1383">
        <f t="shared" si="28"/>
        <v>44609</v>
      </c>
      <c r="H85" s="1383">
        <f t="shared" si="28"/>
        <v>44610</v>
      </c>
      <c r="I85" s="1383">
        <f t="shared" si="28"/>
        <v>44611</v>
      </c>
      <c r="J85" s="1383">
        <f t="shared" si="28"/>
        <v>44612</v>
      </c>
      <c r="K85" s="1383">
        <f t="shared" si="28"/>
        <v>44613</v>
      </c>
      <c r="L85" s="1383">
        <f t="shared" si="28"/>
        <v>44614</v>
      </c>
      <c r="M85" s="1383">
        <f t="shared" si="28"/>
        <v>44615</v>
      </c>
      <c r="N85" s="1383">
        <f t="shared" si="28"/>
        <v>44616</v>
      </c>
      <c r="O85" s="1383">
        <f t="shared" si="28"/>
        <v>44617</v>
      </c>
      <c r="P85" s="1383">
        <f t="shared" si="28"/>
        <v>44618</v>
      </c>
      <c r="Q85" s="1383">
        <f t="shared" si="28"/>
        <v>44619</v>
      </c>
      <c r="R85" s="1383">
        <f t="shared" si="28"/>
        <v>44620</v>
      </c>
      <c r="S85" s="1383">
        <f t="shared" si="28"/>
        <v>44621</v>
      </c>
      <c r="T85" s="1383">
        <f t="shared" si="28"/>
        <v>44622</v>
      </c>
      <c r="U85" s="1383">
        <f t="shared" si="28"/>
        <v>44623</v>
      </c>
      <c r="V85" s="1383">
        <f t="shared" si="28"/>
        <v>44624</v>
      </c>
      <c r="W85" s="1383">
        <f>+V85+1</f>
        <v>44625</v>
      </c>
      <c r="X85" s="1383">
        <f t="shared" si="28"/>
        <v>44626</v>
      </c>
      <c r="Y85" s="1383">
        <f t="shared" si="28"/>
        <v>44627</v>
      </c>
      <c r="Z85" s="1383">
        <f t="shared" si="28"/>
        <v>44628</v>
      </c>
      <c r="AA85" s="1383">
        <f>+Z85+1</f>
        <v>44629</v>
      </c>
      <c r="AB85" s="1383">
        <f t="shared" si="28"/>
        <v>44630</v>
      </c>
      <c r="AC85" s="1383">
        <f>+AB85+1</f>
        <v>44631</v>
      </c>
      <c r="AD85" s="1384">
        <f t="shared" si="28"/>
        <v>44632</v>
      </c>
      <c r="AE85" s="1361"/>
      <c r="AF85" s="3281">
        <f>+AF74+1</f>
        <v>8</v>
      </c>
      <c r="AG85" s="3282"/>
    </row>
    <row r="86" spans="2:35">
      <c r="B86" s="1385" t="s">
        <v>859</v>
      </c>
      <c r="C86" s="1386" t="str">
        <f>TEXT(WEEKDAY(+C85),"aaa")</f>
        <v>日</v>
      </c>
      <c r="D86" s="1387" t="str">
        <f t="shared" ref="D86:AD86" si="29">TEXT(WEEKDAY(+D85),"aaa")</f>
        <v>月</v>
      </c>
      <c r="E86" s="1387" t="str">
        <f t="shared" si="29"/>
        <v>火</v>
      </c>
      <c r="F86" s="1387" t="str">
        <f t="shared" si="29"/>
        <v>水</v>
      </c>
      <c r="G86" s="1387" t="str">
        <f t="shared" si="29"/>
        <v>木</v>
      </c>
      <c r="H86" s="1387" t="str">
        <f t="shared" si="29"/>
        <v>金</v>
      </c>
      <c r="I86" s="1387" t="str">
        <f t="shared" si="29"/>
        <v>土</v>
      </c>
      <c r="J86" s="1387" t="str">
        <f t="shared" si="29"/>
        <v>日</v>
      </c>
      <c r="K86" s="1387" t="str">
        <f t="shared" si="29"/>
        <v>月</v>
      </c>
      <c r="L86" s="1387" t="str">
        <f t="shared" si="29"/>
        <v>火</v>
      </c>
      <c r="M86" s="1387" t="str">
        <f t="shared" si="29"/>
        <v>水</v>
      </c>
      <c r="N86" s="1387" t="str">
        <f t="shared" si="29"/>
        <v>木</v>
      </c>
      <c r="O86" s="1387" t="str">
        <f t="shared" si="29"/>
        <v>金</v>
      </c>
      <c r="P86" s="1387" t="str">
        <f t="shared" si="29"/>
        <v>土</v>
      </c>
      <c r="Q86" s="1387" t="str">
        <f t="shared" si="29"/>
        <v>日</v>
      </c>
      <c r="R86" s="1387" t="str">
        <f t="shared" si="29"/>
        <v>月</v>
      </c>
      <c r="S86" s="1387" t="str">
        <f t="shared" si="29"/>
        <v>火</v>
      </c>
      <c r="T86" s="1387" t="str">
        <f t="shared" si="29"/>
        <v>水</v>
      </c>
      <c r="U86" s="1387" t="str">
        <f t="shared" si="29"/>
        <v>木</v>
      </c>
      <c r="V86" s="1387" t="str">
        <f t="shared" si="29"/>
        <v>金</v>
      </c>
      <c r="W86" s="1387" t="str">
        <f t="shared" si="29"/>
        <v>土</v>
      </c>
      <c r="X86" s="1387" t="str">
        <f t="shared" si="29"/>
        <v>日</v>
      </c>
      <c r="Y86" s="1387" t="str">
        <f t="shared" si="29"/>
        <v>月</v>
      </c>
      <c r="Z86" s="1387" t="str">
        <f t="shared" si="29"/>
        <v>火</v>
      </c>
      <c r="AA86" s="1387" t="str">
        <f t="shared" si="29"/>
        <v>水</v>
      </c>
      <c r="AB86" s="1387" t="str">
        <f t="shared" si="29"/>
        <v>木</v>
      </c>
      <c r="AC86" s="1387" t="str">
        <f t="shared" si="29"/>
        <v>金</v>
      </c>
      <c r="AD86" s="1388" t="str">
        <f t="shared" si="29"/>
        <v>土</v>
      </c>
      <c r="AE86" s="1356"/>
      <c r="AF86" s="1366" t="s">
        <v>860</v>
      </c>
      <c r="AG86" s="1350">
        <f>+COUNTA(C87:AD88)</f>
        <v>0</v>
      </c>
    </row>
    <row r="87" spans="2:35" ht="13.5" customHeight="1">
      <c r="B87" s="3283" t="s">
        <v>861</v>
      </c>
      <c r="C87" s="3285"/>
      <c r="D87" s="3276"/>
      <c r="E87" s="3276"/>
      <c r="F87" s="3276"/>
      <c r="G87" s="3276"/>
      <c r="H87" s="3276"/>
      <c r="I87" s="3276"/>
      <c r="J87" s="3276"/>
      <c r="K87" s="3276"/>
      <c r="L87" s="3276"/>
      <c r="M87" s="3276"/>
      <c r="N87" s="3276"/>
      <c r="O87" s="3276"/>
      <c r="P87" s="3276"/>
      <c r="Q87" s="3276"/>
      <c r="R87" s="3276"/>
      <c r="S87" s="3276"/>
      <c r="T87" s="3276"/>
      <c r="U87" s="3276"/>
      <c r="V87" s="3276"/>
      <c r="W87" s="3276"/>
      <c r="X87" s="3276"/>
      <c r="Y87" s="3276"/>
      <c r="Z87" s="3276"/>
      <c r="AA87" s="3276"/>
      <c r="AB87" s="3276"/>
      <c r="AC87" s="3276"/>
      <c r="AD87" s="3277"/>
      <c r="AE87" s="1356"/>
      <c r="AF87" s="1367" t="s">
        <v>862</v>
      </c>
      <c r="AG87" s="1368">
        <f>COUNTA(C85:AD85)-AG86</f>
        <v>28</v>
      </c>
    </row>
    <row r="88" spans="2:35" ht="13.5" customHeight="1">
      <c r="B88" s="3284"/>
      <c r="C88" s="3285"/>
      <c r="D88" s="3276"/>
      <c r="E88" s="3276"/>
      <c r="F88" s="3276"/>
      <c r="G88" s="3276"/>
      <c r="H88" s="3276"/>
      <c r="I88" s="3276"/>
      <c r="J88" s="3276"/>
      <c r="K88" s="3276"/>
      <c r="L88" s="3276"/>
      <c r="M88" s="3276"/>
      <c r="N88" s="3276"/>
      <c r="O88" s="3276"/>
      <c r="P88" s="3276"/>
      <c r="Q88" s="3276"/>
      <c r="R88" s="3276"/>
      <c r="S88" s="3276"/>
      <c r="T88" s="3276"/>
      <c r="U88" s="3276"/>
      <c r="V88" s="3276"/>
      <c r="W88" s="3276"/>
      <c r="X88" s="3276"/>
      <c r="Y88" s="3276"/>
      <c r="Z88" s="3276"/>
      <c r="AA88" s="3276"/>
      <c r="AB88" s="3276"/>
      <c r="AC88" s="3276"/>
      <c r="AD88" s="3277"/>
      <c r="AE88" s="1356"/>
      <c r="AF88" s="1367" t="s">
        <v>863</v>
      </c>
      <c r="AG88" s="1369">
        <f>+COUNTA(C89:AD90)</f>
        <v>0</v>
      </c>
    </row>
    <row r="89" spans="2:35" ht="13.5" customHeight="1">
      <c r="B89" s="3288" t="s">
        <v>850</v>
      </c>
      <c r="C89" s="3280"/>
      <c r="D89" s="3266"/>
      <c r="E89" s="3266"/>
      <c r="F89" s="3266"/>
      <c r="G89" s="3266"/>
      <c r="H89" s="3266"/>
      <c r="I89" s="3266"/>
      <c r="J89" s="3266"/>
      <c r="K89" s="3266"/>
      <c r="L89" s="3266"/>
      <c r="M89" s="3266"/>
      <c r="N89" s="3266"/>
      <c r="O89" s="3266"/>
      <c r="P89" s="3266"/>
      <c r="Q89" s="3266"/>
      <c r="R89" s="3266"/>
      <c r="S89" s="3266"/>
      <c r="T89" s="3266"/>
      <c r="U89" s="3266"/>
      <c r="V89" s="3266"/>
      <c r="W89" s="3266"/>
      <c r="X89" s="3266"/>
      <c r="Y89" s="3266"/>
      <c r="Z89" s="3266"/>
      <c r="AA89" s="3266"/>
      <c r="AB89" s="3266"/>
      <c r="AC89" s="3266"/>
      <c r="AD89" s="3268"/>
      <c r="AE89" s="1356"/>
      <c r="AF89" s="1367" t="s">
        <v>864</v>
      </c>
      <c r="AG89" s="1370">
        <f>+AG88/AG87</f>
        <v>0</v>
      </c>
    </row>
    <row r="90" spans="2:35">
      <c r="B90" s="3289"/>
      <c r="C90" s="3280"/>
      <c r="D90" s="3267"/>
      <c r="E90" s="3267"/>
      <c r="F90" s="3267"/>
      <c r="G90" s="3267"/>
      <c r="H90" s="3267"/>
      <c r="I90" s="3267"/>
      <c r="J90" s="3267"/>
      <c r="K90" s="3267"/>
      <c r="L90" s="3267"/>
      <c r="M90" s="3267"/>
      <c r="N90" s="3267"/>
      <c r="O90" s="3267"/>
      <c r="P90" s="3267"/>
      <c r="Q90" s="3267"/>
      <c r="R90" s="3267"/>
      <c r="S90" s="3267"/>
      <c r="T90" s="3267"/>
      <c r="U90" s="3267"/>
      <c r="V90" s="3267"/>
      <c r="W90" s="3267"/>
      <c r="X90" s="3267"/>
      <c r="Y90" s="3267"/>
      <c r="Z90" s="3267"/>
      <c r="AA90" s="3267"/>
      <c r="AB90" s="3267"/>
      <c r="AC90" s="3267"/>
      <c r="AD90" s="3269"/>
      <c r="AE90" s="1356"/>
      <c r="AF90" s="1367" t="s">
        <v>844</v>
      </c>
      <c r="AG90" s="1369">
        <f>+COUNTA(C91:AD92)</f>
        <v>0</v>
      </c>
    </row>
    <row r="91" spans="2:35">
      <c r="B91" s="3286" t="s">
        <v>853</v>
      </c>
      <c r="C91" s="3272"/>
      <c r="D91" s="3274"/>
      <c r="E91" s="3274"/>
      <c r="F91" s="3274"/>
      <c r="G91" s="3274"/>
      <c r="H91" s="3274"/>
      <c r="I91" s="3274"/>
      <c r="J91" s="3274"/>
      <c r="K91" s="3274"/>
      <c r="L91" s="3274"/>
      <c r="M91" s="3274"/>
      <c r="N91" s="3274"/>
      <c r="O91" s="3274"/>
      <c r="P91" s="3274"/>
      <c r="Q91" s="3274"/>
      <c r="R91" s="3274"/>
      <c r="S91" s="3274"/>
      <c r="T91" s="3274"/>
      <c r="U91" s="3274"/>
      <c r="V91" s="3274"/>
      <c r="W91" s="3274"/>
      <c r="X91" s="3274"/>
      <c r="Y91" s="3274"/>
      <c r="Z91" s="3274"/>
      <c r="AA91" s="3274"/>
      <c r="AB91" s="3274"/>
      <c r="AC91" s="3274"/>
      <c r="AD91" s="3264"/>
      <c r="AE91" s="1356"/>
      <c r="AF91" s="1367" t="s">
        <v>865</v>
      </c>
      <c r="AG91" s="1370">
        <f>+AG90/AG87</f>
        <v>0</v>
      </c>
    </row>
    <row r="92" spans="2:35">
      <c r="B92" s="3287"/>
      <c r="C92" s="3273"/>
      <c r="D92" s="3275"/>
      <c r="E92" s="3275"/>
      <c r="F92" s="3275"/>
      <c r="G92" s="3275"/>
      <c r="H92" s="3275"/>
      <c r="I92" s="3275"/>
      <c r="J92" s="3275"/>
      <c r="K92" s="3275"/>
      <c r="L92" s="3275"/>
      <c r="M92" s="3275"/>
      <c r="N92" s="3275"/>
      <c r="O92" s="3275"/>
      <c r="P92" s="3275"/>
      <c r="Q92" s="3275"/>
      <c r="R92" s="3275"/>
      <c r="S92" s="3275"/>
      <c r="T92" s="3275"/>
      <c r="U92" s="3275"/>
      <c r="V92" s="3275"/>
      <c r="W92" s="3275"/>
      <c r="X92" s="3275"/>
      <c r="Y92" s="3275"/>
      <c r="Z92" s="3275"/>
      <c r="AA92" s="3275"/>
      <c r="AB92" s="3275"/>
      <c r="AC92" s="3275"/>
      <c r="AD92" s="3265"/>
      <c r="AE92" s="1356"/>
      <c r="AF92" s="1389" t="s">
        <v>2078</v>
      </c>
      <c r="AG92" s="1390">
        <f>SUM(C93:AD93)</f>
        <v>0</v>
      </c>
      <c r="AI92" s="1346">
        <f>SUM(C94:AD94)</f>
        <v>1</v>
      </c>
    </row>
    <row r="93" spans="2:35" hidden="1">
      <c r="B93" s="1356"/>
      <c r="C93" s="1376">
        <f>IF(AND(DAY(C85)&gt;=22,DAY(C85)&lt;=28,C86="土",OR(C91="休",C91="雨")),1,0)</f>
        <v>0</v>
      </c>
      <c r="D93" s="1376">
        <f>IF(AND(DAY(D85)&gt;=22,DAY(D85)&lt;=28,D86="土",OR(D91="休",D91="雨")),1,0)</f>
        <v>0</v>
      </c>
      <c r="E93" s="1376">
        <f>IF(AND(DAY(E85)&gt;=22,DAY(E85)&lt;=28,E86="土",OR(E91="休",E91="雨")),1,0)</f>
        <v>0</v>
      </c>
      <c r="F93" s="1376">
        <f t="shared" ref="F93:AD93" si="30">IF(AND(DAY(F85)&gt;=22,DAY(F85)&lt;=28,F86="土",OR(F91="休",F91="雨")),1,0)</f>
        <v>0</v>
      </c>
      <c r="G93" s="1376">
        <f t="shared" si="30"/>
        <v>0</v>
      </c>
      <c r="H93" s="1376">
        <f t="shared" si="30"/>
        <v>0</v>
      </c>
      <c r="I93" s="1376">
        <f t="shared" si="30"/>
        <v>0</v>
      </c>
      <c r="J93" s="1376">
        <f t="shared" si="30"/>
        <v>0</v>
      </c>
      <c r="K93" s="1376">
        <f t="shared" si="30"/>
        <v>0</v>
      </c>
      <c r="L93" s="1376">
        <f t="shared" si="30"/>
        <v>0</v>
      </c>
      <c r="M93" s="1376">
        <f t="shared" si="30"/>
        <v>0</v>
      </c>
      <c r="N93" s="1376">
        <f t="shared" si="30"/>
        <v>0</v>
      </c>
      <c r="O93" s="1376">
        <f t="shared" si="30"/>
        <v>0</v>
      </c>
      <c r="P93" s="1376">
        <f t="shared" si="30"/>
        <v>0</v>
      </c>
      <c r="Q93" s="1376">
        <f t="shared" si="30"/>
        <v>0</v>
      </c>
      <c r="R93" s="1376">
        <f t="shared" si="30"/>
        <v>0</v>
      </c>
      <c r="S93" s="1376">
        <f t="shared" si="30"/>
        <v>0</v>
      </c>
      <c r="T93" s="1376">
        <f t="shared" si="30"/>
        <v>0</v>
      </c>
      <c r="U93" s="1376">
        <f t="shared" si="30"/>
        <v>0</v>
      </c>
      <c r="V93" s="1376">
        <f t="shared" si="30"/>
        <v>0</v>
      </c>
      <c r="W93" s="1376">
        <f t="shared" si="30"/>
        <v>0</v>
      </c>
      <c r="X93" s="1376">
        <f t="shared" si="30"/>
        <v>0</v>
      </c>
      <c r="Y93" s="1376">
        <f t="shared" si="30"/>
        <v>0</v>
      </c>
      <c r="Z93" s="1376">
        <f t="shared" si="30"/>
        <v>0</v>
      </c>
      <c r="AA93" s="1376">
        <f t="shared" si="30"/>
        <v>0</v>
      </c>
      <c r="AB93" s="1376">
        <f t="shared" si="30"/>
        <v>0</v>
      </c>
      <c r="AC93" s="1376">
        <f t="shared" si="30"/>
        <v>0</v>
      </c>
      <c r="AD93" s="1376">
        <f t="shared" si="30"/>
        <v>0</v>
      </c>
      <c r="AE93" s="1356"/>
      <c r="AF93" s="1377"/>
      <c r="AG93" s="1378"/>
      <c r="AI93" s="1379"/>
    </row>
    <row r="94" spans="2:35" hidden="1">
      <c r="B94" s="1356"/>
      <c r="C94" s="1376">
        <f>IF(AND(DAY(C85)&gt;=22,DAY(C85)&lt;=28,C86="土"),1,0)</f>
        <v>0</v>
      </c>
      <c r="D94" s="1376">
        <f>IF(AND(DAY(D85)&gt;=22,DAY(D85)&lt;=28,D86="土"),1,0)</f>
        <v>0</v>
      </c>
      <c r="E94" s="1376">
        <f t="shared" ref="E94:AD94" si="31">IF(AND(DAY(E85)&gt;=22,DAY(E85)&lt;=28,E86="土"),1,0)</f>
        <v>0</v>
      </c>
      <c r="F94" s="1376">
        <f t="shared" si="31"/>
        <v>0</v>
      </c>
      <c r="G94" s="1376">
        <f t="shared" si="31"/>
        <v>0</v>
      </c>
      <c r="H94" s="1376">
        <f t="shared" si="31"/>
        <v>0</v>
      </c>
      <c r="I94" s="1376">
        <f t="shared" si="31"/>
        <v>0</v>
      </c>
      <c r="J94" s="1376">
        <f t="shared" si="31"/>
        <v>0</v>
      </c>
      <c r="K94" s="1376">
        <f t="shared" si="31"/>
        <v>0</v>
      </c>
      <c r="L94" s="1376">
        <f t="shared" si="31"/>
        <v>0</v>
      </c>
      <c r="M94" s="1376">
        <f t="shared" si="31"/>
        <v>0</v>
      </c>
      <c r="N94" s="1376">
        <f t="shared" si="31"/>
        <v>0</v>
      </c>
      <c r="O94" s="1376">
        <f t="shared" si="31"/>
        <v>0</v>
      </c>
      <c r="P94" s="1376">
        <f t="shared" si="31"/>
        <v>1</v>
      </c>
      <c r="Q94" s="1376">
        <f t="shared" si="31"/>
        <v>0</v>
      </c>
      <c r="R94" s="1376">
        <f t="shared" si="31"/>
        <v>0</v>
      </c>
      <c r="S94" s="1376">
        <f t="shared" si="31"/>
        <v>0</v>
      </c>
      <c r="T94" s="1376">
        <f t="shared" si="31"/>
        <v>0</v>
      </c>
      <c r="U94" s="1376">
        <f t="shared" si="31"/>
        <v>0</v>
      </c>
      <c r="V94" s="1376">
        <f t="shared" si="31"/>
        <v>0</v>
      </c>
      <c r="W94" s="1376">
        <f t="shared" si="31"/>
        <v>0</v>
      </c>
      <c r="X94" s="1376">
        <f t="shared" si="31"/>
        <v>0</v>
      </c>
      <c r="Y94" s="1376">
        <f t="shared" si="31"/>
        <v>0</v>
      </c>
      <c r="Z94" s="1376">
        <f t="shared" si="31"/>
        <v>0</v>
      </c>
      <c r="AA94" s="1376">
        <f t="shared" si="31"/>
        <v>0</v>
      </c>
      <c r="AB94" s="1376">
        <f t="shared" si="31"/>
        <v>0</v>
      </c>
      <c r="AC94" s="1376">
        <f t="shared" si="31"/>
        <v>0</v>
      </c>
      <c r="AD94" s="1376">
        <f t="shared" si="31"/>
        <v>0</v>
      </c>
      <c r="AE94" s="1356"/>
      <c r="AF94" s="1377"/>
      <c r="AG94" s="1378"/>
      <c r="AI94" s="1379"/>
    </row>
    <row r="95" spans="2:35">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c r="AA95" s="1380"/>
      <c r="AB95" s="1380"/>
      <c r="AC95" s="1380"/>
      <c r="AD95" s="1380"/>
    </row>
    <row r="96" spans="2:35">
      <c r="B96" s="1357" t="s">
        <v>858</v>
      </c>
      <c r="C96" s="1391">
        <f>+AD85+1</f>
        <v>44633</v>
      </c>
      <c r="D96" s="1359">
        <f>+C96+1</f>
        <v>44634</v>
      </c>
      <c r="E96" s="1359">
        <f t="shared" ref="E96:AD96" si="32">+D96+1</f>
        <v>44635</v>
      </c>
      <c r="F96" s="1359">
        <f t="shared" si="32"/>
        <v>44636</v>
      </c>
      <c r="G96" s="1359">
        <f t="shared" si="32"/>
        <v>44637</v>
      </c>
      <c r="H96" s="1359">
        <f t="shared" si="32"/>
        <v>44638</v>
      </c>
      <c r="I96" s="1359">
        <f t="shared" si="32"/>
        <v>44639</v>
      </c>
      <c r="J96" s="1359">
        <f t="shared" si="32"/>
        <v>44640</v>
      </c>
      <c r="K96" s="1359">
        <f t="shared" si="32"/>
        <v>44641</v>
      </c>
      <c r="L96" s="1359">
        <f t="shared" si="32"/>
        <v>44642</v>
      </c>
      <c r="M96" s="1359">
        <f t="shared" si="32"/>
        <v>44643</v>
      </c>
      <c r="N96" s="1359">
        <f t="shared" si="32"/>
        <v>44644</v>
      </c>
      <c r="O96" s="1359">
        <f t="shared" si="32"/>
        <v>44645</v>
      </c>
      <c r="P96" s="1359">
        <f t="shared" si="32"/>
        <v>44646</v>
      </c>
      <c r="Q96" s="1359">
        <f t="shared" si="32"/>
        <v>44647</v>
      </c>
      <c r="R96" s="1359">
        <f t="shared" si="32"/>
        <v>44648</v>
      </c>
      <c r="S96" s="1359">
        <f t="shared" si="32"/>
        <v>44649</v>
      </c>
      <c r="T96" s="1359">
        <f t="shared" si="32"/>
        <v>44650</v>
      </c>
      <c r="U96" s="1359">
        <f t="shared" si="32"/>
        <v>44651</v>
      </c>
      <c r="V96" s="1359">
        <f t="shared" si="32"/>
        <v>44652</v>
      </c>
      <c r="W96" s="1359">
        <f>+V96+1</f>
        <v>44653</v>
      </c>
      <c r="X96" s="1359">
        <f t="shared" si="32"/>
        <v>44654</v>
      </c>
      <c r="Y96" s="1359">
        <f t="shared" si="32"/>
        <v>44655</v>
      </c>
      <c r="Z96" s="1359">
        <f t="shared" si="32"/>
        <v>44656</v>
      </c>
      <c r="AA96" s="1359">
        <f>+Z96+1</f>
        <v>44657</v>
      </c>
      <c r="AB96" s="1359">
        <f t="shared" si="32"/>
        <v>44658</v>
      </c>
      <c r="AC96" s="1359">
        <f t="shared" si="32"/>
        <v>44659</v>
      </c>
      <c r="AD96" s="1394">
        <f t="shared" si="32"/>
        <v>44660</v>
      </c>
      <c r="AE96" s="1361"/>
      <c r="AF96" s="3281">
        <f>+AF85+1</f>
        <v>9</v>
      </c>
      <c r="AG96" s="3282"/>
    </row>
    <row r="97" spans="1:35">
      <c r="B97" s="1362" t="s">
        <v>859</v>
      </c>
      <c r="C97" s="1392" t="str">
        <f>TEXT(WEEKDAY(+C96),"aaa")</f>
        <v>日</v>
      </c>
      <c r="D97" s="1364" t="str">
        <f t="shared" ref="D97:AD97" si="33">TEXT(WEEKDAY(+D96),"aaa")</f>
        <v>月</v>
      </c>
      <c r="E97" s="1364" t="str">
        <f t="shared" si="33"/>
        <v>火</v>
      </c>
      <c r="F97" s="1364" t="str">
        <f t="shared" si="33"/>
        <v>水</v>
      </c>
      <c r="G97" s="1364" t="str">
        <f t="shared" si="33"/>
        <v>木</v>
      </c>
      <c r="H97" s="1364" t="str">
        <f t="shared" si="33"/>
        <v>金</v>
      </c>
      <c r="I97" s="1364" t="str">
        <f t="shared" si="33"/>
        <v>土</v>
      </c>
      <c r="J97" s="1364" t="str">
        <f t="shared" si="33"/>
        <v>日</v>
      </c>
      <c r="K97" s="1364" t="str">
        <f t="shared" si="33"/>
        <v>月</v>
      </c>
      <c r="L97" s="1364" t="str">
        <f t="shared" si="33"/>
        <v>火</v>
      </c>
      <c r="M97" s="1364" t="str">
        <f t="shared" si="33"/>
        <v>水</v>
      </c>
      <c r="N97" s="1364" t="str">
        <f t="shared" si="33"/>
        <v>木</v>
      </c>
      <c r="O97" s="1364" t="str">
        <f t="shared" si="33"/>
        <v>金</v>
      </c>
      <c r="P97" s="1364" t="str">
        <f t="shared" si="33"/>
        <v>土</v>
      </c>
      <c r="Q97" s="1364" t="str">
        <f t="shared" si="33"/>
        <v>日</v>
      </c>
      <c r="R97" s="1364" t="str">
        <f t="shared" si="33"/>
        <v>月</v>
      </c>
      <c r="S97" s="1364" t="str">
        <f t="shared" si="33"/>
        <v>火</v>
      </c>
      <c r="T97" s="1364" t="str">
        <f t="shared" si="33"/>
        <v>水</v>
      </c>
      <c r="U97" s="1364" t="str">
        <f t="shared" si="33"/>
        <v>木</v>
      </c>
      <c r="V97" s="1364" t="str">
        <f t="shared" si="33"/>
        <v>金</v>
      </c>
      <c r="W97" s="1364" t="str">
        <f t="shared" si="33"/>
        <v>土</v>
      </c>
      <c r="X97" s="1364" t="str">
        <f t="shared" si="33"/>
        <v>日</v>
      </c>
      <c r="Y97" s="1364" t="str">
        <f t="shared" si="33"/>
        <v>月</v>
      </c>
      <c r="Z97" s="1364" t="str">
        <f t="shared" si="33"/>
        <v>火</v>
      </c>
      <c r="AA97" s="1364" t="str">
        <f t="shared" si="33"/>
        <v>水</v>
      </c>
      <c r="AB97" s="1364" t="str">
        <f t="shared" si="33"/>
        <v>木</v>
      </c>
      <c r="AC97" s="1364" t="str">
        <f t="shared" si="33"/>
        <v>金</v>
      </c>
      <c r="AD97" s="1365" t="str">
        <f t="shared" si="33"/>
        <v>土</v>
      </c>
      <c r="AE97" s="1356"/>
      <c r="AF97" s="1366" t="s">
        <v>860</v>
      </c>
      <c r="AG97" s="1350">
        <f>+COUNTA(C98:AD99)</f>
        <v>0</v>
      </c>
    </row>
    <row r="98" spans="1:35" ht="13.5" customHeight="1">
      <c r="B98" s="3283" t="s">
        <v>861</v>
      </c>
      <c r="C98" s="3285"/>
      <c r="D98" s="3276"/>
      <c r="E98" s="3276"/>
      <c r="F98" s="3276"/>
      <c r="G98" s="3276"/>
      <c r="H98" s="3276"/>
      <c r="I98" s="3276"/>
      <c r="J98" s="3276"/>
      <c r="K98" s="3276"/>
      <c r="L98" s="3276"/>
      <c r="M98" s="3276"/>
      <c r="N98" s="3276"/>
      <c r="O98" s="3276"/>
      <c r="P98" s="3276"/>
      <c r="Q98" s="3276"/>
      <c r="R98" s="3276"/>
      <c r="S98" s="3276"/>
      <c r="T98" s="3276"/>
      <c r="U98" s="3276"/>
      <c r="V98" s="3276"/>
      <c r="W98" s="3276"/>
      <c r="X98" s="3276"/>
      <c r="Y98" s="3276"/>
      <c r="Z98" s="3276"/>
      <c r="AA98" s="3276"/>
      <c r="AB98" s="3276"/>
      <c r="AC98" s="3276"/>
      <c r="AD98" s="3277"/>
      <c r="AE98" s="1356"/>
      <c r="AF98" s="1367" t="s">
        <v>862</v>
      </c>
      <c r="AG98" s="1368">
        <f>COUNTA(C96:AD96)-AG97</f>
        <v>28</v>
      </c>
    </row>
    <row r="99" spans="1:35" ht="13.5" customHeight="1">
      <c r="B99" s="3284"/>
      <c r="C99" s="3285"/>
      <c r="D99" s="3276"/>
      <c r="E99" s="3276"/>
      <c r="F99" s="3276"/>
      <c r="G99" s="3276"/>
      <c r="H99" s="3276"/>
      <c r="I99" s="3276"/>
      <c r="J99" s="3276"/>
      <c r="K99" s="3276"/>
      <c r="L99" s="3276"/>
      <c r="M99" s="3276"/>
      <c r="N99" s="3276"/>
      <c r="O99" s="3276"/>
      <c r="P99" s="3276"/>
      <c r="Q99" s="3276"/>
      <c r="R99" s="3276"/>
      <c r="S99" s="3276"/>
      <c r="T99" s="3276"/>
      <c r="U99" s="3276"/>
      <c r="V99" s="3276"/>
      <c r="W99" s="3276"/>
      <c r="X99" s="3276"/>
      <c r="Y99" s="3276"/>
      <c r="Z99" s="3276"/>
      <c r="AA99" s="3276"/>
      <c r="AB99" s="3276"/>
      <c r="AC99" s="3276"/>
      <c r="AD99" s="3277"/>
      <c r="AE99" s="1356"/>
      <c r="AF99" s="1367" t="s">
        <v>863</v>
      </c>
      <c r="AG99" s="1369">
        <f>+COUNTA(C100:AD101)</f>
        <v>0</v>
      </c>
    </row>
    <row r="100" spans="1:35" ht="13.5" customHeight="1">
      <c r="B100" s="3278" t="s">
        <v>850</v>
      </c>
      <c r="C100" s="3280"/>
      <c r="D100" s="3266"/>
      <c r="E100" s="3266"/>
      <c r="F100" s="3266"/>
      <c r="G100" s="3266"/>
      <c r="H100" s="3266"/>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66"/>
      <c r="AD100" s="3268"/>
      <c r="AE100" s="1356"/>
      <c r="AF100" s="1367" t="s">
        <v>864</v>
      </c>
      <c r="AG100" s="1370">
        <f>+AG99/AG98</f>
        <v>0</v>
      </c>
    </row>
    <row r="101" spans="1:35">
      <c r="B101" s="3279"/>
      <c r="C101" s="3280"/>
      <c r="D101" s="3267"/>
      <c r="E101" s="3267"/>
      <c r="F101" s="3267"/>
      <c r="G101" s="3267"/>
      <c r="H101" s="3267"/>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67"/>
      <c r="AD101" s="3269"/>
      <c r="AE101" s="1356"/>
      <c r="AF101" s="1367" t="s">
        <v>844</v>
      </c>
      <c r="AG101" s="1369">
        <f>+COUNTA(C102:AD103)</f>
        <v>0</v>
      </c>
    </row>
    <row r="102" spans="1:35">
      <c r="B102" s="3270" t="s">
        <v>853</v>
      </c>
      <c r="C102" s="3272"/>
      <c r="D102" s="3274"/>
      <c r="E102" s="3274"/>
      <c r="F102" s="3274"/>
      <c r="G102" s="3274"/>
      <c r="H102" s="3274"/>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74"/>
      <c r="AD102" s="3264"/>
      <c r="AE102" s="1356"/>
      <c r="AF102" s="1367" t="s">
        <v>865</v>
      </c>
      <c r="AG102" s="1370">
        <f>+AG101/AG98</f>
        <v>0</v>
      </c>
    </row>
    <row r="103" spans="1:35">
      <c r="B103" s="3271"/>
      <c r="C103" s="3273"/>
      <c r="D103" s="3275"/>
      <c r="E103" s="3275"/>
      <c r="F103" s="3275"/>
      <c r="G103" s="3275"/>
      <c r="H103" s="3275"/>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75"/>
      <c r="AD103" s="3265"/>
      <c r="AE103" s="1356"/>
      <c r="AF103" s="1389" t="s">
        <v>2078</v>
      </c>
      <c r="AG103" s="1390">
        <f>SUM(C104:AD104)</f>
        <v>0</v>
      </c>
      <c r="AI103" s="1346">
        <f>SUM(C105:AD105)</f>
        <v>1</v>
      </c>
    </row>
    <row r="104" spans="1:35" hidden="1">
      <c r="B104" s="1356"/>
      <c r="C104" s="1376">
        <f>IF(AND(DAY(C96)&gt;=22,DAY(C96)&lt;=28,C97="土",OR(C102="休",C102="雨")),1,0)</f>
        <v>0</v>
      </c>
      <c r="D104" s="1376">
        <f>IF(AND(DAY(D96)&gt;=22,DAY(D96)&lt;=28,D97="土",OR(D102="休",D102="雨")),1,0)</f>
        <v>0</v>
      </c>
      <c r="E104" s="1376">
        <f>IF(AND(DAY(E96)&gt;=22,DAY(E96)&lt;=28,E97="土",OR(E102="休",E102="雨")),1,0)</f>
        <v>0</v>
      </c>
      <c r="F104" s="1376">
        <f t="shared" ref="F104:AD104" si="34">IF(AND(DAY(F96)&gt;=22,DAY(F96)&lt;=28,F97="土",OR(F102="休",F102="雨")),1,0)</f>
        <v>0</v>
      </c>
      <c r="G104" s="1376">
        <f t="shared" si="34"/>
        <v>0</v>
      </c>
      <c r="H104" s="1376">
        <f t="shared" si="34"/>
        <v>0</v>
      </c>
      <c r="I104" s="1376">
        <f t="shared" si="34"/>
        <v>0</v>
      </c>
      <c r="J104" s="1376">
        <f t="shared" si="34"/>
        <v>0</v>
      </c>
      <c r="K104" s="1376">
        <f t="shared" si="34"/>
        <v>0</v>
      </c>
      <c r="L104" s="1376">
        <f t="shared" si="34"/>
        <v>0</v>
      </c>
      <c r="M104" s="1376">
        <f t="shared" si="34"/>
        <v>0</v>
      </c>
      <c r="N104" s="1376">
        <f t="shared" si="34"/>
        <v>0</v>
      </c>
      <c r="O104" s="1376">
        <f t="shared" si="34"/>
        <v>0</v>
      </c>
      <c r="P104" s="1376">
        <f t="shared" si="34"/>
        <v>0</v>
      </c>
      <c r="Q104" s="1376">
        <f t="shared" si="34"/>
        <v>0</v>
      </c>
      <c r="R104" s="1376">
        <f t="shared" si="34"/>
        <v>0</v>
      </c>
      <c r="S104" s="1376">
        <f t="shared" si="34"/>
        <v>0</v>
      </c>
      <c r="T104" s="1376">
        <f t="shared" si="34"/>
        <v>0</v>
      </c>
      <c r="U104" s="1376">
        <f t="shared" si="34"/>
        <v>0</v>
      </c>
      <c r="V104" s="1376">
        <f t="shared" si="34"/>
        <v>0</v>
      </c>
      <c r="W104" s="1376">
        <f t="shared" si="34"/>
        <v>0</v>
      </c>
      <c r="X104" s="1376">
        <f t="shared" si="34"/>
        <v>0</v>
      </c>
      <c r="Y104" s="1376">
        <f t="shared" si="34"/>
        <v>0</v>
      </c>
      <c r="Z104" s="1376">
        <f t="shared" si="34"/>
        <v>0</v>
      </c>
      <c r="AA104" s="1376">
        <f t="shared" si="34"/>
        <v>0</v>
      </c>
      <c r="AB104" s="1376">
        <f t="shared" si="34"/>
        <v>0</v>
      </c>
      <c r="AC104" s="1376">
        <f t="shared" si="34"/>
        <v>0</v>
      </c>
      <c r="AD104" s="1376">
        <f t="shared" si="34"/>
        <v>0</v>
      </c>
      <c r="AE104" s="1356"/>
      <c r="AF104" s="1377"/>
      <c r="AG104" s="1378"/>
      <c r="AI104" s="1379"/>
    </row>
    <row r="105" spans="1:35" hidden="1">
      <c r="B105" s="1356"/>
      <c r="C105" s="1376">
        <f>IF(AND(DAY(C96)&gt;=22,DAY(C96)&lt;=28,C97="土"),1,0)</f>
        <v>0</v>
      </c>
      <c r="D105" s="1376">
        <f>IF(AND(DAY(D96)&gt;=22,DAY(D96)&lt;=28,D97="土"),1,0)</f>
        <v>0</v>
      </c>
      <c r="E105" s="1376">
        <f t="shared" ref="E105:AD105" si="35">IF(AND(DAY(E96)&gt;=22,DAY(E96)&lt;=28,E97="土"),1,0)</f>
        <v>0</v>
      </c>
      <c r="F105" s="1376">
        <f t="shared" si="35"/>
        <v>0</v>
      </c>
      <c r="G105" s="1376">
        <f t="shared" si="35"/>
        <v>0</v>
      </c>
      <c r="H105" s="1376">
        <f t="shared" si="35"/>
        <v>0</v>
      </c>
      <c r="I105" s="1376">
        <f t="shared" si="35"/>
        <v>0</v>
      </c>
      <c r="J105" s="1376">
        <f t="shared" si="35"/>
        <v>0</v>
      </c>
      <c r="K105" s="1376">
        <f t="shared" si="35"/>
        <v>0</v>
      </c>
      <c r="L105" s="1376">
        <f t="shared" si="35"/>
        <v>0</v>
      </c>
      <c r="M105" s="1376">
        <f t="shared" si="35"/>
        <v>0</v>
      </c>
      <c r="N105" s="1376">
        <f t="shared" si="35"/>
        <v>0</v>
      </c>
      <c r="O105" s="1376">
        <f t="shared" si="35"/>
        <v>0</v>
      </c>
      <c r="P105" s="1376">
        <f t="shared" si="35"/>
        <v>1</v>
      </c>
      <c r="Q105" s="1376">
        <f t="shared" si="35"/>
        <v>0</v>
      </c>
      <c r="R105" s="1376">
        <f t="shared" si="35"/>
        <v>0</v>
      </c>
      <c r="S105" s="1376">
        <f t="shared" si="35"/>
        <v>0</v>
      </c>
      <c r="T105" s="1376">
        <f t="shared" si="35"/>
        <v>0</v>
      </c>
      <c r="U105" s="1376">
        <f t="shared" si="35"/>
        <v>0</v>
      </c>
      <c r="V105" s="1376">
        <f t="shared" si="35"/>
        <v>0</v>
      </c>
      <c r="W105" s="1376">
        <f t="shared" si="35"/>
        <v>0</v>
      </c>
      <c r="X105" s="1376">
        <f t="shared" si="35"/>
        <v>0</v>
      </c>
      <c r="Y105" s="1376">
        <f t="shared" si="35"/>
        <v>0</v>
      </c>
      <c r="Z105" s="1376">
        <f t="shared" si="35"/>
        <v>0</v>
      </c>
      <c r="AA105" s="1376">
        <f t="shared" si="35"/>
        <v>0</v>
      </c>
      <c r="AB105" s="1376">
        <f t="shared" si="35"/>
        <v>0</v>
      </c>
      <c r="AC105" s="1376">
        <f t="shared" si="35"/>
        <v>0</v>
      </c>
      <c r="AD105" s="1376">
        <f t="shared" si="35"/>
        <v>0</v>
      </c>
      <c r="AE105" s="1356"/>
      <c r="AF105" s="1377"/>
      <c r="AG105" s="1378"/>
      <c r="AI105" s="1379"/>
    </row>
    <row r="106" spans="1:35">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row>
    <row r="108" spans="1:35" ht="18.75">
      <c r="A108" s="1343" t="s">
        <v>867</v>
      </c>
      <c r="AG108" s="1347" t="s">
        <v>868</v>
      </c>
    </row>
    <row r="110" spans="1:35">
      <c r="B110" s="3290" t="s">
        <v>848</v>
      </c>
      <c r="C110" s="3290"/>
      <c r="D110" s="3290"/>
      <c r="E110" s="3290"/>
      <c r="F110" s="1344" t="s">
        <v>2083</v>
      </c>
      <c r="G110" s="1393" t="str">
        <f>G3</f>
        <v>県道博多天神線排水性舗装工事（第２工区）</v>
      </c>
    </row>
    <row r="111" spans="1:35">
      <c r="B111" s="3290" t="s">
        <v>870</v>
      </c>
      <c r="C111" s="3290"/>
      <c r="D111" s="3290"/>
      <c r="E111" s="3290"/>
      <c r="F111" s="1344" t="s">
        <v>2076</v>
      </c>
      <c r="G111" s="3291">
        <f>G4</f>
        <v>44409</v>
      </c>
      <c r="H111" s="3291"/>
      <c r="I111" s="3291"/>
      <c r="J111" s="3291"/>
      <c r="K111" s="3291"/>
    </row>
    <row r="112" spans="1:35">
      <c r="B112" s="3292" t="s">
        <v>855</v>
      </c>
      <c r="C112" s="3292"/>
      <c r="D112" s="3292"/>
      <c r="E112" s="3292"/>
      <c r="F112" s="1344" t="s">
        <v>2076</v>
      </c>
      <c r="G112" s="3291">
        <f>G5</f>
        <v>44540</v>
      </c>
      <c r="H112" s="3291"/>
      <c r="I112" s="3291"/>
      <c r="J112" s="3291"/>
      <c r="K112" s="3291"/>
      <c r="L112" s="3293" t="s">
        <v>856</v>
      </c>
      <c r="M112" s="3293"/>
      <c r="N112" s="3293"/>
      <c r="O112" s="1344" t="s">
        <v>2084</v>
      </c>
      <c r="P112" s="3294">
        <f>P5</f>
        <v>132</v>
      </c>
      <c r="Q112" s="3294"/>
      <c r="R112" s="3294"/>
    </row>
    <row r="115" spans="2:35">
      <c r="B115" s="1357" t="s">
        <v>858</v>
      </c>
      <c r="C115" s="1358">
        <f>+AD96+1</f>
        <v>44661</v>
      </c>
      <c r="D115" s="1359">
        <f>+C115+1</f>
        <v>44662</v>
      </c>
      <c r="E115" s="1359">
        <f t="shared" ref="E115:V115" si="36">+D115+1</f>
        <v>44663</v>
      </c>
      <c r="F115" s="1359">
        <f t="shared" si="36"/>
        <v>44664</v>
      </c>
      <c r="G115" s="1359">
        <f t="shared" si="36"/>
        <v>44665</v>
      </c>
      <c r="H115" s="1359">
        <f t="shared" si="36"/>
        <v>44666</v>
      </c>
      <c r="I115" s="1359">
        <f t="shared" si="36"/>
        <v>44667</v>
      </c>
      <c r="J115" s="1359">
        <f t="shared" si="36"/>
        <v>44668</v>
      </c>
      <c r="K115" s="1359">
        <f t="shared" si="36"/>
        <v>44669</v>
      </c>
      <c r="L115" s="1359">
        <f t="shared" si="36"/>
        <v>44670</v>
      </c>
      <c r="M115" s="1359">
        <f t="shared" si="36"/>
        <v>44671</v>
      </c>
      <c r="N115" s="1359">
        <f t="shared" si="36"/>
        <v>44672</v>
      </c>
      <c r="O115" s="1359">
        <f t="shared" si="36"/>
        <v>44673</v>
      </c>
      <c r="P115" s="1359">
        <f t="shared" si="36"/>
        <v>44674</v>
      </c>
      <c r="Q115" s="1359">
        <f t="shared" si="36"/>
        <v>44675</v>
      </c>
      <c r="R115" s="1359">
        <f t="shared" si="36"/>
        <v>44676</v>
      </c>
      <c r="S115" s="1359">
        <f t="shared" si="36"/>
        <v>44677</v>
      </c>
      <c r="T115" s="1359">
        <f t="shared" si="36"/>
        <v>44678</v>
      </c>
      <c r="U115" s="1359">
        <f t="shared" si="36"/>
        <v>44679</v>
      </c>
      <c r="V115" s="1359">
        <f t="shared" si="36"/>
        <v>44680</v>
      </c>
      <c r="W115" s="1359">
        <f>+V115+1</f>
        <v>44681</v>
      </c>
      <c r="X115" s="1359">
        <f t="shared" ref="X115:Z115" si="37">+W115+1</f>
        <v>44682</v>
      </c>
      <c r="Y115" s="1359">
        <f t="shared" si="37"/>
        <v>44683</v>
      </c>
      <c r="Z115" s="1359">
        <f t="shared" si="37"/>
        <v>44684</v>
      </c>
      <c r="AA115" s="1359">
        <f>+Z115+1</f>
        <v>44685</v>
      </c>
      <c r="AB115" s="1359">
        <f t="shared" ref="AB115" si="38">+AA115+1</f>
        <v>44686</v>
      </c>
      <c r="AC115" s="1359">
        <f>+AB115+1</f>
        <v>44687</v>
      </c>
      <c r="AD115" s="1360">
        <f t="shared" ref="AD115" si="39">+AC115+1</f>
        <v>44688</v>
      </c>
      <c r="AE115" s="1361"/>
      <c r="AF115" s="3281">
        <f>AF96+1</f>
        <v>10</v>
      </c>
      <c r="AG115" s="3282"/>
    </row>
    <row r="116" spans="2:35">
      <c r="B116" s="1362" t="s">
        <v>859</v>
      </c>
      <c r="C116" s="1363" t="str">
        <f>TEXT(WEEKDAY(+C115),"aaa")</f>
        <v>日</v>
      </c>
      <c r="D116" s="1364" t="str">
        <f t="shared" ref="D116:AD116" si="40">TEXT(WEEKDAY(+D115),"aaa")</f>
        <v>月</v>
      </c>
      <c r="E116" s="1364" t="str">
        <f t="shared" si="40"/>
        <v>火</v>
      </c>
      <c r="F116" s="1364" t="str">
        <f t="shared" si="40"/>
        <v>水</v>
      </c>
      <c r="G116" s="1364" t="str">
        <f t="shared" si="40"/>
        <v>木</v>
      </c>
      <c r="H116" s="1364" t="str">
        <f t="shared" si="40"/>
        <v>金</v>
      </c>
      <c r="I116" s="1364" t="str">
        <f t="shared" si="40"/>
        <v>土</v>
      </c>
      <c r="J116" s="1364" t="str">
        <f t="shared" si="40"/>
        <v>日</v>
      </c>
      <c r="K116" s="1364" t="str">
        <f t="shared" si="40"/>
        <v>月</v>
      </c>
      <c r="L116" s="1364" t="str">
        <f t="shared" si="40"/>
        <v>火</v>
      </c>
      <c r="M116" s="1364" t="str">
        <f t="shared" si="40"/>
        <v>水</v>
      </c>
      <c r="N116" s="1364" t="str">
        <f t="shared" si="40"/>
        <v>木</v>
      </c>
      <c r="O116" s="1364" t="str">
        <f t="shared" si="40"/>
        <v>金</v>
      </c>
      <c r="P116" s="1364" t="str">
        <f t="shared" si="40"/>
        <v>土</v>
      </c>
      <c r="Q116" s="1364" t="str">
        <f t="shared" si="40"/>
        <v>日</v>
      </c>
      <c r="R116" s="1364" t="str">
        <f t="shared" si="40"/>
        <v>月</v>
      </c>
      <c r="S116" s="1364" t="str">
        <f t="shared" si="40"/>
        <v>火</v>
      </c>
      <c r="T116" s="1364" t="str">
        <f t="shared" si="40"/>
        <v>水</v>
      </c>
      <c r="U116" s="1364" t="str">
        <f t="shared" si="40"/>
        <v>木</v>
      </c>
      <c r="V116" s="1364" t="str">
        <f t="shared" si="40"/>
        <v>金</v>
      </c>
      <c r="W116" s="1364" t="str">
        <f t="shared" si="40"/>
        <v>土</v>
      </c>
      <c r="X116" s="1364" t="str">
        <f t="shared" si="40"/>
        <v>日</v>
      </c>
      <c r="Y116" s="1364" t="str">
        <f t="shared" si="40"/>
        <v>月</v>
      </c>
      <c r="Z116" s="1364" t="str">
        <f t="shared" si="40"/>
        <v>火</v>
      </c>
      <c r="AA116" s="1364" t="str">
        <f t="shared" si="40"/>
        <v>水</v>
      </c>
      <c r="AB116" s="1364" t="str">
        <f t="shared" si="40"/>
        <v>木</v>
      </c>
      <c r="AC116" s="1364" t="str">
        <f t="shared" si="40"/>
        <v>金</v>
      </c>
      <c r="AD116" s="1365" t="str">
        <f t="shared" si="40"/>
        <v>土</v>
      </c>
      <c r="AE116" s="1356"/>
      <c r="AF116" s="1366" t="s">
        <v>860</v>
      </c>
      <c r="AG116" s="1350">
        <f>+COUNTA(C117:AD118)</f>
        <v>0</v>
      </c>
    </row>
    <row r="117" spans="2:35" ht="13.5" customHeight="1">
      <c r="B117" s="3283" t="s">
        <v>861</v>
      </c>
      <c r="C117" s="3285"/>
      <c r="D117" s="3276"/>
      <c r="E117" s="3276"/>
      <c r="F117" s="3276"/>
      <c r="G117" s="3276"/>
      <c r="H117" s="3276"/>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76"/>
      <c r="AD117" s="3277"/>
      <c r="AE117" s="1356"/>
      <c r="AF117" s="1367" t="s">
        <v>862</v>
      </c>
      <c r="AG117" s="1368">
        <f>COUNTA(C115:AD115)-AG116</f>
        <v>28</v>
      </c>
    </row>
    <row r="118" spans="2:35" ht="13.5" customHeight="1">
      <c r="B118" s="3284"/>
      <c r="C118" s="3285"/>
      <c r="D118" s="3276"/>
      <c r="E118" s="3276"/>
      <c r="F118" s="3276"/>
      <c r="G118" s="3276"/>
      <c r="H118" s="3276"/>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76"/>
      <c r="AD118" s="3277"/>
      <c r="AE118" s="1356"/>
      <c r="AF118" s="1367" t="s">
        <v>863</v>
      </c>
      <c r="AG118" s="1369">
        <f>+COUNTA(C119:AD120)</f>
        <v>0</v>
      </c>
    </row>
    <row r="119" spans="2:35" ht="13.5" customHeight="1">
      <c r="B119" s="3278" t="s">
        <v>850</v>
      </c>
      <c r="C119" s="3280"/>
      <c r="D119" s="3266"/>
      <c r="E119" s="3266"/>
      <c r="F119" s="3266"/>
      <c r="G119" s="3266"/>
      <c r="H119" s="3266"/>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66"/>
      <c r="AD119" s="3268"/>
      <c r="AE119" s="1356"/>
      <c r="AF119" s="1367" t="s">
        <v>864</v>
      </c>
      <c r="AG119" s="1370">
        <f>+AG118/AG117</f>
        <v>0</v>
      </c>
    </row>
    <row r="120" spans="2:35">
      <c r="B120" s="3279"/>
      <c r="C120" s="3280"/>
      <c r="D120" s="3267"/>
      <c r="E120" s="3267"/>
      <c r="F120" s="3267"/>
      <c r="G120" s="3267"/>
      <c r="H120" s="3267"/>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67"/>
      <c r="AD120" s="3269"/>
      <c r="AE120" s="1356"/>
      <c r="AF120" s="1367" t="s">
        <v>844</v>
      </c>
      <c r="AG120" s="1369">
        <f>+COUNTA(C121:AD122)</f>
        <v>0</v>
      </c>
    </row>
    <row r="121" spans="2:35">
      <c r="B121" s="3270" t="s">
        <v>853</v>
      </c>
      <c r="C121" s="3272"/>
      <c r="D121" s="3274"/>
      <c r="E121" s="3274"/>
      <c r="F121" s="3274"/>
      <c r="G121" s="3274"/>
      <c r="H121" s="3274"/>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74"/>
      <c r="AD121" s="3264"/>
      <c r="AE121" s="1356"/>
      <c r="AF121" s="1367" t="s">
        <v>865</v>
      </c>
      <c r="AG121" s="1370">
        <f>+AG120/AG117</f>
        <v>0</v>
      </c>
    </row>
    <row r="122" spans="2:35">
      <c r="B122" s="3271"/>
      <c r="C122" s="3273"/>
      <c r="D122" s="3275"/>
      <c r="E122" s="3275"/>
      <c r="F122" s="3275"/>
      <c r="G122" s="3275"/>
      <c r="H122" s="3275"/>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75"/>
      <c r="AD122" s="3265"/>
      <c r="AE122" s="1356"/>
      <c r="AF122" s="1389" t="s">
        <v>2078</v>
      </c>
      <c r="AG122" s="1390">
        <f>SUM(C123:AD123)</f>
        <v>0</v>
      </c>
      <c r="AI122" s="1346">
        <f>SUM(C124:AD124)</f>
        <v>1</v>
      </c>
    </row>
    <row r="123" spans="2:35" hidden="1">
      <c r="B123" s="1356"/>
      <c r="C123" s="1376">
        <f>IF(AND(DAY(C115)&gt;=22,DAY(C115)&lt;=28,C116="土",OR(C121="休",C121="雨")),1,0)</f>
        <v>0</v>
      </c>
      <c r="D123" s="1376">
        <f>IF(AND(DAY(D115)&gt;=22,DAY(D115)&lt;=28,D116="土",OR(D121="休",D121="雨")),1,0)</f>
        <v>0</v>
      </c>
      <c r="E123" s="1376">
        <f>IF(AND(DAY(E115)&gt;=22,DAY(E115)&lt;=28,E116="土",OR(E121="休",E121="雨")),1,0)</f>
        <v>0</v>
      </c>
      <c r="F123" s="1376">
        <f t="shared" ref="F123:AD123" si="41">IF(AND(DAY(F115)&gt;=22,DAY(F115)&lt;=28,F116="土",OR(F121="休",F121="雨")),1,0)</f>
        <v>0</v>
      </c>
      <c r="G123" s="1376">
        <f t="shared" si="41"/>
        <v>0</v>
      </c>
      <c r="H123" s="1376">
        <f t="shared" si="41"/>
        <v>0</v>
      </c>
      <c r="I123" s="1376">
        <f t="shared" si="41"/>
        <v>0</v>
      </c>
      <c r="J123" s="1376">
        <f t="shared" si="41"/>
        <v>0</v>
      </c>
      <c r="K123" s="1376">
        <f t="shared" si="41"/>
        <v>0</v>
      </c>
      <c r="L123" s="1376">
        <f t="shared" si="41"/>
        <v>0</v>
      </c>
      <c r="M123" s="1376">
        <f t="shared" si="41"/>
        <v>0</v>
      </c>
      <c r="N123" s="1376">
        <f t="shared" si="41"/>
        <v>0</v>
      </c>
      <c r="O123" s="1376">
        <f t="shared" si="41"/>
        <v>0</v>
      </c>
      <c r="P123" s="1376">
        <f t="shared" si="41"/>
        <v>0</v>
      </c>
      <c r="Q123" s="1376">
        <f t="shared" si="41"/>
        <v>0</v>
      </c>
      <c r="R123" s="1376">
        <f t="shared" si="41"/>
        <v>0</v>
      </c>
      <c r="S123" s="1376">
        <f t="shared" si="41"/>
        <v>0</v>
      </c>
      <c r="T123" s="1376">
        <f t="shared" si="41"/>
        <v>0</v>
      </c>
      <c r="U123" s="1376">
        <f t="shared" si="41"/>
        <v>0</v>
      </c>
      <c r="V123" s="1376">
        <f t="shared" si="41"/>
        <v>0</v>
      </c>
      <c r="W123" s="1376">
        <f t="shared" si="41"/>
        <v>0</v>
      </c>
      <c r="X123" s="1376">
        <f t="shared" si="41"/>
        <v>0</v>
      </c>
      <c r="Y123" s="1376">
        <f t="shared" si="41"/>
        <v>0</v>
      </c>
      <c r="Z123" s="1376">
        <f t="shared" si="41"/>
        <v>0</v>
      </c>
      <c r="AA123" s="1376">
        <f t="shared" si="41"/>
        <v>0</v>
      </c>
      <c r="AB123" s="1376">
        <f t="shared" si="41"/>
        <v>0</v>
      </c>
      <c r="AC123" s="1376">
        <f t="shared" si="41"/>
        <v>0</v>
      </c>
      <c r="AD123" s="1376">
        <f t="shared" si="41"/>
        <v>0</v>
      </c>
      <c r="AE123" s="1356"/>
      <c r="AF123" s="1377"/>
      <c r="AG123" s="1378"/>
      <c r="AI123" s="1379"/>
    </row>
    <row r="124" spans="2:35" hidden="1">
      <c r="B124" s="1356"/>
      <c r="C124" s="1376">
        <f>IF(AND(DAY(C115)&gt;=22,DAY(C115)&lt;=28,C116="土"),1,0)</f>
        <v>0</v>
      </c>
      <c r="D124" s="1376">
        <f>IF(AND(DAY(D115)&gt;=22,DAY(D115)&lt;=28,D116="土"),1,0)</f>
        <v>0</v>
      </c>
      <c r="E124" s="1376">
        <f t="shared" ref="E124:AD124" si="42">IF(AND(DAY(E115)&gt;=22,DAY(E115)&lt;=28,E116="土"),1,0)</f>
        <v>0</v>
      </c>
      <c r="F124" s="1376">
        <f t="shared" si="42"/>
        <v>0</v>
      </c>
      <c r="G124" s="1376">
        <f t="shared" si="42"/>
        <v>0</v>
      </c>
      <c r="H124" s="1376">
        <f t="shared" si="42"/>
        <v>0</v>
      </c>
      <c r="I124" s="1376">
        <f t="shared" si="42"/>
        <v>0</v>
      </c>
      <c r="J124" s="1376">
        <f t="shared" si="42"/>
        <v>0</v>
      </c>
      <c r="K124" s="1376">
        <f t="shared" si="42"/>
        <v>0</v>
      </c>
      <c r="L124" s="1376">
        <f t="shared" si="42"/>
        <v>0</v>
      </c>
      <c r="M124" s="1376">
        <f t="shared" si="42"/>
        <v>0</v>
      </c>
      <c r="N124" s="1376">
        <f t="shared" si="42"/>
        <v>0</v>
      </c>
      <c r="O124" s="1376">
        <f t="shared" si="42"/>
        <v>0</v>
      </c>
      <c r="P124" s="1376">
        <f t="shared" si="42"/>
        <v>1</v>
      </c>
      <c r="Q124" s="1376">
        <f t="shared" si="42"/>
        <v>0</v>
      </c>
      <c r="R124" s="1376">
        <f t="shared" si="42"/>
        <v>0</v>
      </c>
      <c r="S124" s="1376">
        <f t="shared" si="42"/>
        <v>0</v>
      </c>
      <c r="T124" s="1376">
        <f t="shared" si="42"/>
        <v>0</v>
      </c>
      <c r="U124" s="1376">
        <f t="shared" si="42"/>
        <v>0</v>
      </c>
      <c r="V124" s="1376">
        <f t="shared" si="42"/>
        <v>0</v>
      </c>
      <c r="W124" s="1376">
        <f t="shared" si="42"/>
        <v>0</v>
      </c>
      <c r="X124" s="1376">
        <f t="shared" si="42"/>
        <v>0</v>
      </c>
      <c r="Y124" s="1376">
        <f t="shared" si="42"/>
        <v>0</v>
      </c>
      <c r="Z124" s="1376">
        <f t="shared" si="42"/>
        <v>0</v>
      </c>
      <c r="AA124" s="1376">
        <f t="shared" si="42"/>
        <v>0</v>
      </c>
      <c r="AB124" s="1376">
        <f t="shared" si="42"/>
        <v>0</v>
      </c>
      <c r="AC124" s="1376">
        <f t="shared" si="42"/>
        <v>0</v>
      </c>
      <c r="AD124" s="1376">
        <f t="shared" si="42"/>
        <v>0</v>
      </c>
      <c r="AE124" s="1356"/>
      <c r="AF124" s="1377"/>
      <c r="AG124" s="1378"/>
      <c r="AI124" s="1379"/>
    </row>
    <row r="125" spans="2:35">
      <c r="C125" s="1380"/>
      <c r="D125" s="1380"/>
      <c r="E125" s="1380"/>
      <c r="F125" s="1380"/>
      <c r="G125" s="1380"/>
      <c r="H125" s="1380"/>
      <c r="I125" s="1380"/>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row>
    <row r="126" spans="2:35">
      <c r="B126" s="1381" t="s">
        <v>858</v>
      </c>
      <c r="C126" s="1382">
        <f>+AD115+1</f>
        <v>44689</v>
      </c>
      <c r="D126" s="1383">
        <f>+C126+1</f>
        <v>44690</v>
      </c>
      <c r="E126" s="1383">
        <f t="shared" ref="E126:V126" si="43">+D126+1</f>
        <v>44691</v>
      </c>
      <c r="F126" s="1383">
        <f t="shared" si="43"/>
        <v>44692</v>
      </c>
      <c r="G126" s="1383">
        <f t="shared" si="43"/>
        <v>44693</v>
      </c>
      <c r="H126" s="1383">
        <f t="shared" si="43"/>
        <v>44694</v>
      </c>
      <c r="I126" s="1383">
        <f t="shared" si="43"/>
        <v>44695</v>
      </c>
      <c r="J126" s="1383">
        <f t="shared" si="43"/>
        <v>44696</v>
      </c>
      <c r="K126" s="1383">
        <f t="shared" si="43"/>
        <v>44697</v>
      </c>
      <c r="L126" s="1383">
        <f t="shared" si="43"/>
        <v>44698</v>
      </c>
      <c r="M126" s="1383">
        <f t="shared" si="43"/>
        <v>44699</v>
      </c>
      <c r="N126" s="1383">
        <f t="shared" si="43"/>
        <v>44700</v>
      </c>
      <c r="O126" s="1383">
        <f t="shared" si="43"/>
        <v>44701</v>
      </c>
      <c r="P126" s="1383">
        <f t="shared" si="43"/>
        <v>44702</v>
      </c>
      <c r="Q126" s="1383">
        <f t="shared" si="43"/>
        <v>44703</v>
      </c>
      <c r="R126" s="1383">
        <f t="shared" si="43"/>
        <v>44704</v>
      </c>
      <c r="S126" s="1383">
        <f t="shared" si="43"/>
        <v>44705</v>
      </c>
      <c r="T126" s="1383">
        <f t="shared" si="43"/>
        <v>44706</v>
      </c>
      <c r="U126" s="1383">
        <f t="shared" si="43"/>
        <v>44707</v>
      </c>
      <c r="V126" s="1383">
        <f t="shared" si="43"/>
        <v>44708</v>
      </c>
      <c r="W126" s="1383">
        <f>+V126+1</f>
        <v>44709</v>
      </c>
      <c r="X126" s="1383">
        <f t="shared" ref="X126:Z126" si="44">+W126+1</f>
        <v>44710</v>
      </c>
      <c r="Y126" s="1383">
        <f t="shared" si="44"/>
        <v>44711</v>
      </c>
      <c r="Z126" s="1383">
        <f t="shared" si="44"/>
        <v>44712</v>
      </c>
      <c r="AA126" s="1383">
        <f>+Z126+1</f>
        <v>44713</v>
      </c>
      <c r="AB126" s="1383">
        <f t="shared" ref="AB126" si="45">+AA126+1</f>
        <v>44714</v>
      </c>
      <c r="AC126" s="1383">
        <f>+AB126+1</f>
        <v>44715</v>
      </c>
      <c r="AD126" s="1384">
        <f t="shared" ref="AD126" si="46">+AC126+1</f>
        <v>44716</v>
      </c>
      <c r="AE126" s="1361"/>
      <c r="AF126" s="3281">
        <f>+AF115+1</f>
        <v>11</v>
      </c>
      <c r="AG126" s="3282"/>
    </row>
    <row r="127" spans="2:35">
      <c r="B127" s="1385" t="s">
        <v>859</v>
      </c>
      <c r="C127" s="1386" t="str">
        <f>TEXT(WEEKDAY(+C126),"aaa")</f>
        <v>日</v>
      </c>
      <c r="D127" s="1387" t="str">
        <f t="shared" ref="D127:AD127" si="47">TEXT(WEEKDAY(+D126),"aaa")</f>
        <v>月</v>
      </c>
      <c r="E127" s="1387" t="str">
        <f t="shared" si="47"/>
        <v>火</v>
      </c>
      <c r="F127" s="1387" t="str">
        <f t="shared" si="47"/>
        <v>水</v>
      </c>
      <c r="G127" s="1387" t="str">
        <f t="shared" si="47"/>
        <v>木</v>
      </c>
      <c r="H127" s="1387" t="str">
        <f t="shared" si="47"/>
        <v>金</v>
      </c>
      <c r="I127" s="1387" t="str">
        <f t="shared" si="47"/>
        <v>土</v>
      </c>
      <c r="J127" s="1387" t="str">
        <f t="shared" si="47"/>
        <v>日</v>
      </c>
      <c r="K127" s="1387" t="str">
        <f t="shared" si="47"/>
        <v>月</v>
      </c>
      <c r="L127" s="1387" t="str">
        <f t="shared" si="47"/>
        <v>火</v>
      </c>
      <c r="M127" s="1387" t="str">
        <f t="shared" si="47"/>
        <v>水</v>
      </c>
      <c r="N127" s="1387" t="str">
        <f t="shared" si="47"/>
        <v>木</v>
      </c>
      <c r="O127" s="1387" t="str">
        <f t="shared" si="47"/>
        <v>金</v>
      </c>
      <c r="P127" s="1387" t="str">
        <f t="shared" si="47"/>
        <v>土</v>
      </c>
      <c r="Q127" s="1387" t="str">
        <f t="shared" si="47"/>
        <v>日</v>
      </c>
      <c r="R127" s="1387" t="str">
        <f t="shared" si="47"/>
        <v>月</v>
      </c>
      <c r="S127" s="1387" t="str">
        <f t="shared" si="47"/>
        <v>火</v>
      </c>
      <c r="T127" s="1387" t="str">
        <f t="shared" si="47"/>
        <v>水</v>
      </c>
      <c r="U127" s="1387" t="str">
        <f t="shared" si="47"/>
        <v>木</v>
      </c>
      <c r="V127" s="1387" t="str">
        <f t="shared" si="47"/>
        <v>金</v>
      </c>
      <c r="W127" s="1387" t="str">
        <f t="shared" si="47"/>
        <v>土</v>
      </c>
      <c r="X127" s="1387" t="str">
        <f t="shared" si="47"/>
        <v>日</v>
      </c>
      <c r="Y127" s="1387" t="str">
        <f t="shared" si="47"/>
        <v>月</v>
      </c>
      <c r="Z127" s="1387" t="str">
        <f t="shared" si="47"/>
        <v>火</v>
      </c>
      <c r="AA127" s="1387" t="str">
        <f t="shared" si="47"/>
        <v>水</v>
      </c>
      <c r="AB127" s="1387" t="str">
        <f t="shared" si="47"/>
        <v>木</v>
      </c>
      <c r="AC127" s="1387" t="str">
        <f t="shared" si="47"/>
        <v>金</v>
      </c>
      <c r="AD127" s="1388" t="str">
        <f t="shared" si="47"/>
        <v>土</v>
      </c>
      <c r="AE127" s="1356"/>
      <c r="AF127" s="1366" t="s">
        <v>860</v>
      </c>
      <c r="AG127" s="1350">
        <f>+COUNTA(C128:AD129)</f>
        <v>0</v>
      </c>
    </row>
    <row r="128" spans="2:35" ht="13.5" customHeight="1">
      <c r="B128" s="3283" t="s">
        <v>861</v>
      </c>
      <c r="C128" s="3285"/>
      <c r="D128" s="3276"/>
      <c r="E128" s="3276"/>
      <c r="F128" s="3276"/>
      <c r="G128" s="3276"/>
      <c r="H128" s="3276"/>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76"/>
      <c r="AD128" s="3277"/>
      <c r="AE128" s="1356"/>
      <c r="AF128" s="1367" t="s">
        <v>862</v>
      </c>
      <c r="AG128" s="1368">
        <f>COUNTA(C126:AD126)-AG127</f>
        <v>28</v>
      </c>
    </row>
    <row r="129" spans="2:35" ht="13.5" customHeight="1">
      <c r="B129" s="3284"/>
      <c r="C129" s="3285"/>
      <c r="D129" s="3276"/>
      <c r="E129" s="3276"/>
      <c r="F129" s="3276"/>
      <c r="G129" s="3276"/>
      <c r="H129" s="3276"/>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76"/>
      <c r="AD129" s="3277"/>
      <c r="AE129" s="1356"/>
      <c r="AF129" s="1367" t="s">
        <v>863</v>
      </c>
      <c r="AG129" s="1369">
        <f>+COUNTA(C130:AD131)</f>
        <v>0</v>
      </c>
    </row>
    <row r="130" spans="2:35" ht="13.5" customHeight="1">
      <c r="B130" s="3288" t="s">
        <v>850</v>
      </c>
      <c r="C130" s="3280"/>
      <c r="D130" s="3266"/>
      <c r="E130" s="3266"/>
      <c r="F130" s="3266"/>
      <c r="G130" s="3266"/>
      <c r="H130" s="3266"/>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66"/>
      <c r="AD130" s="3268"/>
      <c r="AE130" s="1356"/>
      <c r="AF130" s="1367" t="s">
        <v>864</v>
      </c>
      <c r="AG130" s="1370">
        <f>+AG129/AG128</f>
        <v>0</v>
      </c>
    </row>
    <row r="131" spans="2:35">
      <c r="B131" s="3289"/>
      <c r="C131" s="3280"/>
      <c r="D131" s="3267"/>
      <c r="E131" s="3267"/>
      <c r="F131" s="3267"/>
      <c r="G131" s="3267"/>
      <c r="H131" s="3267"/>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67"/>
      <c r="AD131" s="3269"/>
      <c r="AE131" s="1356"/>
      <c r="AF131" s="1367" t="s">
        <v>844</v>
      </c>
      <c r="AG131" s="1369">
        <f>+COUNTA(C132:AD133)</f>
        <v>0</v>
      </c>
    </row>
    <row r="132" spans="2:35">
      <c r="B132" s="3286" t="s">
        <v>853</v>
      </c>
      <c r="C132" s="3272"/>
      <c r="D132" s="3274"/>
      <c r="E132" s="3274"/>
      <c r="F132" s="3274"/>
      <c r="G132" s="3274"/>
      <c r="H132" s="3274"/>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74"/>
      <c r="AD132" s="3264"/>
      <c r="AE132" s="1356"/>
      <c r="AF132" s="1367" t="s">
        <v>865</v>
      </c>
      <c r="AG132" s="1370">
        <f>+AG131/AG128</f>
        <v>0</v>
      </c>
    </row>
    <row r="133" spans="2:35">
      <c r="B133" s="3287"/>
      <c r="C133" s="3273"/>
      <c r="D133" s="3275"/>
      <c r="E133" s="3275"/>
      <c r="F133" s="3275"/>
      <c r="G133" s="3275"/>
      <c r="H133" s="3275"/>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75"/>
      <c r="AD133" s="3265"/>
      <c r="AE133" s="1356"/>
      <c r="AF133" s="1389" t="s">
        <v>2078</v>
      </c>
      <c r="AG133" s="1390">
        <f>SUM(C134:AD134)</f>
        <v>0</v>
      </c>
      <c r="AI133" s="1346">
        <f>SUM(C135:AD135)</f>
        <v>1</v>
      </c>
    </row>
    <row r="134" spans="2:35" hidden="1">
      <c r="B134" s="1356"/>
      <c r="C134" s="1376">
        <f>IF(AND(DAY(C126)&gt;=22,DAY(C126)&lt;=28,C127="土",OR(C132="休",C132="雨")),1,0)</f>
        <v>0</v>
      </c>
      <c r="D134" s="1376">
        <f>IF(AND(DAY(D126)&gt;=22,DAY(D126)&lt;=28,D127="土",OR(D132="休",D132="雨")),1,0)</f>
        <v>0</v>
      </c>
      <c r="E134" s="1376">
        <f>IF(AND(DAY(E126)&gt;=22,DAY(E126)&lt;=28,E127="土",OR(E132="休",E132="雨")),1,0)</f>
        <v>0</v>
      </c>
      <c r="F134" s="1376">
        <f t="shared" ref="F134:AD134" si="48">IF(AND(DAY(F126)&gt;=22,DAY(F126)&lt;=28,F127="土",OR(F132="休",F132="雨")),1,0)</f>
        <v>0</v>
      </c>
      <c r="G134" s="1376">
        <f t="shared" si="48"/>
        <v>0</v>
      </c>
      <c r="H134" s="1376">
        <f t="shared" si="48"/>
        <v>0</v>
      </c>
      <c r="I134" s="1376">
        <f t="shared" si="48"/>
        <v>0</v>
      </c>
      <c r="J134" s="1376">
        <f t="shared" si="48"/>
        <v>0</v>
      </c>
      <c r="K134" s="1376">
        <f t="shared" si="48"/>
        <v>0</v>
      </c>
      <c r="L134" s="1376">
        <f t="shared" si="48"/>
        <v>0</v>
      </c>
      <c r="M134" s="1376">
        <f t="shared" si="48"/>
        <v>0</v>
      </c>
      <c r="N134" s="1376">
        <f t="shared" si="48"/>
        <v>0</v>
      </c>
      <c r="O134" s="1376">
        <f t="shared" si="48"/>
        <v>0</v>
      </c>
      <c r="P134" s="1376">
        <f t="shared" si="48"/>
        <v>0</v>
      </c>
      <c r="Q134" s="1376">
        <f t="shared" si="48"/>
        <v>0</v>
      </c>
      <c r="R134" s="1376">
        <f t="shared" si="48"/>
        <v>0</v>
      </c>
      <c r="S134" s="1376">
        <f t="shared" si="48"/>
        <v>0</v>
      </c>
      <c r="T134" s="1376">
        <f t="shared" si="48"/>
        <v>0</v>
      </c>
      <c r="U134" s="1376">
        <f t="shared" si="48"/>
        <v>0</v>
      </c>
      <c r="V134" s="1376">
        <f t="shared" si="48"/>
        <v>0</v>
      </c>
      <c r="W134" s="1376">
        <f t="shared" si="48"/>
        <v>0</v>
      </c>
      <c r="X134" s="1376">
        <f t="shared" si="48"/>
        <v>0</v>
      </c>
      <c r="Y134" s="1376">
        <f t="shared" si="48"/>
        <v>0</v>
      </c>
      <c r="Z134" s="1376">
        <f t="shared" si="48"/>
        <v>0</v>
      </c>
      <c r="AA134" s="1376">
        <f t="shared" si="48"/>
        <v>0</v>
      </c>
      <c r="AB134" s="1376">
        <f t="shared" si="48"/>
        <v>0</v>
      </c>
      <c r="AC134" s="1376">
        <f t="shared" si="48"/>
        <v>0</v>
      </c>
      <c r="AD134" s="1376">
        <f t="shared" si="48"/>
        <v>0</v>
      </c>
      <c r="AE134" s="1356"/>
      <c r="AF134" s="1377"/>
      <c r="AG134" s="1378"/>
      <c r="AI134" s="1379"/>
    </row>
    <row r="135" spans="2:35" hidden="1">
      <c r="B135" s="1356"/>
      <c r="C135" s="1376">
        <f>IF(AND(DAY(C126)&gt;=22,DAY(C126)&lt;=28,C127="土"),1,0)</f>
        <v>0</v>
      </c>
      <c r="D135" s="1376">
        <f>IF(AND(DAY(D126)&gt;=22,DAY(D126)&lt;=28,D127="土"),1,0)</f>
        <v>0</v>
      </c>
      <c r="E135" s="1376">
        <f t="shared" ref="E135:AD135" si="49">IF(AND(DAY(E126)&gt;=22,DAY(E126)&lt;=28,E127="土"),1,0)</f>
        <v>0</v>
      </c>
      <c r="F135" s="1376">
        <f t="shared" si="49"/>
        <v>0</v>
      </c>
      <c r="G135" s="1376">
        <f t="shared" si="49"/>
        <v>0</v>
      </c>
      <c r="H135" s="1376">
        <f t="shared" si="49"/>
        <v>0</v>
      </c>
      <c r="I135" s="1376">
        <f t="shared" si="49"/>
        <v>0</v>
      </c>
      <c r="J135" s="1376">
        <f t="shared" si="49"/>
        <v>0</v>
      </c>
      <c r="K135" s="1376">
        <f t="shared" si="49"/>
        <v>0</v>
      </c>
      <c r="L135" s="1376">
        <f t="shared" si="49"/>
        <v>0</v>
      </c>
      <c r="M135" s="1376">
        <f t="shared" si="49"/>
        <v>0</v>
      </c>
      <c r="N135" s="1376">
        <f t="shared" si="49"/>
        <v>0</v>
      </c>
      <c r="O135" s="1376">
        <f t="shared" si="49"/>
        <v>0</v>
      </c>
      <c r="P135" s="1376">
        <f t="shared" si="49"/>
        <v>0</v>
      </c>
      <c r="Q135" s="1376">
        <f t="shared" si="49"/>
        <v>0</v>
      </c>
      <c r="R135" s="1376">
        <f t="shared" si="49"/>
        <v>0</v>
      </c>
      <c r="S135" s="1376">
        <f t="shared" si="49"/>
        <v>0</v>
      </c>
      <c r="T135" s="1376">
        <f t="shared" si="49"/>
        <v>0</v>
      </c>
      <c r="U135" s="1376">
        <f t="shared" si="49"/>
        <v>0</v>
      </c>
      <c r="V135" s="1376">
        <f t="shared" si="49"/>
        <v>0</v>
      </c>
      <c r="W135" s="1376">
        <f t="shared" si="49"/>
        <v>1</v>
      </c>
      <c r="X135" s="1376">
        <f t="shared" si="49"/>
        <v>0</v>
      </c>
      <c r="Y135" s="1376">
        <f t="shared" si="49"/>
        <v>0</v>
      </c>
      <c r="Z135" s="1376">
        <f t="shared" si="49"/>
        <v>0</v>
      </c>
      <c r="AA135" s="1376">
        <f t="shared" si="49"/>
        <v>0</v>
      </c>
      <c r="AB135" s="1376">
        <f t="shared" si="49"/>
        <v>0</v>
      </c>
      <c r="AC135" s="1376">
        <f t="shared" si="49"/>
        <v>0</v>
      </c>
      <c r="AD135" s="1376">
        <f t="shared" si="49"/>
        <v>0</v>
      </c>
      <c r="AE135" s="1356"/>
      <c r="AF135" s="1377"/>
      <c r="AG135" s="1378"/>
      <c r="AI135" s="1379"/>
    </row>
    <row r="136" spans="2:35">
      <c r="C136" s="1380"/>
      <c r="D136" s="1380"/>
      <c r="E136" s="1380"/>
      <c r="F136" s="1380"/>
      <c r="G136" s="1380"/>
      <c r="H136" s="1380"/>
      <c r="I136" s="1380"/>
      <c r="J136" s="1380"/>
      <c r="K136" s="1380"/>
      <c r="L136" s="1380"/>
      <c r="M136" s="1380"/>
      <c r="N136" s="1380"/>
      <c r="O136" s="1380"/>
      <c r="P136" s="1380"/>
      <c r="Q136" s="1380"/>
      <c r="R136" s="1380"/>
      <c r="S136" s="1380"/>
      <c r="T136" s="1380"/>
      <c r="U136" s="1380"/>
      <c r="V136" s="1380"/>
      <c r="W136" s="1380"/>
      <c r="X136" s="1380"/>
      <c r="Y136" s="1380"/>
      <c r="Z136" s="1380"/>
      <c r="AA136" s="1380"/>
      <c r="AB136" s="1380"/>
      <c r="AC136" s="1380"/>
      <c r="AD136" s="1380"/>
    </row>
    <row r="137" spans="2:35">
      <c r="B137" s="1357" t="s">
        <v>858</v>
      </c>
      <c r="C137" s="1358">
        <f>+AD126+1</f>
        <v>44717</v>
      </c>
      <c r="D137" s="1359">
        <f>+C137+1</f>
        <v>44718</v>
      </c>
      <c r="E137" s="1359">
        <f t="shared" ref="E137:V137" si="50">+D137+1</f>
        <v>44719</v>
      </c>
      <c r="F137" s="1359">
        <f t="shared" si="50"/>
        <v>44720</v>
      </c>
      <c r="G137" s="1359">
        <f t="shared" si="50"/>
        <v>44721</v>
      </c>
      <c r="H137" s="1359">
        <f t="shared" si="50"/>
        <v>44722</v>
      </c>
      <c r="I137" s="1359">
        <f t="shared" si="50"/>
        <v>44723</v>
      </c>
      <c r="J137" s="1359">
        <f t="shared" si="50"/>
        <v>44724</v>
      </c>
      <c r="K137" s="1359">
        <f t="shared" si="50"/>
        <v>44725</v>
      </c>
      <c r="L137" s="1359">
        <f t="shared" si="50"/>
        <v>44726</v>
      </c>
      <c r="M137" s="1359">
        <f t="shared" si="50"/>
        <v>44727</v>
      </c>
      <c r="N137" s="1359">
        <f t="shared" si="50"/>
        <v>44728</v>
      </c>
      <c r="O137" s="1359">
        <f t="shared" si="50"/>
        <v>44729</v>
      </c>
      <c r="P137" s="1359">
        <f t="shared" si="50"/>
        <v>44730</v>
      </c>
      <c r="Q137" s="1359">
        <f t="shared" si="50"/>
        <v>44731</v>
      </c>
      <c r="R137" s="1359">
        <f t="shared" si="50"/>
        <v>44732</v>
      </c>
      <c r="S137" s="1359">
        <f t="shared" si="50"/>
        <v>44733</v>
      </c>
      <c r="T137" s="1359">
        <f t="shared" si="50"/>
        <v>44734</v>
      </c>
      <c r="U137" s="1359">
        <f t="shared" si="50"/>
        <v>44735</v>
      </c>
      <c r="V137" s="1359">
        <f t="shared" si="50"/>
        <v>44736</v>
      </c>
      <c r="W137" s="1359">
        <f>+V137+1</f>
        <v>44737</v>
      </c>
      <c r="X137" s="1359">
        <f t="shared" ref="X137:Z137" si="51">+W137+1</f>
        <v>44738</v>
      </c>
      <c r="Y137" s="1359">
        <f t="shared" si="51"/>
        <v>44739</v>
      </c>
      <c r="Z137" s="1359">
        <f t="shared" si="51"/>
        <v>44740</v>
      </c>
      <c r="AA137" s="1359">
        <f>+Z137+1</f>
        <v>44741</v>
      </c>
      <c r="AB137" s="1359">
        <f t="shared" ref="AB137" si="52">+AA137+1</f>
        <v>44742</v>
      </c>
      <c r="AC137" s="1359">
        <f>+AB137+1</f>
        <v>44743</v>
      </c>
      <c r="AD137" s="1360">
        <f t="shared" ref="AD137" si="53">+AC137+1</f>
        <v>44744</v>
      </c>
      <c r="AE137" s="1361"/>
      <c r="AF137" s="3281">
        <f>+AF126+1</f>
        <v>12</v>
      </c>
      <c r="AG137" s="3282"/>
    </row>
    <row r="138" spans="2:35">
      <c r="B138" s="1362" t="s">
        <v>859</v>
      </c>
      <c r="C138" s="1363" t="str">
        <f>TEXT(WEEKDAY(+C137),"aaa")</f>
        <v>日</v>
      </c>
      <c r="D138" s="1364" t="str">
        <f t="shared" ref="D138:AD138" si="54">TEXT(WEEKDAY(+D137),"aaa")</f>
        <v>月</v>
      </c>
      <c r="E138" s="1364" t="str">
        <f t="shared" si="54"/>
        <v>火</v>
      </c>
      <c r="F138" s="1364" t="str">
        <f t="shared" si="54"/>
        <v>水</v>
      </c>
      <c r="G138" s="1364" t="str">
        <f t="shared" si="54"/>
        <v>木</v>
      </c>
      <c r="H138" s="1364" t="str">
        <f t="shared" si="54"/>
        <v>金</v>
      </c>
      <c r="I138" s="1364" t="str">
        <f t="shared" si="54"/>
        <v>土</v>
      </c>
      <c r="J138" s="1364" t="str">
        <f t="shared" si="54"/>
        <v>日</v>
      </c>
      <c r="K138" s="1364" t="str">
        <f t="shared" si="54"/>
        <v>月</v>
      </c>
      <c r="L138" s="1364" t="str">
        <f t="shared" si="54"/>
        <v>火</v>
      </c>
      <c r="M138" s="1364" t="str">
        <f t="shared" si="54"/>
        <v>水</v>
      </c>
      <c r="N138" s="1364" t="str">
        <f t="shared" si="54"/>
        <v>木</v>
      </c>
      <c r="O138" s="1364" t="str">
        <f t="shared" si="54"/>
        <v>金</v>
      </c>
      <c r="P138" s="1364" t="str">
        <f t="shared" si="54"/>
        <v>土</v>
      </c>
      <c r="Q138" s="1364" t="str">
        <f t="shared" si="54"/>
        <v>日</v>
      </c>
      <c r="R138" s="1364" t="str">
        <f t="shared" si="54"/>
        <v>月</v>
      </c>
      <c r="S138" s="1364" t="str">
        <f t="shared" si="54"/>
        <v>火</v>
      </c>
      <c r="T138" s="1364" t="str">
        <f t="shared" si="54"/>
        <v>水</v>
      </c>
      <c r="U138" s="1364" t="str">
        <f t="shared" si="54"/>
        <v>木</v>
      </c>
      <c r="V138" s="1364" t="str">
        <f t="shared" si="54"/>
        <v>金</v>
      </c>
      <c r="W138" s="1364" t="str">
        <f t="shared" si="54"/>
        <v>土</v>
      </c>
      <c r="X138" s="1364" t="str">
        <f t="shared" si="54"/>
        <v>日</v>
      </c>
      <c r="Y138" s="1364" t="str">
        <f t="shared" si="54"/>
        <v>月</v>
      </c>
      <c r="Z138" s="1364" t="str">
        <f t="shared" si="54"/>
        <v>火</v>
      </c>
      <c r="AA138" s="1364" t="str">
        <f t="shared" si="54"/>
        <v>水</v>
      </c>
      <c r="AB138" s="1364" t="str">
        <f t="shared" si="54"/>
        <v>木</v>
      </c>
      <c r="AC138" s="1364" t="str">
        <f t="shared" si="54"/>
        <v>金</v>
      </c>
      <c r="AD138" s="1365" t="str">
        <f t="shared" si="54"/>
        <v>土</v>
      </c>
      <c r="AE138" s="1356"/>
      <c r="AF138" s="1366" t="s">
        <v>860</v>
      </c>
      <c r="AG138" s="1350">
        <f>+COUNTA(C139:AD140)</f>
        <v>0</v>
      </c>
    </row>
    <row r="139" spans="2:35" ht="13.5" customHeight="1">
      <c r="B139" s="3283" t="s">
        <v>861</v>
      </c>
      <c r="C139" s="3285"/>
      <c r="D139" s="3276"/>
      <c r="E139" s="3276"/>
      <c r="F139" s="3276"/>
      <c r="G139" s="3276"/>
      <c r="H139" s="3276"/>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76"/>
      <c r="AD139" s="3277"/>
      <c r="AE139" s="1356"/>
      <c r="AF139" s="1367" t="s">
        <v>862</v>
      </c>
      <c r="AG139" s="1368">
        <f>COUNTA(C137:AD137)-AG138</f>
        <v>28</v>
      </c>
    </row>
    <row r="140" spans="2:35" ht="13.5" customHeight="1">
      <c r="B140" s="3284"/>
      <c r="C140" s="3285"/>
      <c r="D140" s="3276"/>
      <c r="E140" s="3276"/>
      <c r="F140" s="3276"/>
      <c r="G140" s="3276"/>
      <c r="H140" s="3276"/>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76"/>
      <c r="AD140" s="3277"/>
      <c r="AE140" s="1356"/>
      <c r="AF140" s="1367" t="s">
        <v>863</v>
      </c>
      <c r="AG140" s="1369">
        <f>+COUNTA(C141:AD142)</f>
        <v>0</v>
      </c>
    </row>
    <row r="141" spans="2:35" ht="13.5" customHeight="1">
      <c r="B141" s="3278" t="s">
        <v>850</v>
      </c>
      <c r="C141" s="3280"/>
      <c r="D141" s="3266"/>
      <c r="E141" s="3266"/>
      <c r="F141" s="3266"/>
      <c r="G141" s="3266"/>
      <c r="H141" s="3266"/>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66"/>
      <c r="AD141" s="3268"/>
      <c r="AE141" s="1356"/>
      <c r="AF141" s="1367" t="s">
        <v>864</v>
      </c>
      <c r="AG141" s="1370">
        <f>+AG140/AG139</f>
        <v>0</v>
      </c>
    </row>
    <row r="142" spans="2:35">
      <c r="B142" s="3279"/>
      <c r="C142" s="3280"/>
      <c r="D142" s="3267"/>
      <c r="E142" s="3267"/>
      <c r="F142" s="3267"/>
      <c r="G142" s="3267"/>
      <c r="H142" s="3267"/>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67"/>
      <c r="AD142" s="3269"/>
      <c r="AE142" s="1356"/>
      <c r="AF142" s="1367" t="s">
        <v>844</v>
      </c>
      <c r="AG142" s="1369">
        <f>+COUNTA(C143:AD144)</f>
        <v>0</v>
      </c>
    </row>
    <row r="143" spans="2:35">
      <c r="B143" s="3270" t="s">
        <v>853</v>
      </c>
      <c r="C143" s="3272"/>
      <c r="D143" s="3274"/>
      <c r="E143" s="3274"/>
      <c r="F143" s="3274"/>
      <c r="G143" s="3274"/>
      <c r="H143" s="3274"/>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74"/>
      <c r="AD143" s="3264"/>
      <c r="AE143" s="1356"/>
      <c r="AF143" s="1367" t="s">
        <v>865</v>
      </c>
      <c r="AG143" s="1370">
        <f>+AG142/AG139</f>
        <v>0</v>
      </c>
    </row>
    <row r="144" spans="2:35">
      <c r="B144" s="3271"/>
      <c r="C144" s="3273"/>
      <c r="D144" s="3275"/>
      <c r="E144" s="3275"/>
      <c r="F144" s="3275"/>
      <c r="G144" s="3275"/>
      <c r="H144" s="3275"/>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75"/>
      <c r="AD144" s="3265"/>
      <c r="AE144" s="1356"/>
      <c r="AF144" s="1389" t="s">
        <v>2078</v>
      </c>
      <c r="AG144" s="1390">
        <f>SUM(C145:AD145)</f>
        <v>0</v>
      </c>
      <c r="AI144" s="1346">
        <f>SUM(C146:AD146)</f>
        <v>1</v>
      </c>
    </row>
    <row r="145" spans="2:35" hidden="1">
      <c r="B145" s="1356"/>
      <c r="C145" s="1376">
        <f>IF(AND(DAY(C137)&gt;=22,DAY(C137)&lt;=28,C138="土",OR(C143="休",C143="雨")),1,0)</f>
        <v>0</v>
      </c>
      <c r="D145" s="1376">
        <f>IF(AND(DAY(D137)&gt;=22,DAY(D137)&lt;=28,D138="土",OR(D143="休",D143="雨")),1,0)</f>
        <v>0</v>
      </c>
      <c r="E145" s="1376">
        <f>IF(AND(DAY(E137)&gt;=22,DAY(E137)&lt;=28,E138="土",OR(E143="休",E143="雨")),1,0)</f>
        <v>0</v>
      </c>
      <c r="F145" s="1376">
        <f t="shared" ref="F145:AD145" si="55">IF(AND(DAY(F137)&gt;=22,DAY(F137)&lt;=28,F138="土",OR(F143="休",F143="雨")),1,0)</f>
        <v>0</v>
      </c>
      <c r="G145" s="1376">
        <f t="shared" si="55"/>
        <v>0</v>
      </c>
      <c r="H145" s="1376">
        <f t="shared" si="55"/>
        <v>0</v>
      </c>
      <c r="I145" s="1376">
        <f t="shared" si="55"/>
        <v>0</v>
      </c>
      <c r="J145" s="1376">
        <f t="shared" si="55"/>
        <v>0</v>
      </c>
      <c r="K145" s="1376">
        <f t="shared" si="55"/>
        <v>0</v>
      </c>
      <c r="L145" s="1376">
        <f t="shared" si="55"/>
        <v>0</v>
      </c>
      <c r="M145" s="1376">
        <f t="shared" si="55"/>
        <v>0</v>
      </c>
      <c r="N145" s="1376">
        <f t="shared" si="55"/>
        <v>0</v>
      </c>
      <c r="O145" s="1376">
        <f t="shared" si="55"/>
        <v>0</v>
      </c>
      <c r="P145" s="1376">
        <f t="shared" si="55"/>
        <v>0</v>
      </c>
      <c r="Q145" s="1376">
        <f t="shared" si="55"/>
        <v>0</v>
      </c>
      <c r="R145" s="1376">
        <f t="shared" si="55"/>
        <v>0</v>
      </c>
      <c r="S145" s="1376">
        <f t="shared" si="55"/>
        <v>0</v>
      </c>
      <c r="T145" s="1376">
        <f t="shared" si="55"/>
        <v>0</v>
      </c>
      <c r="U145" s="1376">
        <f t="shared" si="55"/>
        <v>0</v>
      </c>
      <c r="V145" s="1376">
        <f t="shared" si="55"/>
        <v>0</v>
      </c>
      <c r="W145" s="1376">
        <f t="shared" si="55"/>
        <v>0</v>
      </c>
      <c r="X145" s="1376">
        <f t="shared" si="55"/>
        <v>0</v>
      </c>
      <c r="Y145" s="1376">
        <f t="shared" si="55"/>
        <v>0</v>
      </c>
      <c r="Z145" s="1376">
        <f t="shared" si="55"/>
        <v>0</v>
      </c>
      <c r="AA145" s="1376">
        <f t="shared" si="55"/>
        <v>0</v>
      </c>
      <c r="AB145" s="1376">
        <f t="shared" si="55"/>
        <v>0</v>
      </c>
      <c r="AC145" s="1376">
        <f t="shared" si="55"/>
        <v>0</v>
      </c>
      <c r="AD145" s="1376">
        <f t="shared" si="55"/>
        <v>0</v>
      </c>
      <c r="AE145" s="1356"/>
      <c r="AF145" s="1377"/>
      <c r="AG145" s="1378"/>
      <c r="AI145" s="1379"/>
    </row>
    <row r="146" spans="2:35" hidden="1">
      <c r="B146" s="1356"/>
      <c r="C146" s="1376">
        <f>IF(AND(DAY(C137)&gt;=22,DAY(C137)&lt;=28,C138="土"),1,0)</f>
        <v>0</v>
      </c>
      <c r="D146" s="1376">
        <f>IF(AND(DAY(D137)&gt;=22,DAY(D137)&lt;=28,D138="土"),1,0)</f>
        <v>0</v>
      </c>
      <c r="E146" s="1376">
        <f t="shared" ref="E146:AD146" si="56">IF(AND(DAY(E137)&gt;=22,DAY(E137)&lt;=28,E138="土"),1,0)</f>
        <v>0</v>
      </c>
      <c r="F146" s="1376">
        <f t="shared" si="56"/>
        <v>0</v>
      </c>
      <c r="G146" s="1376">
        <f t="shared" si="56"/>
        <v>0</v>
      </c>
      <c r="H146" s="1376">
        <f t="shared" si="56"/>
        <v>0</v>
      </c>
      <c r="I146" s="1376">
        <f t="shared" si="56"/>
        <v>0</v>
      </c>
      <c r="J146" s="1376">
        <f t="shared" si="56"/>
        <v>0</v>
      </c>
      <c r="K146" s="1376">
        <f t="shared" si="56"/>
        <v>0</v>
      </c>
      <c r="L146" s="1376">
        <f t="shared" si="56"/>
        <v>0</v>
      </c>
      <c r="M146" s="1376">
        <f t="shared" si="56"/>
        <v>0</v>
      </c>
      <c r="N146" s="1376">
        <f t="shared" si="56"/>
        <v>0</v>
      </c>
      <c r="O146" s="1376">
        <f t="shared" si="56"/>
        <v>0</v>
      </c>
      <c r="P146" s="1376">
        <f t="shared" si="56"/>
        <v>0</v>
      </c>
      <c r="Q146" s="1376">
        <f t="shared" si="56"/>
        <v>0</v>
      </c>
      <c r="R146" s="1376">
        <f t="shared" si="56"/>
        <v>0</v>
      </c>
      <c r="S146" s="1376">
        <f t="shared" si="56"/>
        <v>0</v>
      </c>
      <c r="T146" s="1376">
        <f t="shared" si="56"/>
        <v>0</v>
      </c>
      <c r="U146" s="1376">
        <f t="shared" si="56"/>
        <v>0</v>
      </c>
      <c r="V146" s="1376">
        <f t="shared" si="56"/>
        <v>0</v>
      </c>
      <c r="W146" s="1376">
        <f t="shared" si="56"/>
        <v>1</v>
      </c>
      <c r="X146" s="1376">
        <f t="shared" si="56"/>
        <v>0</v>
      </c>
      <c r="Y146" s="1376">
        <f t="shared" si="56"/>
        <v>0</v>
      </c>
      <c r="Z146" s="1376">
        <f t="shared" si="56"/>
        <v>0</v>
      </c>
      <c r="AA146" s="1376">
        <f t="shared" si="56"/>
        <v>0</v>
      </c>
      <c r="AB146" s="1376">
        <f t="shared" si="56"/>
        <v>0</v>
      </c>
      <c r="AC146" s="1376">
        <f t="shared" si="56"/>
        <v>0</v>
      </c>
      <c r="AD146" s="1376">
        <f t="shared" si="56"/>
        <v>0</v>
      </c>
      <c r="AE146" s="1356"/>
      <c r="AF146" s="1377"/>
      <c r="AG146" s="1378"/>
      <c r="AI146" s="1379"/>
    </row>
    <row r="147" spans="2:35">
      <c r="C147" s="1380"/>
      <c r="D147" s="1380"/>
      <c r="E147" s="1380"/>
      <c r="F147" s="1380"/>
      <c r="G147" s="1380"/>
      <c r="H147" s="1380"/>
      <c r="I147" s="1380"/>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row>
    <row r="148" spans="2:35">
      <c r="B148" s="1381" t="s">
        <v>858</v>
      </c>
      <c r="C148" s="1382">
        <f>+AD137+1</f>
        <v>44745</v>
      </c>
      <c r="D148" s="1383">
        <f>+C148+1</f>
        <v>44746</v>
      </c>
      <c r="E148" s="1383">
        <f t="shared" ref="E148:V148" si="57">+D148+1</f>
        <v>44747</v>
      </c>
      <c r="F148" s="1383">
        <f t="shared" si="57"/>
        <v>44748</v>
      </c>
      <c r="G148" s="1383">
        <f t="shared" si="57"/>
        <v>44749</v>
      </c>
      <c r="H148" s="1383">
        <f t="shared" si="57"/>
        <v>44750</v>
      </c>
      <c r="I148" s="1383">
        <f t="shared" si="57"/>
        <v>44751</v>
      </c>
      <c r="J148" s="1383">
        <f t="shared" si="57"/>
        <v>44752</v>
      </c>
      <c r="K148" s="1383">
        <f t="shared" si="57"/>
        <v>44753</v>
      </c>
      <c r="L148" s="1383">
        <f t="shared" si="57"/>
        <v>44754</v>
      </c>
      <c r="M148" s="1383">
        <f t="shared" si="57"/>
        <v>44755</v>
      </c>
      <c r="N148" s="1383">
        <f t="shared" si="57"/>
        <v>44756</v>
      </c>
      <c r="O148" s="1383">
        <f t="shared" si="57"/>
        <v>44757</v>
      </c>
      <c r="P148" s="1383">
        <f t="shared" si="57"/>
        <v>44758</v>
      </c>
      <c r="Q148" s="1383">
        <f t="shared" si="57"/>
        <v>44759</v>
      </c>
      <c r="R148" s="1383">
        <f t="shared" si="57"/>
        <v>44760</v>
      </c>
      <c r="S148" s="1383">
        <f t="shared" si="57"/>
        <v>44761</v>
      </c>
      <c r="T148" s="1383">
        <f t="shared" si="57"/>
        <v>44762</v>
      </c>
      <c r="U148" s="1383">
        <f t="shared" si="57"/>
        <v>44763</v>
      </c>
      <c r="V148" s="1383">
        <f t="shared" si="57"/>
        <v>44764</v>
      </c>
      <c r="W148" s="1383">
        <f>+V148+1</f>
        <v>44765</v>
      </c>
      <c r="X148" s="1383">
        <f t="shared" ref="X148:Z148" si="58">+W148+1</f>
        <v>44766</v>
      </c>
      <c r="Y148" s="1383">
        <f t="shared" si="58"/>
        <v>44767</v>
      </c>
      <c r="Z148" s="1383">
        <f t="shared" si="58"/>
        <v>44768</v>
      </c>
      <c r="AA148" s="1383">
        <f>+Z148+1</f>
        <v>44769</v>
      </c>
      <c r="AB148" s="1383">
        <f t="shared" ref="AB148" si="59">+AA148+1</f>
        <v>44770</v>
      </c>
      <c r="AC148" s="1383">
        <f>+AB148+1</f>
        <v>44771</v>
      </c>
      <c r="AD148" s="1384">
        <f t="shared" ref="AD148" si="60">+AC148+1</f>
        <v>44772</v>
      </c>
      <c r="AE148" s="1361"/>
      <c r="AF148" s="3281">
        <f>+AF137+1</f>
        <v>13</v>
      </c>
      <c r="AG148" s="3282"/>
    </row>
    <row r="149" spans="2:35">
      <c r="B149" s="1385" t="s">
        <v>859</v>
      </c>
      <c r="C149" s="1386" t="str">
        <f>TEXT(WEEKDAY(+C148),"aaa")</f>
        <v>日</v>
      </c>
      <c r="D149" s="1387" t="str">
        <f t="shared" ref="D149:AD149" si="61">TEXT(WEEKDAY(+D148),"aaa")</f>
        <v>月</v>
      </c>
      <c r="E149" s="1387" t="str">
        <f t="shared" si="61"/>
        <v>火</v>
      </c>
      <c r="F149" s="1387" t="str">
        <f t="shared" si="61"/>
        <v>水</v>
      </c>
      <c r="G149" s="1387" t="str">
        <f t="shared" si="61"/>
        <v>木</v>
      </c>
      <c r="H149" s="1387" t="str">
        <f t="shared" si="61"/>
        <v>金</v>
      </c>
      <c r="I149" s="1387" t="str">
        <f t="shared" si="61"/>
        <v>土</v>
      </c>
      <c r="J149" s="1387" t="str">
        <f t="shared" si="61"/>
        <v>日</v>
      </c>
      <c r="K149" s="1387" t="str">
        <f t="shared" si="61"/>
        <v>月</v>
      </c>
      <c r="L149" s="1387" t="str">
        <f t="shared" si="61"/>
        <v>火</v>
      </c>
      <c r="M149" s="1387" t="str">
        <f t="shared" si="61"/>
        <v>水</v>
      </c>
      <c r="N149" s="1387" t="str">
        <f t="shared" si="61"/>
        <v>木</v>
      </c>
      <c r="O149" s="1387" t="str">
        <f t="shared" si="61"/>
        <v>金</v>
      </c>
      <c r="P149" s="1387" t="str">
        <f t="shared" si="61"/>
        <v>土</v>
      </c>
      <c r="Q149" s="1387" t="str">
        <f t="shared" si="61"/>
        <v>日</v>
      </c>
      <c r="R149" s="1387" t="str">
        <f t="shared" si="61"/>
        <v>月</v>
      </c>
      <c r="S149" s="1387" t="str">
        <f t="shared" si="61"/>
        <v>火</v>
      </c>
      <c r="T149" s="1387" t="str">
        <f t="shared" si="61"/>
        <v>水</v>
      </c>
      <c r="U149" s="1387" t="str">
        <f t="shared" si="61"/>
        <v>木</v>
      </c>
      <c r="V149" s="1387" t="str">
        <f t="shared" si="61"/>
        <v>金</v>
      </c>
      <c r="W149" s="1387" t="str">
        <f t="shared" si="61"/>
        <v>土</v>
      </c>
      <c r="X149" s="1387" t="str">
        <f t="shared" si="61"/>
        <v>日</v>
      </c>
      <c r="Y149" s="1387" t="str">
        <f t="shared" si="61"/>
        <v>月</v>
      </c>
      <c r="Z149" s="1387" t="str">
        <f t="shared" si="61"/>
        <v>火</v>
      </c>
      <c r="AA149" s="1387" t="str">
        <f t="shared" si="61"/>
        <v>水</v>
      </c>
      <c r="AB149" s="1387" t="str">
        <f t="shared" si="61"/>
        <v>木</v>
      </c>
      <c r="AC149" s="1387" t="str">
        <f t="shared" si="61"/>
        <v>金</v>
      </c>
      <c r="AD149" s="1388" t="str">
        <f t="shared" si="61"/>
        <v>土</v>
      </c>
      <c r="AE149" s="1356"/>
      <c r="AF149" s="1366" t="s">
        <v>860</v>
      </c>
      <c r="AG149" s="1350">
        <f>+COUNTA(C150:AD151)</f>
        <v>0</v>
      </c>
    </row>
    <row r="150" spans="2:35" ht="13.5" customHeight="1">
      <c r="B150" s="3283" t="s">
        <v>861</v>
      </c>
      <c r="C150" s="3285"/>
      <c r="D150" s="3276"/>
      <c r="E150" s="3276"/>
      <c r="F150" s="3276"/>
      <c r="G150" s="3276"/>
      <c r="H150" s="3276"/>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76"/>
      <c r="AD150" s="3277"/>
      <c r="AE150" s="1356"/>
      <c r="AF150" s="1367" t="s">
        <v>862</v>
      </c>
      <c r="AG150" s="1368">
        <f>COUNTA(C148:AD148)-AG149</f>
        <v>28</v>
      </c>
    </row>
    <row r="151" spans="2:35" ht="13.5" customHeight="1">
      <c r="B151" s="3284"/>
      <c r="C151" s="3285"/>
      <c r="D151" s="3276"/>
      <c r="E151" s="3276"/>
      <c r="F151" s="3276"/>
      <c r="G151" s="3276"/>
      <c r="H151" s="3276"/>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76"/>
      <c r="AD151" s="3277"/>
      <c r="AE151" s="1356"/>
      <c r="AF151" s="1367" t="s">
        <v>863</v>
      </c>
      <c r="AG151" s="1369">
        <f>+COUNTA(C152:AD153)</f>
        <v>0</v>
      </c>
    </row>
    <row r="152" spans="2:35" ht="13.5" customHeight="1">
      <c r="B152" s="3288" t="s">
        <v>850</v>
      </c>
      <c r="C152" s="3280"/>
      <c r="D152" s="3266"/>
      <c r="E152" s="3266"/>
      <c r="F152" s="3266"/>
      <c r="G152" s="3266"/>
      <c r="H152" s="3266"/>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66"/>
      <c r="AD152" s="3268"/>
      <c r="AE152" s="1356"/>
      <c r="AF152" s="1367" t="s">
        <v>864</v>
      </c>
      <c r="AG152" s="1370">
        <f>+AG151/AG150</f>
        <v>0</v>
      </c>
    </row>
    <row r="153" spans="2:35">
      <c r="B153" s="3289"/>
      <c r="C153" s="3280"/>
      <c r="D153" s="3267"/>
      <c r="E153" s="3267"/>
      <c r="F153" s="3267"/>
      <c r="G153" s="3267"/>
      <c r="H153" s="3267"/>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67"/>
      <c r="AD153" s="3269"/>
      <c r="AE153" s="1356"/>
      <c r="AF153" s="1367" t="s">
        <v>844</v>
      </c>
      <c r="AG153" s="1369">
        <f>+COUNTA(C154:AD155)</f>
        <v>0</v>
      </c>
    </row>
    <row r="154" spans="2:35">
      <c r="B154" s="3286" t="s">
        <v>853</v>
      </c>
      <c r="C154" s="3272"/>
      <c r="D154" s="3274"/>
      <c r="E154" s="3274"/>
      <c r="F154" s="3274"/>
      <c r="G154" s="3274"/>
      <c r="H154" s="3274"/>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74"/>
      <c r="AD154" s="3264"/>
      <c r="AE154" s="1356"/>
      <c r="AF154" s="1367" t="s">
        <v>865</v>
      </c>
      <c r="AG154" s="1370">
        <f>+AG153/AG150</f>
        <v>0</v>
      </c>
    </row>
    <row r="155" spans="2:35">
      <c r="B155" s="3287"/>
      <c r="C155" s="3273"/>
      <c r="D155" s="3275"/>
      <c r="E155" s="3275"/>
      <c r="F155" s="3275"/>
      <c r="G155" s="3275"/>
      <c r="H155" s="3275"/>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75"/>
      <c r="AD155" s="3265"/>
      <c r="AE155" s="1356"/>
      <c r="AF155" s="1389" t="s">
        <v>2078</v>
      </c>
      <c r="AG155" s="1390">
        <f>SUM(C156:AD156)</f>
        <v>0</v>
      </c>
      <c r="AI155" s="1346">
        <f>SUM(C157:AD157)</f>
        <v>1</v>
      </c>
    </row>
    <row r="156" spans="2:35" hidden="1">
      <c r="B156" s="1356"/>
      <c r="C156" s="1376">
        <f>IF(AND(DAY(C148)&gt;=22,DAY(C148)&lt;=28,C149="土",OR(C154="休",C154="雨")),1,0)</f>
        <v>0</v>
      </c>
      <c r="D156" s="1376">
        <f>IF(AND(DAY(D148)&gt;=22,DAY(D148)&lt;=28,D149="土",OR(D154="休",D154="雨")),1,0)</f>
        <v>0</v>
      </c>
      <c r="E156" s="1376">
        <f>IF(AND(DAY(E148)&gt;=22,DAY(E148)&lt;=28,E149="土",OR(E154="休",E154="雨")),1,0)</f>
        <v>0</v>
      </c>
      <c r="F156" s="1376">
        <f t="shared" ref="F156:AD156" si="62">IF(AND(DAY(F148)&gt;=22,DAY(F148)&lt;=28,F149="土",OR(F154="休",F154="雨")),1,0)</f>
        <v>0</v>
      </c>
      <c r="G156" s="1376">
        <f t="shared" si="62"/>
        <v>0</v>
      </c>
      <c r="H156" s="1376">
        <f t="shared" si="62"/>
        <v>0</v>
      </c>
      <c r="I156" s="1376">
        <f t="shared" si="62"/>
        <v>0</v>
      </c>
      <c r="J156" s="1376">
        <f t="shared" si="62"/>
        <v>0</v>
      </c>
      <c r="K156" s="1376">
        <f t="shared" si="62"/>
        <v>0</v>
      </c>
      <c r="L156" s="1376">
        <f t="shared" si="62"/>
        <v>0</v>
      </c>
      <c r="M156" s="1376">
        <f t="shared" si="62"/>
        <v>0</v>
      </c>
      <c r="N156" s="1376">
        <f t="shared" si="62"/>
        <v>0</v>
      </c>
      <c r="O156" s="1376">
        <f t="shared" si="62"/>
        <v>0</v>
      </c>
      <c r="P156" s="1376">
        <f t="shared" si="62"/>
        <v>0</v>
      </c>
      <c r="Q156" s="1376">
        <f t="shared" si="62"/>
        <v>0</v>
      </c>
      <c r="R156" s="1376">
        <f t="shared" si="62"/>
        <v>0</v>
      </c>
      <c r="S156" s="1376">
        <f t="shared" si="62"/>
        <v>0</v>
      </c>
      <c r="T156" s="1376">
        <f t="shared" si="62"/>
        <v>0</v>
      </c>
      <c r="U156" s="1376">
        <f t="shared" si="62"/>
        <v>0</v>
      </c>
      <c r="V156" s="1376">
        <f t="shared" si="62"/>
        <v>0</v>
      </c>
      <c r="W156" s="1376">
        <f t="shared" si="62"/>
        <v>0</v>
      </c>
      <c r="X156" s="1376">
        <f t="shared" si="62"/>
        <v>0</v>
      </c>
      <c r="Y156" s="1376">
        <f t="shared" si="62"/>
        <v>0</v>
      </c>
      <c r="Z156" s="1376">
        <f t="shared" si="62"/>
        <v>0</v>
      </c>
      <c r="AA156" s="1376">
        <f t="shared" si="62"/>
        <v>0</v>
      </c>
      <c r="AB156" s="1376">
        <f t="shared" si="62"/>
        <v>0</v>
      </c>
      <c r="AC156" s="1376">
        <f t="shared" si="62"/>
        <v>0</v>
      </c>
      <c r="AD156" s="1376">
        <f t="shared" si="62"/>
        <v>0</v>
      </c>
      <c r="AE156" s="1356"/>
      <c r="AF156" s="1377"/>
      <c r="AG156" s="1378"/>
      <c r="AI156" s="1379"/>
    </row>
    <row r="157" spans="2:35" hidden="1">
      <c r="B157" s="1356"/>
      <c r="C157" s="1376">
        <f>IF(AND(DAY(C148)&gt;=22,DAY(C148)&lt;=28,C149="土"),1,0)</f>
        <v>0</v>
      </c>
      <c r="D157" s="1376">
        <f>IF(AND(DAY(D148)&gt;=22,DAY(D148)&lt;=28,D149="土"),1,0)</f>
        <v>0</v>
      </c>
      <c r="E157" s="1376">
        <f t="shared" ref="E157:AD157" si="63">IF(AND(DAY(E148)&gt;=22,DAY(E148)&lt;=28,E149="土"),1,0)</f>
        <v>0</v>
      </c>
      <c r="F157" s="1376">
        <f t="shared" si="63"/>
        <v>0</v>
      </c>
      <c r="G157" s="1376">
        <f t="shared" si="63"/>
        <v>0</v>
      </c>
      <c r="H157" s="1376">
        <f t="shared" si="63"/>
        <v>0</v>
      </c>
      <c r="I157" s="1376">
        <f t="shared" si="63"/>
        <v>0</v>
      </c>
      <c r="J157" s="1376">
        <f t="shared" si="63"/>
        <v>0</v>
      </c>
      <c r="K157" s="1376">
        <f t="shared" si="63"/>
        <v>0</v>
      </c>
      <c r="L157" s="1376">
        <f t="shared" si="63"/>
        <v>0</v>
      </c>
      <c r="M157" s="1376">
        <f t="shared" si="63"/>
        <v>0</v>
      </c>
      <c r="N157" s="1376">
        <f t="shared" si="63"/>
        <v>0</v>
      </c>
      <c r="O157" s="1376">
        <f t="shared" si="63"/>
        <v>0</v>
      </c>
      <c r="P157" s="1376">
        <f t="shared" si="63"/>
        <v>0</v>
      </c>
      <c r="Q157" s="1376">
        <f t="shared" si="63"/>
        <v>0</v>
      </c>
      <c r="R157" s="1376">
        <f t="shared" si="63"/>
        <v>0</v>
      </c>
      <c r="S157" s="1376">
        <f t="shared" si="63"/>
        <v>0</v>
      </c>
      <c r="T157" s="1376">
        <f t="shared" si="63"/>
        <v>0</v>
      </c>
      <c r="U157" s="1376">
        <f t="shared" si="63"/>
        <v>0</v>
      </c>
      <c r="V157" s="1376">
        <f t="shared" si="63"/>
        <v>0</v>
      </c>
      <c r="W157" s="1376">
        <f t="shared" si="63"/>
        <v>1</v>
      </c>
      <c r="X157" s="1376">
        <f t="shared" si="63"/>
        <v>0</v>
      </c>
      <c r="Y157" s="1376">
        <f t="shared" si="63"/>
        <v>0</v>
      </c>
      <c r="Z157" s="1376">
        <f t="shared" si="63"/>
        <v>0</v>
      </c>
      <c r="AA157" s="1376">
        <f t="shared" si="63"/>
        <v>0</v>
      </c>
      <c r="AB157" s="1376">
        <f t="shared" si="63"/>
        <v>0</v>
      </c>
      <c r="AC157" s="1376">
        <f t="shared" si="63"/>
        <v>0</v>
      </c>
      <c r="AD157" s="1376">
        <f t="shared" si="63"/>
        <v>0</v>
      </c>
      <c r="AE157" s="1356"/>
      <c r="AF157" s="1377"/>
      <c r="AG157" s="1378"/>
      <c r="AI157" s="1379"/>
    </row>
    <row r="158" spans="2:35">
      <c r="C158" s="1380"/>
      <c r="D158" s="1380"/>
      <c r="E158" s="1380"/>
      <c r="F158" s="1380"/>
      <c r="G158" s="1380"/>
      <c r="H158" s="1380"/>
      <c r="I158" s="1380"/>
      <c r="J158" s="1380"/>
      <c r="K158" s="1380"/>
      <c r="L158" s="1380"/>
      <c r="M158" s="1380"/>
      <c r="N158" s="1380"/>
      <c r="O158" s="1380"/>
      <c r="P158" s="1380"/>
      <c r="Q158" s="1380"/>
      <c r="R158" s="1380"/>
      <c r="S158" s="1380"/>
      <c r="T158" s="1380"/>
      <c r="U158" s="1380"/>
      <c r="V158" s="1380"/>
      <c r="W158" s="1380"/>
      <c r="X158" s="1380"/>
      <c r="Y158" s="1380"/>
      <c r="Z158" s="1380"/>
      <c r="AA158" s="1380"/>
      <c r="AB158" s="1380"/>
      <c r="AC158" s="1380"/>
      <c r="AD158" s="1380"/>
    </row>
    <row r="159" spans="2:35">
      <c r="B159" s="1357" t="s">
        <v>858</v>
      </c>
      <c r="C159" s="1358">
        <f>+AD148+1</f>
        <v>44773</v>
      </c>
      <c r="D159" s="1359">
        <f>+C159+1</f>
        <v>44774</v>
      </c>
      <c r="E159" s="1359">
        <f t="shared" ref="E159:V159" si="64">+D159+1</f>
        <v>44775</v>
      </c>
      <c r="F159" s="1359">
        <f t="shared" si="64"/>
        <v>44776</v>
      </c>
      <c r="G159" s="1359">
        <f t="shared" si="64"/>
        <v>44777</v>
      </c>
      <c r="H159" s="1359">
        <f t="shared" si="64"/>
        <v>44778</v>
      </c>
      <c r="I159" s="1359">
        <f t="shared" si="64"/>
        <v>44779</v>
      </c>
      <c r="J159" s="1359">
        <f t="shared" si="64"/>
        <v>44780</v>
      </c>
      <c r="K159" s="1359">
        <f t="shared" si="64"/>
        <v>44781</v>
      </c>
      <c r="L159" s="1359">
        <f t="shared" si="64"/>
        <v>44782</v>
      </c>
      <c r="M159" s="1359">
        <f t="shared" si="64"/>
        <v>44783</v>
      </c>
      <c r="N159" s="1359">
        <f t="shared" si="64"/>
        <v>44784</v>
      </c>
      <c r="O159" s="1359">
        <f t="shared" si="64"/>
        <v>44785</v>
      </c>
      <c r="P159" s="1359">
        <f t="shared" si="64"/>
        <v>44786</v>
      </c>
      <c r="Q159" s="1359">
        <f t="shared" si="64"/>
        <v>44787</v>
      </c>
      <c r="R159" s="1359">
        <f t="shared" si="64"/>
        <v>44788</v>
      </c>
      <c r="S159" s="1359">
        <f t="shared" si="64"/>
        <v>44789</v>
      </c>
      <c r="T159" s="1359">
        <f t="shared" si="64"/>
        <v>44790</v>
      </c>
      <c r="U159" s="1359">
        <f t="shared" si="64"/>
        <v>44791</v>
      </c>
      <c r="V159" s="1359">
        <f t="shared" si="64"/>
        <v>44792</v>
      </c>
      <c r="W159" s="1359">
        <f>+V159+1</f>
        <v>44793</v>
      </c>
      <c r="X159" s="1359">
        <f t="shared" ref="X159:Z159" si="65">+W159+1</f>
        <v>44794</v>
      </c>
      <c r="Y159" s="1359">
        <f t="shared" si="65"/>
        <v>44795</v>
      </c>
      <c r="Z159" s="1359">
        <f t="shared" si="65"/>
        <v>44796</v>
      </c>
      <c r="AA159" s="1359">
        <f>+Z159+1</f>
        <v>44797</v>
      </c>
      <c r="AB159" s="1359">
        <f t="shared" ref="AB159" si="66">+AA159+1</f>
        <v>44798</v>
      </c>
      <c r="AC159" s="1359">
        <f>+AB159+1</f>
        <v>44799</v>
      </c>
      <c r="AD159" s="1360">
        <f t="shared" ref="AD159" si="67">+AC159+1</f>
        <v>44800</v>
      </c>
      <c r="AE159" s="1361"/>
      <c r="AF159" s="3281">
        <f>+AF148+1</f>
        <v>14</v>
      </c>
      <c r="AG159" s="3282"/>
    </row>
    <row r="160" spans="2:35">
      <c r="B160" s="1362" t="s">
        <v>859</v>
      </c>
      <c r="C160" s="1363" t="str">
        <f>TEXT(WEEKDAY(+C159),"aaa")</f>
        <v>日</v>
      </c>
      <c r="D160" s="1364" t="str">
        <f t="shared" ref="D160:AD160" si="68">TEXT(WEEKDAY(+D159),"aaa")</f>
        <v>月</v>
      </c>
      <c r="E160" s="1364" t="str">
        <f t="shared" si="68"/>
        <v>火</v>
      </c>
      <c r="F160" s="1364" t="str">
        <f t="shared" si="68"/>
        <v>水</v>
      </c>
      <c r="G160" s="1364" t="str">
        <f t="shared" si="68"/>
        <v>木</v>
      </c>
      <c r="H160" s="1364" t="str">
        <f t="shared" si="68"/>
        <v>金</v>
      </c>
      <c r="I160" s="1364" t="str">
        <f t="shared" si="68"/>
        <v>土</v>
      </c>
      <c r="J160" s="1364" t="str">
        <f t="shared" si="68"/>
        <v>日</v>
      </c>
      <c r="K160" s="1364" t="str">
        <f t="shared" si="68"/>
        <v>月</v>
      </c>
      <c r="L160" s="1364" t="str">
        <f t="shared" si="68"/>
        <v>火</v>
      </c>
      <c r="M160" s="1364" t="str">
        <f t="shared" si="68"/>
        <v>水</v>
      </c>
      <c r="N160" s="1364" t="str">
        <f t="shared" si="68"/>
        <v>木</v>
      </c>
      <c r="O160" s="1364" t="str">
        <f t="shared" si="68"/>
        <v>金</v>
      </c>
      <c r="P160" s="1364" t="str">
        <f t="shared" si="68"/>
        <v>土</v>
      </c>
      <c r="Q160" s="1364" t="str">
        <f t="shared" si="68"/>
        <v>日</v>
      </c>
      <c r="R160" s="1364" t="str">
        <f t="shared" si="68"/>
        <v>月</v>
      </c>
      <c r="S160" s="1364" t="str">
        <f t="shared" si="68"/>
        <v>火</v>
      </c>
      <c r="T160" s="1364" t="str">
        <f t="shared" si="68"/>
        <v>水</v>
      </c>
      <c r="U160" s="1364" t="str">
        <f t="shared" si="68"/>
        <v>木</v>
      </c>
      <c r="V160" s="1364" t="str">
        <f t="shared" si="68"/>
        <v>金</v>
      </c>
      <c r="W160" s="1364" t="str">
        <f t="shared" si="68"/>
        <v>土</v>
      </c>
      <c r="X160" s="1364" t="str">
        <f t="shared" si="68"/>
        <v>日</v>
      </c>
      <c r="Y160" s="1364" t="str">
        <f t="shared" si="68"/>
        <v>月</v>
      </c>
      <c r="Z160" s="1364" t="str">
        <f t="shared" si="68"/>
        <v>火</v>
      </c>
      <c r="AA160" s="1364" t="str">
        <f t="shared" si="68"/>
        <v>水</v>
      </c>
      <c r="AB160" s="1364" t="str">
        <f t="shared" si="68"/>
        <v>木</v>
      </c>
      <c r="AC160" s="1364" t="str">
        <f t="shared" si="68"/>
        <v>金</v>
      </c>
      <c r="AD160" s="1365" t="str">
        <f t="shared" si="68"/>
        <v>土</v>
      </c>
      <c r="AE160" s="1356"/>
      <c r="AF160" s="1366" t="s">
        <v>860</v>
      </c>
      <c r="AG160" s="1350">
        <f>+COUNTA(C161:AD162)</f>
        <v>0</v>
      </c>
    </row>
    <row r="161" spans="2:35" ht="13.5" customHeight="1">
      <c r="B161" s="3283" t="s">
        <v>861</v>
      </c>
      <c r="C161" s="3285"/>
      <c r="D161" s="3276"/>
      <c r="E161" s="3276"/>
      <c r="F161" s="3276"/>
      <c r="G161" s="3276"/>
      <c r="H161" s="3276"/>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76"/>
      <c r="AD161" s="3277"/>
      <c r="AE161" s="1356"/>
      <c r="AF161" s="1367" t="s">
        <v>862</v>
      </c>
      <c r="AG161" s="1368">
        <f>COUNTA(C159:AD159)-AG160</f>
        <v>28</v>
      </c>
    </row>
    <row r="162" spans="2:35" ht="13.5" customHeight="1">
      <c r="B162" s="3284"/>
      <c r="C162" s="3285"/>
      <c r="D162" s="3276"/>
      <c r="E162" s="3276"/>
      <c r="F162" s="3276"/>
      <c r="G162" s="3276"/>
      <c r="H162" s="3276"/>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76"/>
      <c r="AD162" s="3277"/>
      <c r="AE162" s="1356"/>
      <c r="AF162" s="1367" t="s">
        <v>863</v>
      </c>
      <c r="AG162" s="1369">
        <f>+COUNTA(C163:AD164)</f>
        <v>0</v>
      </c>
    </row>
    <row r="163" spans="2:35" ht="13.5" customHeight="1">
      <c r="B163" s="3278" t="s">
        <v>850</v>
      </c>
      <c r="C163" s="3280"/>
      <c r="D163" s="3266"/>
      <c r="E163" s="3266"/>
      <c r="F163" s="3266"/>
      <c r="G163" s="3266"/>
      <c r="H163" s="3266"/>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66"/>
      <c r="AD163" s="3268"/>
      <c r="AE163" s="1356"/>
      <c r="AF163" s="1367" t="s">
        <v>864</v>
      </c>
      <c r="AG163" s="1370">
        <f>+AG162/AG161</f>
        <v>0</v>
      </c>
    </row>
    <row r="164" spans="2:35">
      <c r="B164" s="3279"/>
      <c r="C164" s="3280"/>
      <c r="D164" s="3267"/>
      <c r="E164" s="3267"/>
      <c r="F164" s="3267"/>
      <c r="G164" s="3267"/>
      <c r="H164" s="3267"/>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67"/>
      <c r="AD164" s="3269"/>
      <c r="AE164" s="1356"/>
      <c r="AF164" s="1367" t="s">
        <v>844</v>
      </c>
      <c r="AG164" s="1369">
        <f>+COUNTA(C165:AD166)</f>
        <v>0</v>
      </c>
    </row>
    <row r="165" spans="2:35">
      <c r="B165" s="3270" t="s">
        <v>853</v>
      </c>
      <c r="C165" s="3272"/>
      <c r="D165" s="3274"/>
      <c r="E165" s="3274"/>
      <c r="F165" s="3274"/>
      <c r="G165" s="3274"/>
      <c r="H165" s="3274"/>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74"/>
      <c r="AD165" s="3264"/>
      <c r="AE165" s="1356"/>
      <c r="AF165" s="1367" t="s">
        <v>865</v>
      </c>
      <c r="AG165" s="1370">
        <f>+AG164/AG161</f>
        <v>0</v>
      </c>
    </row>
    <row r="166" spans="2:35">
      <c r="B166" s="3271"/>
      <c r="C166" s="3273"/>
      <c r="D166" s="3275"/>
      <c r="E166" s="3275"/>
      <c r="F166" s="3275"/>
      <c r="G166" s="3275"/>
      <c r="H166" s="3275"/>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75"/>
      <c r="AD166" s="3265"/>
      <c r="AE166" s="1356"/>
      <c r="AF166" s="1389" t="s">
        <v>2078</v>
      </c>
      <c r="AG166" s="1390">
        <f>SUM(C167:AD167)</f>
        <v>0</v>
      </c>
      <c r="AI166" s="1346">
        <f>SUM(C168:AD168)</f>
        <v>1</v>
      </c>
    </row>
    <row r="167" spans="2:35" hidden="1">
      <c r="B167" s="1356"/>
      <c r="C167" s="1376">
        <f>IF(AND(DAY(C159)&gt;=22,DAY(C159)&lt;=28,C160="土",OR(C165="休",C165="雨")),1,0)</f>
        <v>0</v>
      </c>
      <c r="D167" s="1376">
        <f>IF(AND(DAY(D159)&gt;=22,DAY(D159)&lt;=28,D160="土",OR(D165="休",D165="雨")),1,0)</f>
        <v>0</v>
      </c>
      <c r="E167" s="1376">
        <f>IF(AND(DAY(E159)&gt;=22,DAY(E159)&lt;=28,E160="土",OR(E165="休",E165="雨")),1,0)</f>
        <v>0</v>
      </c>
      <c r="F167" s="1376">
        <f t="shared" ref="F167:AD167" si="69">IF(AND(DAY(F159)&gt;=22,DAY(F159)&lt;=28,F160="土",OR(F165="休",F165="雨")),1,0)</f>
        <v>0</v>
      </c>
      <c r="G167" s="1376">
        <f t="shared" si="69"/>
        <v>0</v>
      </c>
      <c r="H167" s="1376">
        <f t="shared" si="69"/>
        <v>0</v>
      </c>
      <c r="I167" s="1376">
        <f t="shared" si="69"/>
        <v>0</v>
      </c>
      <c r="J167" s="1376">
        <f t="shared" si="69"/>
        <v>0</v>
      </c>
      <c r="K167" s="1376">
        <f t="shared" si="69"/>
        <v>0</v>
      </c>
      <c r="L167" s="1376">
        <f t="shared" si="69"/>
        <v>0</v>
      </c>
      <c r="M167" s="1376">
        <f t="shared" si="69"/>
        <v>0</v>
      </c>
      <c r="N167" s="1376">
        <f t="shared" si="69"/>
        <v>0</v>
      </c>
      <c r="O167" s="1376">
        <f t="shared" si="69"/>
        <v>0</v>
      </c>
      <c r="P167" s="1376">
        <f t="shared" si="69"/>
        <v>0</v>
      </c>
      <c r="Q167" s="1376">
        <f t="shared" si="69"/>
        <v>0</v>
      </c>
      <c r="R167" s="1376">
        <f t="shared" si="69"/>
        <v>0</v>
      </c>
      <c r="S167" s="1376">
        <f t="shared" si="69"/>
        <v>0</v>
      </c>
      <c r="T167" s="1376">
        <f t="shared" si="69"/>
        <v>0</v>
      </c>
      <c r="U167" s="1376">
        <f t="shared" si="69"/>
        <v>0</v>
      </c>
      <c r="V167" s="1376">
        <f t="shared" si="69"/>
        <v>0</v>
      </c>
      <c r="W167" s="1376">
        <f t="shared" si="69"/>
        <v>0</v>
      </c>
      <c r="X167" s="1376">
        <f t="shared" si="69"/>
        <v>0</v>
      </c>
      <c r="Y167" s="1376">
        <f t="shared" si="69"/>
        <v>0</v>
      </c>
      <c r="Z167" s="1376">
        <f t="shared" si="69"/>
        <v>0</v>
      </c>
      <c r="AA167" s="1376">
        <f t="shared" si="69"/>
        <v>0</v>
      </c>
      <c r="AB167" s="1376">
        <f t="shared" si="69"/>
        <v>0</v>
      </c>
      <c r="AC167" s="1376">
        <f t="shared" si="69"/>
        <v>0</v>
      </c>
      <c r="AD167" s="1376">
        <f t="shared" si="69"/>
        <v>0</v>
      </c>
      <c r="AE167" s="1356"/>
      <c r="AF167" s="1377"/>
      <c r="AG167" s="1378"/>
      <c r="AI167" s="1379"/>
    </row>
    <row r="168" spans="2:35" hidden="1">
      <c r="B168" s="1356"/>
      <c r="C168" s="1376">
        <f>IF(AND(DAY(C159)&gt;=22,DAY(C159)&lt;=28,C160="土"),1,0)</f>
        <v>0</v>
      </c>
      <c r="D168" s="1376">
        <f>IF(AND(DAY(D159)&gt;=22,DAY(D159)&lt;=28,D160="土"),1,0)</f>
        <v>0</v>
      </c>
      <c r="E168" s="1376">
        <f t="shared" ref="E168:AD168" si="70">IF(AND(DAY(E159)&gt;=22,DAY(E159)&lt;=28,E160="土"),1,0)</f>
        <v>0</v>
      </c>
      <c r="F168" s="1376">
        <f t="shared" si="70"/>
        <v>0</v>
      </c>
      <c r="G168" s="1376">
        <f t="shared" si="70"/>
        <v>0</v>
      </c>
      <c r="H168" s="1376">
        <f t="shared" si="70"/>
        <v>0</v>
      </c>
      <c r="I168" s="1376">
        <f t="shared" si="70"/>
        <v>0</v>
      </c>
      <c r="J168" s="1376">
        <f t="shared" si="70"/>
        <v>0</v>
      </c>
      <c r="K168" s="1376">
        <f t="shared" si="70"/>
        <v>0</v>
      </c>
      <c r="L168" s="1376">
        <f t="shared" si="70"/>
        <v>0</v>
      </c>
      <c r="M168" s="1376">
        <f t="shared" si="70"/>
        <v>0</v>
      </c>
      <c r="N168" s="1376">
        <f t="shared" si="70"/>
        <v>0</v>
      </c>
      <c r="O168" s="1376">
        <f t="shared" si="70"/>
        <v>0</v>
      </c>
      <c r="P168" s="1376">
        <f t="shared" si="70"/>
        <v>0</v>
      </c>
      <c r="Q168" s="1376">
        <f t="shared" si="70"/>
        <v>0</v>
      </c>
      <c r="R168" s="1376">
        <f t="shared" si="70"/>
        <v>0</v>
      </c>
      <c r="S168" s="1376">
        <f t="shared" si="70"/>
        <v>0</v>
      </c>
      <c r="T168" s="1376">
        <f t="shared" si="70"/>
        <v>0</v>
      </c>
      <c r="U168" s="1376">
        <f t="shared" si="70"/>
        <v>0</v>
      </c>
      <c r="V168" s="1376">
        <f t="shared" si="70"/>
        <v>0</v>
      </c>
      <c r="W168" s="1376">
        <f t="shared" si="70"/>
        <v>0</v>
      </c>
      <c r="X168" s="1376">
        <f t="shared" si="70"/>
        <v>0</v>
      </c>
      <c r="Y168" s="1376">
        <f t="shared" si="70"/>
        <v>0</v>
      </c>
      <c r="Z168" s="1376">
        <f t="shared" si="70"/>
        <v>0</v>
      </c>
      <c r="AA168" s="1376">
        <f t="shared" si="70"/>
        <v>0</v>
      </c>
      <c r="AB168" s="1376">
        <f t="shared" si="70"/>
        <v>0</v>
      </c>
      <c r="AC168" s="1376">
        <f t="shared" si="70"/>
        <v>0</v>
      </c>
      <c r="AD168" s="1376">
        <f t="shared" si="70"/>
        <v>1</v>
      </c>
      <c r="AE168" s="1356"/>
      <c r="AF168" s="1377"/>
      <c r="AG168" s="1378"/>
      <c r="AI168" s="1379"/>
    </row>
    <row r="169" spans="2:35">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row>
    <row r="170" spans="2:35">
      <c r="B170" s="1381" t="s">
        <v>858</v>
      </c>
      <c r="C170" s="1382">
        <f>+AD159+1</f>
        <v>44801</v>
      </c>
      <c r="D170" s="1383">
        <f>+C170+1</f>
        <v>44802</v>
      </c>
      <c r="E170" s="1383">
        <f t="shared" ref="E170:V170" si="71">+D170+1</f>
        <v>44803</v>
      </c>
      <c r="F170" s="1383">
        <f t="shared" si="71"/>
        <v>44804</v>
      </c>
      <c r="G170" s="1383">
        <f t="shared" si="71"/>
        <v>44805</v>
      </c>
      <c r="H170" s="1383">
        <f t="shared" si="71"/>
        <v>44806</v>
      </c>
      <c r="I170" s="1383">
        <f t="shared" si="71"/>
        <v>44807</v>
      </c>
      <c r="J170" s="1383">
        <f t="shared" si="71"/>
        <v>44808</v>
      </c>
      <c r="K170" s="1383">
        <f t="shared" si="71"/>
        <v>44809</v>
      </c>
      <c r="L170" s="1383">
        <f t="shared" si="71"/>
        <v>44810</v>
      </c>
      <c r="M170" s="1383">
        <f t="shared" si="71"/>
        <v>44811</v>
      </c>
      <c r="N170" s="1383">
        <f t="shared" si="71"/>
        <v>44812</v>
      </c>
      <c r="O170" s="1383">
        <f t="shared" si="71"/>
        <v>44813</v>
      </c>
      <c r="P170" s="1383">
        <f t="shared" si="71"/>
        <v>44814</v>
      </c>
      <c r="Q170" s="1383">
        <f t="shared" si="71"/>
        <v>44815</v>
      </c>
      <c r="R170" s="1383">
        <f t="shared" si="71"/>
        <v>44816</v>
      </c>
      <c r="S170" s="1383">
        <f t="shared" si="71"/>
        <v>44817</v>
      </c>
      <c r="T170" s="1383">
        <f t="shared" si="71"/>
        <v>44818</v>
      </c>
      <c r="U170" s="1383">
        <f t="shared" si="71"/>
        <v>44819</v>
      </c>
      <c r="V170" s="1383">
        <f t="shared" si="71"/>
        <v>44820</v>
      </c>
      <c r="W170" s="1383">
        <f>+V170+1</f>
        <v>44821</v>
      </c>
      <c r="X170" s="1383">
        <f t="shared" ref="X170:Z170" si="72">+W170+1</f>
        <v>44822</v>
      </c>
      <c r="Y170" s="1383">
        <f t="shared" si="72"/>
        <v>44823</v>
      </c>
      <c r="Z170" s="1383">
        <f t="shared" si="72"/>
        <v>44824</v>
      </c>
      <c r="AA170" s="1383">
        <f>+Z170+1</f>
        <v>44825</v>
      </c>
      <c r="AB170" s="1383">
        <f t="shared" ref="AB170" si="73">+AA170+1</f>
        <v>44826</v>
      </c>
      <c r="AC170" s="1383">
        <f>+AB170+1</f>
        <v>44827</v>
      </c>
      <c r="AD170" s="1384">
        <f t="shared" ref="AD170" si="74">+AC170+1</f>
        <v>44828</v>
      </c>
      <c r="AE170" s="1361"/>
      <c r="AF170" s="3281">
        <f>+AF159+1</f>
        <v>15</v>
      </c>
      <c r="AG170" s="3282"/>
    </row>
    <row r="171" spans="2:35">
      <c r="B171" s="1385" t="s">
        <v>859</v>
      </c>
      <c r="C171" s="1386" t="str">
        <f>TEXT(WEEKDAY(+C170),"aaa")</f>
        <v>日</v>
      </c>
      <c r="D171" s="1387" t="str">
        <f t="shared" ref="D171:AD171" si="75">TEXT(WEEKDAY(+D170),"aaa")</f>
        <v>月</v>
      </c>
      <c r="E171" s="1387" t="str">
        <f t="shared" si="75"/>
        <v>火</v>
      </c>
      <c r="F171" s="1387" t="str">
        <f t="shared" si="75"/>
        <v>水</v>
      </c>
      <c r="G171" s="1387" t="str">
        <f t="shared" si="75"/>
        <v>木</v>
      </c>
      <c r="H171" s="1387" t="str">
        <f t="shared" si="75"/>
        <v>金</v>
      </c>
      <c r="I171" s="1387" t="str">
        <f t="shared" si="75"/>
        <v>土</v>
      </c>
      <c r="J171" s="1387" t="str">
        <f t="shared" si="75"/>
        <v>日</v>
      </c>
      <c r="K171" s="1387" t="str">
        <f t="shared" si="75"/>
        <v>月</v>
      </c>
      <c r="L171" s="1387" t="str">
        <f t="shared" si="75"/>
        <v>火</v>
      </c>
      <c r="M171" s="1387" t="str">
        <f t="shared" si="75"/>
        <v>水</v>
      </c>
      <c r="N171" s="1387" t="str">
        <f t="shared" si="75"/>
        <v>木</v>
      </c>
      <c r="O171" s="1387" t="str">
        <f t="shared" si="75"/>
        <v>金</v>
      </c>
      <c r="P171" s="1387" t="str">
        <f t="shared" si="75"/>
        <v>土</v>
      </c>
      <c r="Q171" s="1387" t="str">
        <f t="shared" si="75"/>
        <v>日</v>
      </c>
      <c r="R171" s="1387" t="str">
        <f t="shared" si="75"/>
        <v>月</v>
      </c>
      <c r="S171" s="1387" t="str">
        <f t="shared" si="75"/>
        <v>火</v>
      </c>
      <c r="T171" s="1387" t="str">
        <f t="shared" si="75"/>
        <v>水</v>
      </c>
      <c r="U171" s="1387" t="str">
        <f t="shared" si="75"/>
        <v>木</v>
      </c>
      <c r="V171" s="1387" t="str">
        <f t="shared" si="75"/>
        <v>金</v>
      </c>
      <c r="W171" s="1387" t="str">
        <f t="shared" si="75"/>
        <v>土</v>
      </c>
      <c r="X171" s="1387" t="str">
        <f t="shared" si="75"/>
        <v>日</v>
      </c>
      <c r="Y171" s="1387" t="str">
        <f t="shared" si="75"/>
        <v>月</v>
      </c>
      <c r="Z171" s="1387" t="str">
        <f t="shared" si="75"/>
        <v>火</v>
      </c>
      <c r="AA171" s="1387" t="str">
        <f t="shared" si="75"/>
        <v>水</v>
      </c>
      <c r="AB171" s="1387" t="str">
        <f t="shared" si="75"/>
        <v>木</v>
      </c>
      <c r="AC171" s="1387" t="str">
        <f t="shared" si="75"/>
        <v>金</v>
      </c>
      <c r="AD171" s="1388" t="str">
        <f t="shared" si="75"/>
        <v>土</v>
      </c>
      <c r="AE171" s="1356"/>
      <c r="AF171" s="1366" t="s">
        <v>860</v>
      </c>
      <c r="AG171" s="1350">
        <f>+COUNTA(C172:AD173)</f>
        <v>0</v>
      </c>
    </row>
    <row r="172" spans="2:35" ht="13.5" customHeight="1">
      <c r="B172" s="3283" t="s">
        <v>861</v>
      </c>
      <c r="C172" s="3285"/>
      <c r="D172" s="3276"/>
      <c r="E172" s="3276"/>
      <c r="F172" s="3276"/>
      <c r="G172" s="3276"/>
      <c r="H172" s="3276"/>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76"/>
      <c r="AD172" s="3277"/>
      <c r="AE172" s="1356"/>
      <c r="AF172" s="1367" t="s">
        <v>862</v>
      </c>
      <c r="AG172" s="1368">
        <f>COUNTA(C170:AD170)-AG171</f>
        <v>28</v>
      </c>
    </row>
    <row r="173" spans="2:35" ht="13.5" customHeight="1">
      <c r="B173" s="3284"/>
      <c r="C173" s="3285"/>
      <c r="D173" s="3276"/>
      <c r="E173" s="3276"/>
      <c r="F173" s="3276"/>
      <c r="G173" s="3276"/>
      <c r="H173" s="3276"/>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76"/>
      <c r="AD173" s="3277"/>
      <c r="AE173" s="1356"/>
      <c r="AF173" s="1367" t="s">
        <v>863</v>
      </c>
      <c r="AG173" s="1369">
        <f>+COUNTA(C174:AD175)</f>
        <v>0</v>
      </c>
    </row>
    <row r="174" spans="2:35" ht="13.5" customHeight="1">
      <c r="B174" s="3288" t="s">
        <v>850</v>
      </c>
      <c r="C174" s="3280"/>
      <c r="D174" s="3266"/>
      <c r="E174" s="3266"/>
      <c r="F174" s="3266"/>
      <c r="G174" s="3266"/>
      <c r="H174" s="3266"/>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66"/>
      <c r="AD174" s="3268"/>
      <c r="AE174" s="1356"/>
      <c r="AF174" s="1367" t="s">
        <v>864</v>
      </c>
      <c r="AG174" s="1370">
        <f>+AG173/AG172</f>
        <v>0</v>
      </c>
    </row>
    <row r="175" spans="2:35">
      <c r="B175" s="3289"/>
      <c r="C175" s="3280"/>
      <c r="D175" s="3267"/>
      <c r="E175" s="3267"/>
      <c r="F175" s="3267"/>
      <c r="G175" s="3267"/>
      <c r="H175" s="3267"/>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67"/>
      <c r="AD175" s="3269"/>
      <c r="AE175" s="1356"/>
      <c r="AF175" s="1367" t="s">
        <v>844</v>
      </c>
      <c r="AG175" s="1369">
        <f>+COUNTA(C176:AD177)</f>
        <v>0</v>
      </c>
    </row>
    <row r="176" spans="2:35">
      <c r="B176" s="3286" t="s">
        <v>853</v>
      </c>
      <c r="C176" s="3272"/>
      <c r="D176" s="3274"/>
      <c r="E176" s="3274"/>
      <c r="F176" s="3274"/>
      <c r="G176" s="3274"/>
      <c r="H176" s="3274"/>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74"/>
      <c r="AD176" s="3264"/>
      <c r="AE176" s="1356"/>
      <c r="AF176" s="1367" t="s">
        <v>865</v>
      </c>
      <c r="AG176" s="1370">
        <f>+AG175/AG172</f>
        <v>0</v>
      </c>
    </row>
    <row r="177" spans="2:35">
      <c r="B177" s="3287"/>
      <c r="C177" s="3273"/>
      <c r="D177" s="3275"/>
      <c r="E177" s="3275"/>
      <c r="F177" s="3275"/>
      <c r="G177" s="3275"/>
      <c r="H177" s="3275"/>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75"/>
      <c r="AD177" s="3265"/>
      <c r="AE177" s="1356"/>
      <c r="AF177" s="1389" t="s">
        <v>2078</v>
      </c>
      <c r="AG177" s="1390">
        <f>SUM(C178:AD178)</f>
        <v>0</v>
      </c>
      <c r="AI177" s="1346">
        <f>SUM(C179:AD179)</f>
        <v>1</v>
      </c>
    </row>
    <row r="178" spans="2:35" hidden="1">
      <c r="B178" s="1356"/>
      <c r="C178" s="1376">
        <f>IF(AND(DAY(C170)&gt;=22,DAY(C170)&lt;=28,C171="土",OR(C176="休",C176="雨")),1,0)</f>
        <v>0</v>
      </c>
      <c r="D178" s="1376">
        <f>IF(AND(DAY(D170)&gt;=22,DAY(D170)&lt;=28,D171="土",OR(D176="休",D176="雨")),1,0)</f>
        <v>0</v>
      </c>
      <c r="E178" s="1376">
        <f>IF(AND(DAY(E170)&gt;=22,DAY(E170)&lt;=28,E171="土",OR(E176="休",E176="雨")),1,0)</f>
        <v>0</v>
      </c>
      <c r="F178" s="1376">
        <f t="shared" ref="F178:AD178" si="76">IF(AND(DAY(F170)&gt;=22,DAY(F170)&lt;=28,F171="土",OR(F176="休",F176="雨")),1,0)</f>
        <v>0</v>
      </c>
      <c r="G178" s="1376">
        <f t="shared" si="76"/>
        <v>0</v>
      </c>
      <c r="H178" s="1376">
        <f t="shared" si="76"/>
        <v>0</v>
      </c>
      <c r="I178" s="1376">
        <f t="shared" si="76"/>
        <v>0</v>
      </c>
      <c r="J178" s="1376">
        <f t="shared" si="76"/>
        <v>0</v>
      </c>
      <c r="K178" s="1376">
        <f t="shared" si="76"/>
        <v>0</v>
      </c>
      <c r="L178" s="1376">
        <f t="shared" si="76"/>
        <v>0</v>
      </c>
      <c r="M178" s="1376">
        <f t="shared" si="76"/>
        <v>0</v>
      </c>
      <c r="N178" s="1376">
        <f t="shared" si="76"/>
        <v>0</v>
      </c>
      <c r="O178" s="1376">
        <f t="shared" si="76"/>
        <v>0</v>
      </c>
      <c r="P178" s="1376">
        <f t="shared" si="76"/>
        <v>0</v>
      </c>
      <c r="Q178" s="1376">
        <f t="shared" si="76"/>
        <v>0</v>
      </c>
      <c r="R178" s="1376">
        <f t="shared" si="76"/>
        <v>0</v>
      </c>
      <c r="S178" s="1376">
        <f t="shared" si="76"/>
        <v>0</v>
      </c>
      <c r="T178" s="1376">
        <f t="shared" si="76"/>
        <v>0</v>
      </c>
      <c r="U178" s="1376">
        <f t="shared" si="76"/>
        <v>0</v>
      </c>
      <c r="V178" s="1376">
        <f t="shared" si="76"/>
        <v>0</v>
      </c>
      <c r="W178" s="1376">
        <f t="shared" si="76"/>
        <v>0</v>
      </c>
      <c r="X178" s="1376">
        <f t="shared" si="76"/>
        <v>0</v>
      </c>
      <c r="Y178" s="1376">
        <f t="shared" si="76"/>
        <v>0</v>
      </c>
      <c r="Z178" s="1376">
        <f t="shared" si="76"/>
        <v>0</v>
      </c>
      <c r="AA178" s="1376">
        <f t="shared" si="76"/>
        <v>0</v>
      </c>
      <c r="AB178" s="1376">
        <f t="shared" si="76"/>
        <v>0</v>
      </c>
      <c r="AC178" s="1376">
        <f t="shared" si="76"/>
        <v>0</v>
      </c>
      <c r="AD178" s="1376">
        <f t="shared" si="76"/>
        <v>0</v>
      </c>
      <c r="AE178" s="1356"/>
      <c r="AF178" s="1377"/>
      <c r="AG178" s="1378"/>
      <c r="AI178" s="1379"/>
    </row>
    <row r="179" spans="2:35" hidden="1">
      <c r="B179" s="1356"/>
      <c r="C179" s="1376">
        <f>IF(AND(DAY(C170)&gt;=22,DAY(C170)&lt;=28,C171="土"),1,0)</f>
        <v>0</v>
      </c>
      <c r="D179" s="1376">
        <f>IF(AND(DAY(D170)&gt;=22,DAY(D170)&lt;=28,D171="土"),1,0)</f>
        <v>0</v>
      </c>
      <c r="E179" s="1376">
        <f t="shared" ref="E179:AD179" si="77">IF(AND(DAY(E170)&gt;=22,DAY(E170)&lt;=28,E171="土"),1,0)</f>
        <v>0</v>
      </c>
      <c r="F179" s="1376">
        <f t="shared" si="77"/>
        <v>0</v>
      </c>
      <c r="G179" s="1376">
        <f t="shared" si="77"/>
        <v>0</v>
      </c>
      <c r="H179" s="1376">
        <f t="shared" si="77"/>
        <v>0</v>
      </c>
      <c r="I179" s="1376">
        <f t="shared" si="77"/>
        <v>0</v>
      </c>
      <c r="J179" s="1376">
        <f t="shared" si="77"/>
        <v>0</v>
      </c>
      <c r="K179" s="1376">
        <f t="shared" si="77"/>
        <v>0</v>
      </c>
      <c r="L179" s="1376">
        <f t="shared" si="77"/>
        <v>0</v>
      </c>
      <c r="M179" s="1376">
        <f t="shared" si="77"/>
        <v>0</v>
      </c>
      <c r="N179" s="1376">
        <f t="shared" si="77"/>
        <v>0</v>
      </c>
      <c r="O179" s="1376">
        <f t="shared" si="77"/>
        <v>0</v>
      </c>
      <c r="P179" s="1376">
        <f t="shared" si="77"/>
        <v>0</v>
      </c>
      <c r="Q179" s="1376">
        <f t="shared" si="77"/>
        <v>0</v>
      </c>
      <c r="R179" s="1376">
        <f t="shared" si="77"/>
        <v>0</v>
      </c>
      <c r="S179" s="1376">
        <f t="shared" si="77"/>
        <v>0</v>
      </c>
      <c r="T179" s="1376">
        <f t="shared" si="77"/>
        <v>0</v>
      </c>
      <c r="U179" s="1376">
        <f t="shared" si="77"/>
        <v>0</v>
      </c>
      <c r="V179" s="1376">
        <f t="shared" si="77"/>
        <v>0</v>
      </c>
      <c r="W179" s="1376">
        <f t="shared" si="77"/>
        <v>0</v>
      </c>
      <c r="X179" s="1376">
        <f t="shared" si="77"/>
        <v>0</v>
      </c>
      <c r="Y179" s="1376">
        <f t="shared" si="77"/>
        <v>0</v>
      </c>
      <c r="Z179" s="1376">
        <f t="shared" si="77"/>
        <v>0</v>
      </c>
      <c r="AA179" s="1376">
        <f t="shared" si="77"/>
        <v>0</v>
      </c>
      <c r="AB179" s="1376">
        <f t="shared" si="77"/>
        <v>0</v>
      </c>
      <c r="AC179" s="1376">
        <f t="shared" si="77"/>
        <v>0</v>
      </c>
      <c r="AD179" s="1376">
        <f t="shared" si="77"/>
        <v>1</v>
      </c>
      <c r="AE179" s="1356"/>
      <c r="AF179" s="1377"/>
      <c r="AG179" s="1378"/>
      <c r="AI179" s="1379"/>
    </row>
    <row r="180" spans="2:35">
      <c r="C180" s="1380"/>
      <c r="D180" s="1380"/>
      <c r="E180" s="1380"/>
      <c r="F180" s="1380"/>
      <c r="G180" s="1380"/>
      <c r="H180" s="1380"/>
      <c r="I180" s="1380"/>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row>
    <row r="181" spans="2:35">
      <c r="B181" s="1357" t="s">
        <v>858</v>
      </c>
      <c r="C181" s="1358">
        <f>+AD170+1</f>
        <v>44829</v>
      </c>
      <c r="D181" s="1359">
        <f>+C181+1</f>
        <v>44830</v>
      </c>
      <c r="E181" s="1359">
        <f t="shared" ref="E181:V181" si="78">+D181+1</f>
        <v>44831</v>
      </c>
      <c r="F181" s="1359">
        <f t="shared" si="78"/>
        <v>44832</v>
      </c>
      <c r="G181" s="1359">
        <f t="shared" si="78"/>
        <v>44833</v>
      </c>
      <c r="H181" s="1359">
        <f t="shared" si="78"/>
        <v>44834</v>
      </c>
      <c r="I181" s="1359">
        <f t="shared" si="78"/>
        <v>44835</v>
      </c>
      <c r="J181" s="1359">
        <f t="shared" si="78"/>
        <v>44836</v>
      </c>
      <c r="K181" s="1359">
        <f t="shared" si="78"/>
        <v>44837</v>
      </c>
      <c r="L181" s="1359">
        <f t="shared" si="78"/>
        <v>44838</v>
      </c>
      <c r="M181" s="1359">
        <f t="shared" si="78"/>
        <v>44839</v>
      </c>
      <c r="N181" s="1359">
        <f t="shared" si="78"/>
        <v>44840</v>
      </c>
      <c r="O181" s="1359">
        <f t="shared" si="78"/>
        <v>44841</v>
      </c>
      <c r="P181" s="1359">
        <f t="shared" si="78"/>
        <v>44842</v>
      </c>
      <c r="Q181" s="1359">
        <f t="shared" si="78"/>
        <v>44843</v>
      </c>
      <c r="R181" s="1359">
        <f t="shared" si="78"/>
        <v>44844</v>
      </c>
      <c r="S181" s="1359">
        <f t="shared" si="78"/>
        <v>44845</v>
      </c>
      <c r="T181" s="1359">
        <f t="shared" si="78"/>
        <v>44846</v>
      </c>
      <c r="U181" s="1359">
        <f t="shared" si="78"/>
        <v>44847</v>
      </c>
      <c r="V181" s="1359">
        <f t="shared" si="78"/>
        <v>44848</v>
      </c>
      <c r="W181" s="1359">
        <f>+V181+1</f>
        <v>44849</v>
      </c>
      <c r="X181" s="1359">
        <f t="shared" ref="X181:Z181" si="79">+W181+1</f>
        <v>44850</v>
      </c>
      <c r="Y181" s="1359">
        <f t="shared" si="79"/>
        <v>44851</v>
      </c>
      <c r="Z181" s="1359">
        <f t="shared" si="79"/>
        <v>44852</v>
      </c>
      <c r="AA181" s="1359">
        <f>+Z181+1</f>
        <v>44853</v>
      </c>
      <c r="AB181" s="1359">
        <f t="shared" ref="AB181" si="80">+AA181+1</f>
        <v>44854</v>
      </c>
      <c r="AC181" s="1359">
        <f>+AB181+1</f>
        <v>44855</v>
      </c>
      <c r="AD181" s="1360">
        <f t="shared" ref="AD181" si="81">+AC181+1</f>
        <v>44856</v>
      </c>
      <c r="AE181" s="1361"/>
      <c r="AF181" s="3281">
        <f>+AF170+1</f>
        <v>16</v>
      </c>
      <c r="AG181" s="3282"/>
    </row>
    <row r="182" spans="2:35">
      <c r="B182" s="1362" t="s">
        <v>859</v>
      </c>
      <c r="C182" s="1363" t="str">
        <f>TEXT(WEEKDAY(+C181),"aaa")</f>
        <v>日</v>
      </c>
      <c r="D182" s="1364" t="str">
        <f t="shared" ref="D182:AD182" si="82">TEXT(WEEKDAY(+D181),"aaa")</f>
        <v>月</v>
      </c>
      <c r="E182" s="1364" t="str">
        <f t="shared" si="82"/>
        <v>火</v>
      </c>
      <c r="F182" s="1364" t="str">
        <f t="shared" si="82"/>
        <v>水</v>
      </c>
      <c r="G182" s="1364" t="str">
        <f t="shared" si="82"/>
        <v>木</v>
      </c>
      <c r="H182" s="1364" t="str">
        <f t="shared" si="82"/>
        <v>金</v>
      </c>
      <c r="I182" s="1364" t="str">
        <f t="shared" si="82"/>
        <v>土</v>
      </c>
      <c r="J182" s="1364" t="str">
        <f t="shared" si="82"/>
        <v>日</v>
      </c>
      <c r="K182" s="1364" t="str">
        <f t="shared" si="82"/>
        <v>月</v>
      </c>
      <c r="L182" s="1364" t="str">
        <f t="shared" si="82"/>
        <v>火</v>
      </c>
      <c r="M182" s="1364" t="str">
        <f t="shared" si="82"/>
        <v>水</v>
      </c>
      <c r="N182" s="1364" t="str">
        <f t="shared" si="82"/>
        <v>木</v>
      </c>
      <c r="O182" s="1364" t="str">
        <f t="shared" si="82"/>
        <v>金</v>
      </c>
      <c r="P182" s="1364" t="str">
        <f t="shared" si="82"/>
        <v>土</v>
      </c>
      <c r="Q182" s="1364" t="str">
        <f t="shared" si="82"/>
        <v>日</v>
      </c>
      <c r="R182" s="1364" t="str">
        <f t="shared" si="82"/>
        <v>月</v>
      </c>
      <c r="S182" s="1364" t="str">
        <f t="shared" si="82"/>
        <v>火</v>
      </c>
      <c r="T182" s="1364" t="str">
        <f t="shared" si="82"/>
        <v>水</v>
      </c>
      <c r="U182" s="1364" t="str">
        <f t="shared" si="82"/>
        <v>木</v>
      </c>
      <c r="V182" s="1364" t="str">
        <f t="shared" si="82"/>
        <v>金</v>
      </c>
      <c r="W182" s="1364" t="str">
        <f t="shared" si="82"/>
        <v>土</v>
      </c>
      <c r="X182" s="1364" t="str">
        <f t="shared" si="82"/>
        <v>日</v>
      </c>
      <c r="Y182" s="1364" t="str">
        <f t="shared" si="82"/>
        <v>月</v>
      </c>
      <c r="Z182" s="1364" t="str">
        <f t="shared" si="82"/>
        <v>火</v>
      </c>
      <c r="AA182" s="1364" t="str">
        <f t="shared" si="82"/>
        <v>水</v>
      </c>
      <c r="AB182" s="1364" t="str">
        <f t="shared" si="82"/>
        <v>木</v>
      </c>
      <c r="AC182" s="1364" t="str">
        <f t="shared" si="82"/>
        <v>金</v>
      </c>
      <c r="AD182" s="1365" t="str">
        <f t="shared" si="82"/>
        <v>土</v>
      </c>
      <c r="AE182" s="1356"/>
      <c r="AF182" s="1366" t="s">
        <v>860</v>
      </c>
      <c r="AG182" s="1350">
        <f>+COUNTA(C183:AD184)</f>
        <v>0</v>
      </c>
    </row>
    <row r="183" spans="2:35" ht="13.5" customHeight="1">
      <c r="B183" s="3283" t="s">
        <v>861</v>
      </c>
      <c r="C183" s="3285"/>
      <c r="D183" s="3276"/>
      <c r="E183" s="3276"/>
      <c r="F183" s="3276"/>
      <c r="G183" s="3276"/>
      <c r="H183" s="3276"/>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76"/>
      <c r="AD183" s="3277"/>
      <c r="AE183" s="1356"/>
      <c r="AF183" s="1367" t="s">
        <v>862</v>
      </c>
      <c r="AG183" s="1368">
        <f>COUNTA(C181:AD181)-AG182</f>
        <v>28</v>
      </c>
    </row>
    <row r="184" spans="2:35" ht="13.5" customHeight="1">
      <c r="B184" s="3284"/>
      <c r="C184" s="3285"/>
      <c r="D184" s="3276"/>
      <c r="E184" s="3276"/>
      <c r="F184" s="3276"/>
      <c r="G184" s="3276"/>
      <c r="H184" s="3276"/>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76"/>
      <c r="AD184" s="3277"/>
      <c r="AE184" s="1356"/>
      <c r="AF184" s="1367" t="s">
        <v>863</v>
      </c>
      <c r="AG184" s="1369">
        <f>+COUNTA(C185:AD186)</f>
        <v>0</v>
      </c>
    </row>
    <row r="185" spans="2:35" ht="13.5" customHeight="1">
      <c r="B185" s="3278" t="s">
        <v>850</v>
      </c>
      <c r="C185" s="3280"/>
      <c r="D185" s="3266"/>
      <c r="E185" s="3266"/>
      <c r="F185" s="3266"/>
      <c r="G185" s="3266"/>
      <c r="H185" s="3266"/>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66"/>
      <c r="AD185" s="3268"/>
      <c r="AE185" s="1356"/>
      <c r="AF185" s="1367" t="s">
        <v>864</v>
      </c>
      <c r="AG185" s="1370">
        <f>+AG184/AG183</f>
        <v>0</v>
      </c>
    </row>
    <row r="186" spans="2:35">
      <c r="B186" s="3279"/>
      <c r="C186" s="3280"/>
      <c r="D186" s="3267"/>
      <c r="E186" s="3267"/>
      <c r="F186" s="3267"/>
      <c r="G186" s="3267"/>
      <c r="H186" s="3267"/>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67"/>
      <c r="AD186" s="3269"/>
      <c r="AE186" s="1356"/>
      <c r="AF186" s="1367" t="s">
        <v>844</v>
      </c>
      <c r="AG186" s="1369">
        <f>+COUNTA(C187:AD188)</f>
        <v>0</v>
      </c>
    </row>
    <row r="187" spans="2:35">
      <c r="B187" s="3270" t="s">
        <v>853</v>
      </c>
      <c r="C187" s="3272"/>
      <c r="D187" s="3274"/>
      <c r="E187" s="3274"/>
      <c r="F187" s="3274"/>
      <c r="G187" s="3274"/>
      <c r="H187" s="3274"/>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74"/>
      <c r="AD187" s="3264"/>
      <c r="AE187" s="1356"/>
      <c r="AF187" s="1367" t="s">
        <v>865</v>
      </c>
      <c r="AG187" s="1370">
        <f>+AG186/AG183</f>
        <v>0</v>
      </c>
    </row>
    <row r="188" spans="2:35">
      <c r="B188" s="3271"/>
      <c r="C188" s="3273"/>
      <c r="D188" s="3275"/>
      <c r="E188" s="3275"/>
      <c r="F188" s="3275"/>
      <c r="G188" s="3275"/>
      <c r="H188" s="3275"/>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75"/>
      <c r="AD188" s="3265"/>
      <c r="AE188" s="1356"/>
      <c r="AF188" s="1389" t="s">
        <v>2078</v>
      </c>
      <c r="AG188" s="1390">
        <f>SUM(C189:AD189)</f>
        <v>0</v>
      </c>
      <c r="AI188" s="1346">
        <f>SUM(C190:AD190)</f>
        <v>1</v>
      </c>
    </row>
    <row r="189" spans="2:35" hidden="1">
      <c r="B189" s="1356"/>
      <c r="C189" s="1376">
        <f>IF(AND(DAY(C181)&gt;=22,DAY(C181)&lt;=28,C182="土",OR(C187="休",C187="雨")),1,0)</f>
        <v>0</v>
      </c>
      <c r="D189" s="1376">
        <f>IF(AND(DAY(D181)&gt;=22,DAY(D181)&lt;=28,D182="土",OR(D187="休",D187="雨")),1,0)</f>
        <v>0</v>
      </c>
      <c r="E189" s="1376">
        <f>IF(AND(DAY(E181)&gt;=22,DAY(E181)&lt;=28,E182="土",OR(E187="休",E187="雨")),1,0)</f>
        <v>0</v>
      </c>
      <c r="F189" s="1376">
        <f t="shared" ref="F189:AC189" si="83">IF(AND(DAY(F181)&gt;=22,DAY(F181)&lt;=28,F182="土",OR(F187="休",F187="雨")),1,0)</f>
        <v>0</v>
      </c>
      <c r="G189" s="1376">
        <f t="shared" si="83"/>
        <v>0</v>
      </c>
      <c r="H189" s="1376">
        <f t="shared" si="83"/>
        <v>0</v>
      </c>
      <c r="I189" s="1376">
        <f t="shared" si="83"/>
        <v>0</v>
      </c>
      <c r="J189" s="1376">
        <f t="shared" si="83"/>
        <v>0</v>
      </c>
      <c r="K189" s="1376">
        <f t="shared" si="83"/>
        <v>0</v>
      </c>
      <c r="L189" s="1376">
        <f t="shared" si="83"/>
        <v>0</v>
      </c>
      <c r="M189" s="1376">
        <f t="shared" si="83"/>
        <v>0</v>
      </c>
      <c r="N189" s="1376">
        <f t="shared" si="83"/>
        <v>0</v>
      </c>
      <c r="O189" s="1376">
        <f t="shared" si="83"/>
        <v>0</v>
      </c>
      <c r="P189" s="1376">
        <f t="shared" si="83"/>
        <v>0</v>
      </c>
      <c r="Q189" s="1376">
        <f t="shared" si="83"/>
        <v>0</v>
      </c>
      <c r="R189" s="1376">
        <f t="shared" si="83"/>
        <v>0</v>
      </c>
      <c r="S189" s="1376">
        <f t="shared" si="83"/>
        <v>0</v>
      </c>
      <c r="T189" s="1376">
        <f t="shared" si="83"/>
        <v>0</v>
      </c>
      <c r="U189" s="1376">
        <f t="shared" si="83"/>
        <v>0</v>
      </c>
      <c r="V189" s="1376">
        <f t="shared" si="83"/>
        <v>0</v>
      </c>
      <c r="W189" s="1376">
        <f t="shared" si="83"/>
        <v>0</v>
      </c>
      <c r="X189" s="1376">
        <f t="shared" si="83"/>
        <v>0</v>
      </c>
      <c r="Y189" s="1376">
        <f t="shared" si="83"/>
        <v>0</v>
      </c>
      <c r="Z189" s="1376">
        <f t="shared" si="83"/>
        <v>0</v>
      </c>
      <c r="AA189" s="1376">
        <f t="shared" si="83"/>
        <v>0</v>
      </c>
      <c r="AB189" s="1376">
        <f t="shared" si="83"/>
        <v>0</v>
      </c>
      <c r="AC189" s="1376">
        <f t="shared" si="83"/>
        <v>0</v>
      </c>
      <c r="AD189" s="1376">
        <f>IF(AND(DAY(AD181)&gt;=22,DAY(AD181)&lt;=28,AD182="土",OR(AD187="休",AD187="雨")),1,0)</f>
        <v>0</v>
      </c>
      <c r="AE189" s="1356"/>
      <c r="AF189" s="1377"/>
      <c r="AG189" s="1378"/>
      <c r="AI189" s="1379"/>
    </row>
    <row r="190" spans="2:35" hidden="1">
      <c r="B190" s="1356"/>
      <c r="C190" s="1376">
        <f>IF(AND(DAY(C181)&gt;=22,DAY(C181)&lt;=28,C182="土"),1,0)</f>
        <v>0</v>
      </c>
      <c r="D190" s="1376">
        <f>IF(AND(DAY(D181)&gt;=22,DAY(D181)&lt;=28,D182="土"),1,0)</f>
        <v>0</v>
      </c>
      <c r="E190" s="1376">
        <f t="shared" ref="E190:AC190" si="84">IF(AND(DAY(E181)&gt;=22,DAY(E181)&lt;=28,E182="土"),1,0)</f>
        <v>0</v>
      </c>
      <c r="F190" s="1376">
        <f t="shared" si="84"/>
        <v>0</v>
      </c>
      <c r="G190" s="1376">
        <f t="shared" si="84"/>
        <v>0</v>
      </c>
      <c r="H190" s="1376">
        <f t="shared" si="84"/>
        <v>0</v>
      </c>
      <c r="I190" s="1376">
        <f t="shared" si="84"/>
        <v>0</v>
      </c>
      <c r="J190" s="1376">
        <f t="shared" si="84"/>
        <v>0</v>
      </c>
      <c r="K190" s="1376">
        <f t="shared" si="84"/>
        <v>0</v>
      </c>
      <c r="L190" s="1376">
        <f t="shared" si="84"/>
        <v>0</v>
      </c>
      <c r="M190" s="1376">
        <f t="shared" si="84"/>
        <v>0</v>
      </c>
      <c r="N190" s="1376">
        <f t="shared" si="84"/>
        <v>0</v>
      </c>
      <c r="O190" s="1376">
        <f t="shared" si="84"/>
        <v>0</v>
      </c>
      <c r="P190" s="1376">
        <f t="shared" si="84"/>
        <v>0</v>
      </c>
      <c r="Q190" s="1376">
        <f t="shared" si="84"/>
        <v>0</v>
      </c>
      <c r="R190" s="1376">
        <f t="shared" si="84"/>
        <v>0</v>
      </c>
      <c r="S190" s="1376">
        <f t="shared" si="84"/>
        <v>0</v>
      </c>
      <c r="T190" s="1376">
        <f t="shared" si="84"/>
        <v>0</v>
      </c>
      <c r="U190" s="1376">
        <f t="shared" si="84"/>
        <v>0</v>
      </c>
      <c r="V190" s="1376">
        <f t="shared" si="84"/>
        <v>0</v>
      </c>
      <c r="W190" s="1376">
        <f t="shared" si="84"/>
        <v>0</v>
      </c>
      <c r="X190" s="1376">
        <f t="shared" si="84"/>
        <v>0</v>
      </c>
      <c r="Y190" s="1376">
        <f t="shared" si="84"/>
        <v>0</v>
      </c>
      <c r="Z190" s="1376">
        <f t="shared" si="84"/>
        <v>0</v>
      </c>
      <c r="AA190" s="1376">
        <f t="shared" si="84"/>
        <v>0</v>
      </c>
      <c r="AB190" s="1376">
        <f t="shared" si="84"/>
        <v>0</v>
      </c>
      <c r="AC190" s="1376">
        <f t="shared" si="84"/>
        <v>0</v>
      </c>
      <c r="AD190" s="1376">
        <f>IF(AND(DAY(AD181)&gt;=22,DAY(AD181)&lt;=28,AD182="土"),1,0)</f>
        <v>1</v>
      </c>
      <c r="AE190" s="1356"/>
      <c r="AF190" s="1377"/>
      <c r="AG190" s="1378"/>
      <c r="AI190" s="1379"/>
    </row>
    <row r="191" spans="2:35">
      <c r="C191" s="1380"/>
      <c r="D191" s="1380"/>
      <c r="E191" s="1380"/>
      <c r="F191" s="1380"/>
      <c r="G191" s="1380"/>
      <c r="H191" s="1380"/>
      <c r="I191" s="1380"/>
      <c r="J191" s="1380"/>
      <c r="K191" s="1380"/>
      <c r="L191" s="1380"/>
      <c r="M191" s="1380"/>
      <c r="N191" s="1380"/>
      <c r="O191" s="1380"/>
      <c r="P191" s="1380"/>
      <c r="Q191" s="1380"/>
      <c r="R191" s="1380"/>
      <c r="S191" s="1380"/>
      <c r="T191" s="1380"/>
      <c r="U191" s="1380"/>
      <c r="V191" s="1380"/>
      <c r="W191" s="1380"/>
      <c r="X191" s="1380"/>
      <c r="Y191" s="1380"/>
      <c r="Z191" s="1380"/>
      <c r="AA191" s="1380"/>
      <c r="AB191" s="1380"/>
      <c r="AC191" s="1380"/>
      <c r="AD191" s="1380"/>
    </row>
    <row r="192" spans="2:35">
      <c r="B192" s="1381" t="s">
        <v>858</v>
      </c>
      <c r="C192" s="1382">
        <f>+AD181+1</f>
        <v>44857</v>
      </c>
      <c r="D192" s="1383">
        <f>+C192+1</f>
        <v>44858</v>
      </c>
      <c r="E192" s="1383">
        <f t="shared" ref="E192:V192" si="85">+D192+1</f>
        <v>44859</v>
      </c>
      <c r="F192" s="1383">
        <f t="shared" si="85"/>
        <v>44860</v>
      </c>
      <c r="G192" s="1383">
        <f t="shared" si="85"/>
        <v>44861</v>
      </c>
      <c r="H192" s="1383">
        <f t="shared" si="85"/>
        <v>44862</v>
      </c>
      <c r="I192" s="1383">
        <f t="shared" si="85"/>
        <v>44863</v>
      </c>
      <c r="J192" s="1383">
        <f t="shared" si="85"/>
        <v>44864</v>
      </c>
      <c r="K192" s="1383">
        <f t="shared" si="85"/>
        <v>44865</v>
      </c>
      <c r="L192" s="1383">
        <f t="shared" si="85"/>
        <v>44866</v>
      </c>
      <c r="M192" s="1383">
        <f t="shared" si="85"/>
        <v>44867</v>
      </c>
      <c r="N192" s="1383">
        <f t="shared" si="85"/>
        <v>44868</v>
      </c>
      <c r="O192" s="1383">
        <f t="shared" si="85"/>
        <v>44869</v>
      </c>
      <c r="P192" s="1383">
        <f t="shared" si="85"/>
        <v>44870</v>
      </c>
      <c r="Q192" s="1383">
        <f t="shared" si="85"/>
        <v>44871</v>
      </c>
      <c r="R192" s="1383">
        <f t="shared" si="85"/>
        <v>44872</v>
      </c>
      <c r="S192" s="1383">
        <f t="shared" si="85"/>
        <v>44873</v>
      </c>
      <c r="T192" s="1383">
        <f t="shared" si="85"/>
        <v>44874</v>
      </c>
      <c r="U192" s="1383">
        <f t="shared" si="85"/>
        <v>44875</v>
      </c>
      <c r="V192" s="1383">
        <f t="shared" si="85"/>
        <v>44876</v>
      </c>
      <c r="W192" s="1383">
        <f>+V192+1</f>
        <v>44877</v>
      </c>
      <c r="X192" s="1383">
        <f t="shared" ref="X192:Z192" si="86">+W192+1</f>
        <v>44878</v>
      </c>
      <c r="Y192" s="1383">
        <f t="shared" si="86"/>
        <v>44879</v>
      </c>
      <c r="Z192" s="1383">
        <f t="shared" si="86"/>
        <v>44880</v>
      </c>
      <c r="AA192" s="1383">
        <f>+Z192+1</f>
        <v>44881</v>
      </c>
      <c r="AB192" s="1383">
        <f t="shared" ref="AB192" si="87">+AA192+1</f>
        <v>44882</v>
      </c>
      <c r="AC192" s="1383">
        <f>+AB192+1</f>
        <v>44883</v>
      </c>
      <c r="AD192" s="1384">
        <f t="shared" ref="AD192" si="88">+AC192+1</f>
        <v>44884</v>
      </c>
      <c r="AE192" s="1361"/>
      <c r="AF192" s="3281">
        <f>+AF181+1</f>
        <v>17</v>
      </c>
      <c r="AG192" s="3282"/>
    </row>
    <row r="193" spans="2:35">
      <c r="B193" s="1385" t="s">
        <v>859</v>
      </c>
      <c r="C193" s="1386" t="str">
        <f>TEXT(WEEKDAY(+C192),"aaa")</f>
        <v>日</v>
      </c>
      <c r="D193" s="1387" t="str">
        <f t="shared" ref="D193:AD193" si="89">TEXT(WEEKDAY(+D192),"aaa")</f>
        <v>月</v>
      </c>
      <c r="E193" s="1387" t="str">
        <f t="shared" si="89"/>
        <v>火</v>
      </c>
      <c r="F193" s="1387" t="str">
        <f t="shared" si="89"/>
        <v>水</v>
      </c>
      <c r="G193" s="1387" t="str">
        <f t="shared" si="89"/>
        <v>木</v>
      </c>
      <c r="H193" s="1387" t="str">
        <f t="shared" si="89"/>
        <v>金</v>
      </c>
      <c r="I193" s="1387" t="str">
        <f t="shared" si="89"/>
        <v>土</v>
      </c>
      <c r="J193" s="1387" t="str">
        <f t="shared" si="89"/>
        <v>日</v>
      </c>
      <c r="K193" s="1387" t="str">
        <f t="shared" si="89"/>
        <v>月</v>
      </c>
      <c r="L193" s="1387" t="str">
        <f t="shared" si="89"/>
        <v>火</v>
      </c>
      <c r="M193" s="1387" t="str">
        <f t="shared" si="89"/>
        <v>水</v>
      </c>
      <c r="N193" s="1387" t="str">
        <f t="shared" si="89"/>
        <v>木</v>
      </c>
      <c r="O193" s="1387" t="str">
        <f t="shared" si="89"/>
        <v>金</v>
      </c>
      <c r="P193" s="1387" t="str">
        <f t="shared" si="89"/>
        <v>土</v>
      </c>
      <c r="Q193" s="1387" t="str">
        <f t="shared" si="89"/>
        <v>日</v>
      </c>
      <c r="R193" s="1387" t="str">
        <f t="shared" si="89"/>
        <v>月</v>
      </c>
      <c r="S193" s="1387" t="str">
        <f t="shared" si="89"/>
        <v>火</v>
      </c>
      <c r="T193" s="1387" t="str">
        <f t="shared" si="89"/>
        <v>水</v>
      </c>
      <c r="U193" s="1387" t="str">
        <f t="shared" si="89"/>
        <v>木</v>
      </c>
      <c r="V193" s="1387" t="str">
        <f t="shared" si="89"/>
        <v>金</v>
      </c>
      <c r="W193" s="1387" t="str">
        <f t="shared" si="89"/>
        <v>土</v>
      </c>
      <c r="X193" s="1387" t="str">
        <f t="shared" si="89"/>
        <v>日</v>
      </c>
      <c r="Y193" s="1387" t="str">
        <f t="shared" si="89"/>
        <v>月</v>
      </c>
      <c r="Z193" s="1387" t="str">
        <f t="shared" si="89"/>
        <v>火</v>
      </c>
      <c r="AA193" s="1387" t="str">
        <f t="shared" si="89"/>
        <v>水</v>
      </c>
      <c r="AB193" s="1387" t="str">
        <f t="shared" si="89"/>
        <v>木</v>
      </c>
      <c r="AC193" s="1387" t="str">
        <f t="shared" si="89"/>
        <v>金</v>
      </c>
      <c r="AD193" s="1388" t="str">
        <f t="shared" si="89"/>
        <v>土</v>
      </c>
      <c r="AE193" s="1356"/>
      <c r="AF193" s="1366" t="s">
        <v>860</v>
      </c>
      <c r="AG193" s="1350">
        <f>+COUNTA(C194:AD195)</f>
        <v>0</v>
      </c>
    </row>
    <row r="194" spans="2:35" ht="13.5" customHeight="1">
      <c r="B194" s="3283" t="s">
        <v>861</v>
      </c>
      <c r="C194" s="3285"/>
      <c r="D194" s="3276"/>
      <c r="E194" s="3276"/>
      <c r="F194" s="3276"/>
      <c r="G194" s="3276"/>
      <c r="H194" s="3276"/>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76"/>
      <c r="AD194" s="3277"/>
      <c r="AE194" s="1356"/>
      <c r="AF194" s="1367" t="s">
        <v>862</v>
      </c>
      <c r="AG194" s="1368">
        <f>COUNTA(C192:AD192)-AG193</f>
        <v>28</v>
      </c>
    </row>
    <row r="195" spans="2:35" ht="13.5" customHeight="1">
      <c r="B195" s="3284"/>
      <c r="C195" s="3285"/>
      <c r="D195" s="3276"/>
      <c r="E195" s="3276"/>
      <c r="F195" s="3276"/>
      <c r="G195" s="3276"/>
      <c r="H195" s="3276"/>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76"/>
      <c r="AD195" s="3277"/>
      <c r="AE195" s="1356"/>
      <c r="AF195" s="1367" t="s">
        <v>863</v>
      </c>
      <c r="AG195" s="1369">
        <f>+COUNTA(C196:AD197)</f>
        <v>0</v>
      </c>
    </row>
    <row r="196" spans="2:35" ht="13.5" customHeight="1">
      <c r="B196" s="3288" t="s">
        <v>850</v>
      </c>
      <c r="C196" s="3280"/>
      <c r="D196" s="3266"/>
      <c r="E196" s="3266"/>
      <c r="F196" s="3266"/>
      <c r="G196" s="3266"/>
      <c r="H196" s="3266"/>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66"/>
      <c r="AD196" s="3268"/>
      <c r="AE196" s="1356"/>
      <c r="AF196" s="1367" t="s">
        <v>864</v>
      </c>
      <c r="AG196" s="1370">
        <f>+AG195/AG194</f>
        <v>0</v>
      </c>
    </row>
    <row r="197" spans="2:35">
      <c r="B197" s="3289"/>
      <c r="C197" s="3280"/>
      <c r="D197" s="3267"/>
      <c r="E197" s="3267"/>
      <c r="F197" s="3267"/>
      <c r="G197" s="3267"/>
      <c r="H197" s="3267"/>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67"/>
      <c r="AD197" s="3269"/>
      <c r="AE197" s="1356"/>
      <c r="AF197" s="1367" t="s">
        <v>844</v>
      </c>
      <c r="AG197" s="1369">
        <f>+COUNTA(C198:AD199)</f>
        <v>0</v>
      </c>
    </row>
    <row r="198" spans="2:35">
      <c r="B198" s="3286" t="s">
        <v>853</v>
      </c>
      <c r="C198" s="3272"/>
      <c r="D198" s="3274"/>
      <c r="E198" s="3274"/>
      <c r="F198" s="3274"/>
      <c r="G198" s="3274"/>
      <c r="H198" s="3274"/>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74"/>
      <c r="AD198" s="3264"/>
      <c r="AE198" s="1356"/>
      <c r="AF198" s="1367" t="s">
        <v>865</v>
      </c>
      <c r="AG198" s="1370">
        <f>+AG197/AG194</f>
        <v>0</v>
      </c>
    </row>
    <row r="199" spans="2:35">
      <c r="B199" s="3287"/>
      <c r="C199" s="3273"/>
      <c r="D199" s="3275"/>
      <c r="E199" s="3275"/>
      <c r="F199" s="3275"/>
      <c r="G199" s="3275"/>
      <c r="H199" s="3275"/>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75"/>
      <c r="AD199" s="3265"/>
      <c r="AE199" s="1356"/>
      <c r="AF199" s="1389" t="s">
        <v>2078</v>
      </c>
      <c r="AG199" s="1390">
        <f>SUM(C200:AD200)</f>
        <v>0</v>
      </c>
      <c r="AI199" s="1346">
        <f>SUM(C201:AD201)</f>
        <v>0</v>
      </c>
    </row>
    <row r="200" spans="2:35" hidden="1">
      <c r="B200" s="1356"/>
      <c r="C200" s="1376">
        <f>IF(AND(DAY(C192)&gt;=22,DAY(C192)&lt;=28,C193="土",OR(C198="休",C198="雨")),1,0)</f>
        <v>0</v>
      </c>
      <c r="D200" s="1376">
        <f>IF(AND(DAY(D192)&gt;=22,DAY(D192)&lt;=28,D193="土",OR(D198="休",D198="雨")),1,0)</f>
        <v>0</v>
      </c>
      <c r="E200" s="1376">
        <f>IF(AND(DAY(E192)&gt;=22,DAY(E192)&lt;=28,E193="土",OR(E198="休",E198="雨")),1,0)</f>
        <v>0</v>
      </c>
      <c r="F200" s="1376">
        <f t="shared" ref="F200:AD200" si="90">IF(AND(DAY(F192)&gt;=22,DAY(F192)&lt;=28,F193="土",OR(F198="休",F198="雨")),1,0)</f>
        <v>0</v>
      </c>
      <c r="G200" s="1376">
        <f t="shared" si="90"/>
        <v>0</v>
      </c>
      <c r="H200" s="1376">
        <f t="shared" si="90"/>
        <v>0</v>
      </c>
      <c r="I200" s="1376">
        <f t="shared" si="90"/>
        <v>0</v>
      </c>
      <c r="J200" s="1376">
        <f t="shared" si="90"/>
        <v>0</v>
      </c>
      <c r="K200" s="1376">
        <f t="shared" si="90"/>
        <v>0</v>
      </c>
      <c r="L200" s="1376">
        <f t="shared" si="90"/>
        <v>0</v>
      </c>
      <c r="M200" s="1376">
        <f t="shared" si="90"/>
        <v>0</v>
      </c>
      <c r="N200" s="1376">
        <f t="shared" si="90"/>
        <v>0</v>
      </c>
      <c r="O200" s="1376">
        <f t="shared" si="90"/>
        <v>0</v>
      </c>
      <c r="P200" s="1376">
        <f t="shared" si="90"/>
        <v>0</v>
      </c>
      <c r="Q200" s="1376">
        <f t="shared" si="90"/>
        <v>0</v>
      </c>
      <c r="R200" s="1376">
        <f t="shared" si="90"/>
        <v>0</v>
      </c>
      <c r="S200" s="1376">
        <f t="shared" si="90"/>
        <v>0</v>
      </c>
      <c r="T200" s="1376">
        <f t="shared" si="90"/>
        <v>0</v>
      </c>
      <c r="U200" s="1376">
        <f t="shared" si="90"/>
        <v>0</v>
      </c>
      <c r="V200" s="1376">
        <f t="shared" si="90"/>
        <v>0</v>
      </c>
      <c r="W200" s="1376">
        <f t="shared" si="90"/>
        <v>0</v>
      </c>
      <c r="X200" s="1376">
        <f t="shared" si="90"/>
        <v>0</v>
      </c>
      <c r="Y200" s="1376">
        <f t="shared" si="90"/>
        <v>0</v>
      </c>
      <c r="Z200" s="1376">
        <f t="shared" si="90"/>
        <v>0</v>
      </c>
      <c r="AA200" s="1376">
        <f t="shared" si="90"/>
        <v>0</v>
      </c>
      <c r="AB200" s="1376">
        <f t="shared" si="90"/>
        <v>0</v>
      </c>
      <c r="AC200" s="1376">
        <f t="shared" si="90"/>
        <v>0</v>
      </c>
      <c r="AD200" s="1376">
        <f t="shared" si="90"/>
        <v>0</v>
      </c>
      <c r="AE200" s="1356"/>
      <c r="AF200" s="1377"/>
      <c r="AG200" s="1378"/>
      <c r="AI200" s="1379"/>
    </row>
    <row r="201" spans="2:35" hidden="1">
      <c r="B201" s="1356"/>
      <c r="C201" s="1376">
        <f>IF(AND(DAY(C192)&gt;=22,DAY(C192)&lt;=28,C193="土"),1,0)</f>
        <v>0</v>
      </c>
      <c r="D201" s="1376">
        <f>IF(AND(DAY(D192)&gt;=22,DAY(D192)&lt;=28,D193="土"),1,0)</f>
        <v>0</v>
      </c>
      <c r="E201" s="1376">
        <f t="shared" ref="E201:AD201" si="91">IF(AND(DAY(E192)&gt;=22,DAY(E192)&lt;=28,E193="土"),1,0)</f>
        <v>0</v>
      </c>
      <c r="F201" s="1376">
        <f t="shared" si="91"/>
        <v>0</v>
      </c>
      <c r="G201" s="1376">
        <f t="shared" si="91"/>
        <v>0</v>
      </c>
      <c r="H201" s="1376">
        <f t="shared" si="91"/>
        <v>0</v>
      </c>
      <c r="I201" s="1376">
        <f t="shared" si="91"/>
        <v>0</v>
      </c>
      <c r="J201" s="1376">
        <f t="shared" si="91"/>
        <v>0</v>
      </c>
      <c r="K201" s="1376">
        <f t="shared" si="91"/>
        <v>0</v>
      </c>
      <c r="L201" s="1376">
        <f t="shared" si="91"/>
        <v>0</v>
      </c>
      <c r="M201" s="1376">
        <f t="shared" si="91"/>
        <v>0</v>
      </c>
      <c r="N201" s="1376">
        <f t="shared" si="91"/>
        <v>0</v>
      </c>
      <c r="O201" s="1376">
        <f t="shared" si="91"/>
        <v>0</v>
      </c>
      <c r="P201" s="1376">
        <f t="shared" si="91"/>
        <v>0</v>
      </c>
      <c r="Q201" s="1376">
        <f t="shared" si="91"/>
        <v>0</v>
      </c>
      <c r="R201" s="1376">
        <f t="shared" si="91"/>
        <v>0</v>
      </c>
      <c r="S201" s="1376">
        <f t="shared" si="91"/>
        <v>0</v>
      </c>
      <c r="T201" s="1376">
        <f t="shared" si="91"/>
        <v>0</v>
      </c>
      <c r="U201" s="1376">
        <f t="shared" si="91"/>
        <v>0</v>
      </c>
      <c r="V201" s="1376">
        <f t="shared" si="91"/>
        <v>0</v>
      </c>
      <c r="W201" s="1376">
        <f t="shared" si="91"/>
        <v>0</v>
      </c>
      <c r="X201" s="1376">
        <f t="shared" si="91"/>
        <v>0</v>
      </c>
      <c r="Y201" s="1376">
        <f t="shared" si="91"/>
        <v>0</v>
      </c>
      <c r="Z201" s="1376">
        <f t="shared" si="91"/>
        <v>0</v>
      </c>
      <c r="AA201" s="1376">
        <f t="shared" si="91"/>
        <v>0</v>
      </c>
      <c r="AB201" s="1376">
        <f t="shared" si="91"/>
        <v>0</v>
      </c>
      <c r="AC201" s="1376">
        <f t="shared" si="91"/>
        <v>0</v>
      </c>
      <c r="AD201" s="1376">
        <f t="shared" si="91"/>
        <v>0</v>
      </c>
      <c r="AE201" s="1356"/>
      <c r="AF201" s="1377"/>
      <c r="AG201" s="1378"/>
      <c r="AI201" s="1379"/>
    </row>
    <row r="202" spans="2:35">
      <c r="C202" s="1380"/>
      <c r="D202" s="1380"/>
      <c r="E202" s="1380"/>
      <c r="F202" s="1380"/>
      <c r="G202" s="1380"/>
      <c r="H202" s="1380"/>
      <c r="I202" s="1380"/>
      <c r="J202" s="1380"/>
      <c r="K202" s="1380"/>
      <c r="L202" s="1380"/>
      <c r="M202" s="1380"/>
      <c r="N202" s="1380"/>
      <c r="O202" s="1380"/>
      <c r="P202" s="1380"/>
      <c r="Q202" s="1380"/>
      <c r="R202" s="1380"/>
      <c r="S202" s="1380"/>
      <c r="T202" s="1380"/>
      <c r="U202" s="1380"/>
      <c r="V202" s="1380"/>
      <c r="W202" s="1380"/>
      <c r="X202" s="1380"/>
      <c r="Y202" s="1380"/>
      <c r="Z202" s="1380"/>
      <c r="AA202" s="1380"/>
      <c r="AB202" s="1380"/>
      <c r="AC202" s="1380"/>
      <c r="AD202" s="1380"/>
    </row>
    <row r="203" spans="2:35">
      <c r="B203" s="1357" t="s">
        <v>858</v>
      </c>
      <c r="C203" s="1391">
        <f>+AD192+1</f>
        <v>44885</v>
      </c>
      <c r="D203" s="1359">
        <f>+C203+1</f>
        <v>44886</v>
      </c>
      <c r="E203" s="1359">
        <f t="shared" ref="E203:V203" si="92">+D203+1</f>
        <v>44887</v>
      </c>
      <c r="F203" s="1359">
        <f t="shared" si="92"/>
        <v>44888</v>
      </c>
      <c r="G203" s="1359">
        <f t="shared" si="92"/>
        <v>44889</v>
      </c>
      <c r="H203" s="1359">
        <f t="shared" si="92"/>
        <v>44890</v>
      </c>
      <c r="I203" s="1359">
        <f t="shared" si="92"/>
        <v>44891</v>
      </c>
      <c r="J203" s="1359">
        <f t="shared" si="92"/>
        <v>44892</v>
      </c>
      <c r="K203" s="1359">
        <f t="shared" si="92"/>
        <v>44893</v>
      </c>
      <c r="L203" s="1359">
        <f t="shared" si="92"/>
        <v>44894</v>
      </c>
      <c r="M203" s="1359">
        <f t="shared" si="92"/>
        <v>44895</v>
      </c>
      <c r="N203" s="1359">
        <f t="shared" si="92"/>
        <v>44896</v>
      </c>
      <c r="O203" s="1359">
        <f t="shared" si="92"/>
        <v>44897</v>
      </c>
      <c r="P203" s="1359">
        <f t="shared" si="92"/>
        <v>44898</v>
      </c>
      <c r="Q203" s="1359">
        <f t="shared" si="92"/>
        <v>44899</v>
      </c>
      <c r="R203" s="1359">
        <f t="shared" si="92"/>
        <v>44900</v>
      </c>
      <c r="S203" s="1359">
        <f t="shared" si="92"/>
        <v>44901</v>
      </c>
      <c r="T203" s="1359">
        <f t="shared" si="92"/>
        <v>44902</v>
      </c>
      <c r="U203" s="1359">
        <f t="shared" si="92"/>
        <v>44903</v>
      </c>
      <c r="V203" s="1359">
        <f t="shared" si="92"/>
        <v>44904</v>
      </c>
      <c r="W203" s="1359">
        <f>+V203+1</f>
        <v>44905</v>
      </c>
      <c r="X203" s="1359">
        <f t="shared" ref="X203:Z203" si="93">+W203+1</f>
        <v>44906</v>
      </c>
      <c r="Y203" s="1359">
        <f t="shared" si="93"/>
        <v>44907</v>
      </c>
      <c r="Z203" s="1359">
        <f t="shared" si="93"/>
        <v>44908</v>
      </c>
      <c r="AA203" s="1359">
        <f>+Z203+1</f>
        <v>44909</v>
      </c>
      <c r="AB203" s="1359">
        <f t="shared" ref="AB203:AD203" si="94">+AA203+1</f>
        <v>44910</v>
      </c>
      <c r="AC203" s="1359">
        <f t="shared" si="94"/>
        <v>44911</v>
      </c>
      <c r="AD203" s="1394">
        <f t="shared" si="94"/>
        <v>44912</v>
      </c>
      <c r="AE203" s="1361"/>
      <c r="AF203" s="3281">
        <f>+AF192+1</f>
        <v>18</v>
      </c>
      <c r="AG203" s="3282"/>
    </row>
    <row r="204" spans="2:35">
      <c r="B204" s="1362" t="s">
        <v>859</v>
      </c>
      <c r="C204" s="1392" t="str">
        <f>TEXT(WEEKDAY(+C203),"aaa")</f>
        <v>日</v>
      </c>
      <c r="D204" s="1364" t="str">
        <f t="shared" ref="D204:AD204" si="95">TEXT(WEEKDAY(+D203),"aaa")</f>
        <v>月</v>
      </c>
      <c r="E204" s="1364" t="str">
        <f t="shared" si="95"/>
        <v>火</v>
      </c>
      <c r="F204" s="1364" t="str">
        <f t="shared" si="95"/>
        <v>水</v>
      </c>
      <c r="G204" s="1364" t="str">
        <f t="shared" si="95"/>
        <v>木</v>
      </c>
      <c r="H204" s="1364" t="str">
        <f t="shared" si="95"/>
        <v>金</v>
      </c>
      <c r="I204" s="1364" t="str">
        <f t="shared" si="95"/>
        <v>土</v>
      </c>
      <c r="J204" s="1364" t="str">
        <f t="shared" si="95"/>
        <v>日</v>
      </c>
      <c r="K204" s="1364" t="str">
        <f t="shared" si="95"/>
        <v>月</v>
      </c>
      <c r="L204" s="1364" t="str">
        <f t="shared" si="95"/>
        <v>火</v>
      </c>
      <c r="M204" s="1364" t="str">
        <f t="shared" si="95"/>
        <v>水</v>
      </c>
      <c r="N204" s="1364" t="str">
        <f t="shared" si="95"/>
        <v>木</v>
      </c>
      <c r="O204" s="1364" t="str">
        <f t="shared" si="95"/>
        <v>金</v>
      </c>
      <c r="P204" s="1364" t="str">
        <f t="shared" si="95"/>
        <v>土</v>
      </c>
      <c r="Q204" s="1364" t="str">
        <f t="shared" si="95"/>
        <v>日</v>
      </c>
      <c r="R204" s="1364" t="str">
        <f t="shared" si="95"/>
        <v>月</v>
      </c>
      <c r="S204" s="1364" t="str">
        <f t="shared" si="95"/>
        <v>火</v>
      </c>
      <c r="T204" s="1364" t="str">
        <f t="shared" si="95"/>
        <v>水</v>
      </c>
      <c r="U204" s="1364" t="str">
        <f t="shared" si="95"/>
        <v>木</v>
      </c>
      <c r="V204" s="1364" t="str">
        <f t="shared" si="95"/>
        <v>金</v>
      </c>
      <c r="W204" s="1364" t="str">
        <f t="shared" si="95"/>
        <v>土</v>
      </c>
      <c r="X204" s="1364" t="str">
        <f t="shared" si="95"/>
        <v>日</v>
      </c>
      <c r="Y204" s="1364" t="str">
        <f t="shared" si="95"/>
        <v>月</v>
      </c>
      <c r="Z204" s="1364" t="str">
        <f t="shared" si="95"/>
        <v>火</v>
      </c>
      <c r="AA204" s="1364" t="str">
        <f t="shared" si="95"/>
        <v>水</v>
      </c>
      <c r="AB204" s="1364" t="str">
        <f t="shared" si="95"/>
        <v>木</v>
      </c>
      <c r="AC204" s="1364" t="str">
        <f t="shared" si="95"/>
        <v>金</v>
      </c>
      <c r="AD204" s="1365" t="str">
        <f t="shared" si="95"/>
        <v>土</v>
      </c>
      <c r="AE204" s="1356"/>
      <c r="AF204" s="1366" t="s">
        <v>860</v>
      </c>
      <c r="AG204" s="1350">
        <f>+COUNTA(C205:AD206)</f>
        <v>0</v>
      </c>
    </row>
    <row r="205" spans="2:35" ht="13.5" customHeight="1">
      <c r="B205" s="3283" t="s">
        <v>861</v>
      </c>
      <c r="C205" s="3285"/>
      <c r="D205" s="3276"/>
      <c r="E205" s="3276"/>
      <c r="F205" s="3276"/>
      <c r="G205" s="3276"/>
      <c r="H205" s="3276"/>
      <c r="I205" s="3276"/>
      <c r="J205" s="3276"/>
      <c r="K205" s="3276"/>
      <c r="L205" s="3276"/>
      <c r="M205" s="3276"/>
      <c r="N205" s="3276"/>
      <c r="O205" s="3276"/>
      <c r="P205" s="3276"/>
      <c r="Q205" s="3276"/>
      <c r="R205" s="3276"/>
      <c r="S205" s="3276"/>
      <c r="T205" s="3276"/>
      <c r="U205" s="3276"/>
      <c r="V205" s="3276"/>
      <c r="W205" s="3276"/>
      <c r="X205" s="3276"/>
      <c r="Y205" s="3276"/>
      <c r="Z205" s="3276"/>
      <c r="AA205" s="3276"/>
      <c r="AB205" s="3276"/>
      <c r="AC205" s="3276"/>
      <c r="AD205" s="3277"/>
      <c r="AE205" s="1356"/>
      <c r="AF205" s="1367" t="s">
        <v>862</v>
      </c>
      <c r="AG205" s="1368">
        <f>COUNTA(C203:AD203)-AG204</f>
        <v>28</v>
      </c>
    </row>
    <row r="206" spans="2:35" ht="13.5" customHeight="1">
      <c r="B206" s="3284"/>
      <c r="C206" s="3285"/>
      <c r="D206" s="3276"/>
      <c r="E206" s="3276"/>
      <c r="F206" s="3276"/>
      <c r="G206" s="3276"/>
      <c r="H206" s="3276"/>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76"/>
      <c r="AD206" s="3277"/>
      <c r="AE206" s="1356"/>
      <c r="AF206" s="1367" t="s">
        <v>863</v>
      </c>
      <c r="AG206" s="1369">
        <f>+COUNTA(C207:AD208)</f>
        <v>0</v>
      </c>
    </row>
    <row r="207" spans="2:35" ht="13.5" customHeight="1">
      <c r="B207" s="3278" t="s">
        <v>850</v>
      </c>
      <c r="C207" s="3280"/>
      <c r="D207" s="3266"/>
      <c r="E207" s="3266"/>
      <c r="F207" s="3266"/>
      <c r="G207" s="3266"/>
      <c r="H207" s="3266"/>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66"/>
      <c r="AD207" s="3268"/>
      <c r="AE207" s="1356"/>
      <c r="AF207" s="1367" t="s">
        <v>864</v>
      </c>
      <c r="AG207" s="1370">
        <f>+AG206/AG205</f>
        <v>0</v>
      </c>
    </row>
    <row r="208" spans="2:35">
      <c r="B208" s="3279"/>
      <c r="C208" s="3280"/>
      <c r="D208" s="3267"/>
      <c r="E208" s="3267"/>
      <c r="F208" s="3267"/>
      <c r="G208" s="3267"/>
      <c r="H208" s="3267"/>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67"/>
      <c r="AD208" s="3269"/>
      <c r="AE208" s="1356"/>
      <c r="AF208" s="1367" t="s">
        <v>844</v>
      </c>
      <c r="AG208" s="1369">
        <f>+COUNTA(C209:AD210)</f>
        <v>0</v>
      </c>
    </row>
    <row r="209" spans="2:35">
      <c r="B209" s="3270" t="s">
        <v>853</v>
      </c>
      <c r="C209" s="3272"/>
      <c r="D209" s="3274"/>
      <c r="E209" s="3274"/>
      <c r="F209" s="3274"/>
      <c r="G209" s="3274"/>
      <c r="H209" s="3274"/>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74"/>
      <c r="AD209" s="3264"/>
      <c r="AE209" s="1356"/>
      <c r="AF209" s="1367" t="s">
        <v>865</v>
      </c>
      <c r="AG209" s="1370">
        <f>+AG208/AG205</f>
        <v>0</v>
      </c>
    </row>
    <row r="210" spans="2:35">
      <c r="B210" s="3271"/>
      <c r="C210" s="3273"/>
      <c r="D210" s="3275"/>
      <c r="E210" s="3275"/>
      <c r="F210" s="3275"/>
      <c r="G210" s="3275"/>
      <c r="H210" s="3275"/>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75"/>
      <c r="AD210" s="3265"/>
      <c r="AE210" s="1356"/>
      <c r="AF210" s="1389" t="s">
        <v>2078</v>
      </c>
      <c r="AG210" s="1390">
        <f>SUM(C211:AD211)</f>
        <v>0</v>
      </c>
      <c r="AI210" s="1346">
        <f>SUM(C212:AD212)</f>
        <v>1</v>
      </c>
    </row>
    <row r="211" spans="2:35" hidden="1">
      <c r="B211" s="1356"/>
      <c r="C211" s="1376">
        <f>IF(AND(DAY(C203)&gt;=22,DAY(C203)&lt;=28,C204="土",OR(C209="休",C209="雨")),1,0)</f>
        <v>0</v>
      </c>
      <c r="D211" s="1376">
        <f>IF(AND(DAY(D203)&gt;=22,DAY(D203)&lt;=28,D204="土",OR(D209="休",D209="雨")),1,0)</f>
        <v>0</v>
      </c>
      <c r="E211" s="1376">
        <f>IF(AND(DAY(E203)&gt;=22,DAY(E203)&lt;=28,E204="土",OR(E209="休",E209="雨")),1,0)</f>
        <v>0</v>
      </c>
      <c r="F211" s="1376">
        <f t="shared" ref="F211:AD211" si="96">IF(AND(DAY(F203)&gt;=22,DAY(F203)&lt;=28,F204="土",OR(F209="休",F209="雨")),1,0)</f>
        <v>0</v>
      </c>
      <c r="G211" s="1376">
        <f t="shared" si="96"/>
        <v>0</v>
      </c>
      <c r="H211" s="1376">
        <f t="shared" si="96"/>
        <v>0</v>
      </c>
      <c r="I211" s="1376">
        <f t="shared" si="96"/>
        <v>0</v>
      </c>
      <c r="J211" s="1376">
        <f t="shared" si="96"/>
        <v>0</v>
      </c>
      <c r="K211" s="1376">
        <f t="shared" si="96"/>
        <v>0</v>
      </c>
      <c r="L211" s="1376">
        <f t="shared" si="96"/>
        <v>0</v>
      </c>
      <c r="M211" s="1376">
        <f t="shared" si="96"/>
        <v>0</v>
      </c>
      <c r="N211" s="1376">
        <f t="shared" si="96"/>
        <v>0</v>
      </c>
      <c r="O211" s="1376">
        <f t="shared" si="96"/>
        <v>0</v>
      </c>
      <c r="P211" s="1376">
        <f t="shared" si="96"/>
        <v>0</v>
      </c>
      <c r="Q211" s="1376">
        <f t="shared" si="96"/>
        <v>0</v>
      </c>
      <c r="R211" s="1376">
        <f t="shared" si="96"/>
        <v>0</v>
      </c>
      <c r="S211" s="1376">
        <f t="shared" si="96"/>
        <v>0</v>
      </c>
      <c r="T211" s="1376">
        <f t="shared" si="96"/>
        <v>0</v>
      </c>
      <c r="U211" s="1376">
        <f t="shared" si="96"/>
        <v>0</v>
      </c>
      <c r="V211" s="1376">
        <f t="shared" si="96"/>
        <v>0</v>
      </c>
      <c r="W211" s="1376">
        <f t="shared" si="96"/>
        <v>0</v>
      </c>
      <c r="X211" s="1376">
        <f t="shared" si="96"/>
        <v>0</v>
      </c>
      <c r="Y211" s="1376">
        <f t="shared" si="96"/>
        <v>0</v>
      </c>
      <c r="Z211" s="1376">
        <f t="shared" si="96"/>
        <v>0</v>
      </c>
      <c r="AA211" s="1376">
        <f t="shared" si="96"/>
        <v>0</v>
      </c>
      <c r="AB211" s="1376">
        <f t="shared" si="96"/>
        <v>0</v>
      </c>
      <c r="AC211" s="1376">
        <f t="shared" si="96"/>
        <v>0</v>
      </c>
      <c r="AD211" s="1376">
        <f t="shared" si="96"/>
        <v>0</v>
      </c>
      <c r="AE211" s="1356"/>
      <c r="AF211" s="1377"/>
      <c r="AG211" s="1378"/>
      <c r="AI211" s="1379"/>
    </row>
    <row r="212" spans="2:35" hidden="1">
      <c r="B212" s="1356"/>
      <c r="C212" s="1376">
        <f>IF(AND(DAY(C203)&gt;=22,DAY(C203)&lt;=28,C204="土"),1,0)</f>
        <v>0</v>
      </c>
      <c r="D212" s="1376">
        <f>IF(AND(DAY(D203)&gt;=22,DAY(D203)&lt;=28,D204="土"),1,0)</f>
        <v>0</v>
      </c>
      <c r="E212" s="1376">
        <f t="shared" ref="E212:AD212" si="97">IF(AND(DAY(E203)&gt;=22,DAY(E203)&lt;=28,E204="土"),1,0)</f>
        <v>0</v>
      </c>
      <c r="F212" s="1376">
        <f t="shared" si="97"/>
        <v>0</v>
      </c>
      <c r="G212" s="1376">
        <f t="shared" si="97"/>
        <v>0</v>
      </c>
      <c r="H212" s="1376">
        <f t="shared" si="97"/>
        <v>0</v>
      </c>
      <c r="I212" s="1376">
        <f t="shared" si="97"/>
        <v>1</v>
      </c>
      <c r="J212" s="1376">
        <f t="shared" si="97"/>
        <v>0</v>
      </c>
      <c r="K212" s="1376">
        <f t="shared" si="97"/>
        <v>0</v>
      </c>
      <c r="L212" s="1376">
        <f t="shared" si="97"/>
        <v>0</v>
      </c>
      <c r="M212" s="1376">
        <f t="shared" si="97"/>
        <v>0</v>
      </c>
      <c r="N212" s="1376">
        <f t="shared" si="97"/>
        <v>0</v>
      </c>
      <c r="O212" s="1376">
        <f t="shared" si="97"/>
        <v>0</v>
      </c>
      <c r="P212" s="1376">
        <f t="shared" si="97"/>
        <v>0</v>
      </c>
      <c r="Q212" s="1376">
        <f t="shared" si="97"/>
        <v>0</v>
      </c>
      <c r="R212" s="1376">
        <f t="shared" si="97"/>
        <v>0</v>
      </c>
      <c r="S212" s="1376">
        <f t="shared" si="97"/>
        <v>0</v>
      </c>
      <c r="T212" s="1376">
        <f t="shared" si="97"/>
        <v>0</v>
      </c>
      <c r="U212" s="1376">
        <f t="shared" si="97"/>
        <v>0</v>
      </c>
      <c r="V212" s="1376">
        <f t="shared" si="97"/>
        <v>0</v>
      </c>
      <c r="W212" s="1376">
        <f t="shared" si="97"/>
        <v>0</v>
      </c>
      <c r="X212" s="1376">
        <f t="shared" si="97"/>
        <v>0</v>
      </c>
      <c r="Y212" s="1376">
        <f t="shared" si="97"/>
        <v>0</v>
      </c>
      <c r="Z212" s="1376">
        <f t="shared" si="97"/>
        <v>0</v>
      </c>
      <c r="AA212" s="1376">
        <f t="shared" si="97"/>
        <v>0</v>
      </c>
      <c r="AB212" s="1376">
        <f t="shared" si="97"/>
        <v>0</v>
      </c>
      <c r="AC212" s="1376">
        <f t="shared" si="97"/>
        <v>0</v>
      </c>
      <c r="AD212" s="1376">
        <f t="shared" si="97"/>
        <v>0</v>
      </c>
      <c r="AE212" s="1356"/>
      <c r="AF212" s="1377"/>
      <c r="AG212" s="1378"/>
      <c r="AI212" s="1379"/>
    </row>
  </sheetData>
  <mergeCells count="1618">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L21:L22"/>
    <mergeCell ref="M21:M22"/>
    <mergeCell ref="B21:B22"/>
    <mergeCell ref="C21:C22"/>
    <mergeCell ref="D21:D22"/>
    <mergeCell ref="E21:E22"/>
    <mergeCell ref="F21:F22"/>
    <mergeCell ref="G21:G22"/>
    <mergeCell ref="AB14:AB15"/>
    <mergeCell ref="AC14:AC15"/>
    <mergeCell ref="AD14:AD15"/>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AB45:AB46"/>
    <mergeCell ref="S36:S37"/>
    <mergeCell ref="T36:T37"/>
    <mergeCell ref="U36:U37"/>
    <mergeCell ref="V36:V37"/>
    <mergeCell ref="AB32:AB33"/>
    <mergeCell ref="AC32:AC33"/>
    <mergeCell ref="AD32:AD33"/>
    <mergeCell ref="U32:U33"/>
    <mergeCell ref="V32:V33"/>
    <mergeCell ref="W32:W33"/>
    <mergeCell ref="X32:X33"/>
    <mergeCell ref="Y32:Y33"/>
    <mergeCell ref="Z32:Z33"/>
    <mergeCell ref="AA32:AA33"/>
    <mergeCell ref="W36:W37"/>
    <mergeCell ref="X36:X37"/>
    <mergeCell ref="Y36:Y37"/>
    <mergeCell ref="Z36:Z37"/>
    <mergeCell ref="AA36:AA37"/>
    <mergeCell ref="AB36:AB37"/>
    <mergeCell ref="AC36:AC37"/>
    <mergeCell ref="AD36:AD37"/>
    <mergeCell ref="S45:S46"/>
    <mergeCell ref="T45:T46"/>
    <mergeCell ref="U45:U46"/>
    <mergeCell ref="V45:V46"/>
    <mergeCell ref="W45:W46"/>
    <mergeCell ref="AF115:AG115"/>
    <mergeCell ref="B117:B118"/>
    <mergeCell ref="C117:C118"/>
    <mergeCell ref="D117:D118"/>
    <mergeCell ref="E117:E118"/>
    <mergeCell ref="F117:F118"/>
    <mergeCell ref="S100:S101"/>
    <mergeCell ref="T100:T101"/>
    <mergeCell ref="U100:U101"/>
    <mergeCell ref="V100:V101"/>
    <mergeCell ref="X87:X88"/>
    <mergeCell ref="AD76:AD77"/>
    <mergeCell ref="S69:S70"/>
    <mergeCell ref="T69:T70"/>
    <mergeCell ref="U69:U70"/>
    <mergeCell ref="V69:V70"/>
    <mergeCell ref="W69:W70"/>
    <mergeCell ref="X69:X70"/>
    <mergeCell ref="Y69:Y70"/>
    <mergeCell ref="Z69:Z70"/>
    <mergeCell ref="AA69:AA70"/>
    <mergeCell ref="AF74:AG74"/>
    <mergeCell ref="B76:B77"/>
    <mergeCell ref="C76:C77"/>
    <mergeCell ref="D76:D77"/>
    <mergeCell ref="E76:E77"/>
    <mergeCell ref="F76:F77"/>
    <mergeCell ref="G76:G77"/>
    <mergeCell ref="H76:H77"/>
    <mergeCell ref="I76:I77"/>
    <mergeCell ref="J76:J77"/>
    <mergeCell ref="K76:K77"/>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AA130:AA131"/>
    <mergeCell ref="B128:B129"/>
    <mergeCell ref="C128:C129"/>
    <mergeCell ref="D128:D129"/>
    <mergeCell ref="E128:E129"/>
    <mergeCell ref="F128:F129"/>
    <mergeCell ref="G128:G129"/>
    <mergeCell ref="H128:H129"/>
    <mergeCell ref="I128:I129"/>
    <mergeCell ref="AB128:AB129"/>
    <mergeCell ref="AC128:AC129"/>
    <mergeCell ref="AD128:AD129"/>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B139:B140"/>
    <mergeCell ref="C139:C140"/>
    <mergeCell ref="D139:D140"/>
    <mergeCell ref="E139:E140"/>
    <mergeCell ref="F139:F140"/>
    <mergeCell ref="AB130:AB131"/>
    <mergeCell ref="AC130:AC131"/>
    <mergeCell ref="AD130:AD131"/>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G3:P3"/>
    <mergeCell ref="B174:B175"/>
    <mergeCell ref="C174:C175"/>
    <mergeCell ref="D174:D175"/>
    <mergeCell ref="Y161:Y162"/>
    <mergeCell ref="S154:S155"/>
    <mergeCell ref="T154:T155"/>
    <mergeCell ref="U154:U155"/>
    <mergeCell ref="V154:V155"/>
    <mergeCell ref="Z143:Z144"/>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S5:T5"/>
    <mergeCell ref="U5:V5"/>
    <mergeCell ref="W5:X5"/>
    <mergeCell ref="Y5:Z5"/>
    <mergeCell ref="AF19:AG19"/>
    <mergeCell ref="B25:B26"/>
    <mergeCell ref="C25:C26"/>
    <mergeCell ref="D25:D26"/>
    <mergeCell ref="E25:E26"/>
    <mergeCell ref="F25:F26"/>
    <mergeCell ref="G25:G26"/>
    <mergeCell ref="H25:H26"/>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W25:W26"/>
    <mergeCell ref="X25:X26"/>
    <mergeCell ref="Y25:Y26"/>
    <mergeCell ref="Z25:Z26"/>
    <mergeCell ref="AA25:AA26"/>
    <mergeCell ref="AB25:AB26"/>
    <mergeCell ref="AC25:AC26"/>
    <mergeCell ref="AD25:AD26"/>
    <mergeCell ref="AF30:AG30"/>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AF41:AG41"/>
    <mergeCell ref="B43:B44"/>
    <mergeCell ref="C43:C44"/>
    <mergeCell ref="D43:D44"/>
    <mergeCell ref="E43:E44"/>
    <mergeCell ref="F43:F44"/>
    <mergeCell ref="G43:G44"/>
    <mergeCell ref="H43:H44"/>
    <mergeCell ref="I43:I44"/>
    <mergeCell ref="J43:J44"/>
    <mergeCell ref="K43:K44"/>
    <mergeCell ref="L43:L44"/>
    <mergeCell ref="M43:M44"/>
    <mergeCell ref="N43:N44"/>
    <mergeCell ref="O43:O44"/>
    <mergeCell ref="P43:P44"/>
    <mergeCell ref="Q43:Q44"/>
    <mergeCell ref="R43:R44"/>
    <mergeCell ref="S43:S44"/>
    <mergeCell ref="T43:T44"/>
    <mergeCell ref="U43:U44"/>
    <mergeCell ref="V43:V44"/>
    <mergeCell ref="W43:W44"/>
    <mergeCell ref="X43:X44"/>
    <mergeCell ref="Y43:Y44"/>
    <mergeCell ref="Z43:Z44"/>
    <mergeCell ref="AA43:AA44"/>
    <mergeCell ref="AB43:AB44"/>
    <mergeCell ref="AC43:AC44"/>
    <mergeCell ref="AD43:AD44"/>
    <mergeCell ref="B45:B46"/>
    <mergeCell ref="C45:C46"/>
    <mergeCell ref="D45:D46"/>
    <mergeCell ref="E45:E46"/>
    <mergeCell ref="F45:F46"/>
    <mergeCell ref="G45:G46"/>
    <mergeCell ref="H45:H46"/>
    <mergeCell ref="I45:I46"/>
    <mergeCell ref="J45:J46"/>
    <mergeCell ref="K45:K46"/>
    <mergeCell ref="L45:L46"/>
    <mergeCell ref="M45:M46"/>
    <mergeCell ref="N45:N46"/>
    <mergeCell ref="O45:O46"/>
    <mergeCell ref="P45:P46"/>
    <mergeCell ref="Q45:Q46"/>
    <mergeCell ref="R45:R46"/>
    <mergeCell ref="X45:X46"/>
    <mergeCell ref="Y45:Y46"/>
    <mergeCell ref="Z45:Z46"/>
    <mergeCell ref="AA45:AA46"/>
    <mergeCell ref="AC45:AC46"/>
    <mergeCell ref="AD45:AD46"/>
    <mergeCell ref="B47:B48"/>
    <mergeCell ref="C47:C48"/>
    <mergeCell ref="D47:D48"/>
    <mergeCell ref="E47:E48"/>
    <mergeCell ref="F47:F48"/>
    <mergeCell ref="G47:G48"/>
    <mergeCell ref="H47:H48"/>
    <mergeCell ref="I47:I48"/>
    <mergeCell ref="J47:J48"/>
    <mergeCell ref="K47:K48"/>
    <mergeCell ref="L47:L48"/>
    <mergeCell ref="M47:M48"/>
    <mergeCell ref="N47:N48"/>
    <mergeCell ref="O47:O48"/>
    <mergeCell ref="P47:P48"/>
    <mergeCell ref="Q47:Q48"/>
    <mergeCell ref="R47:R48"/>
    <mergeCell ref="S47:S48"/>
    <mergeCell ref="T47:T48"/>
    <mergeCell ref="U47:U48"/>
    <mergeCell ref="V47:V48"/>
    <mergeCell ref="W47:W48"/>
    <mergeCell ref="X47:X48"/>
    <mergeCell ref="Y47:Y48"/>
    <mergeCell ref="Z47:Z48"/>
    <mergeCell ref="AA47:AA48"/>
    <mergeCell ref="AB47:AB48"/>
    <mergeCell ref="AC47:AC48"/>
    <mergeCell ref="AD47:AD48"/>
    <mergeCell ref="AF52:AG52"/>
    <mergeCell ref="B54:B55"/>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W56:W57"/>
    <mergeCell ref="X56:X57"/>
    <mergeCell ref="Y56:Y57"/>
    <mergeCell ref="Z56:Z57"/>
    <mergeCell ref="AA56:AA57"/>
    <mergeCell ref="AB56:AB57"/>
    <mergeCell ref="AC56:AC57"/>
    <mergeCell ref="AD56:AD57"/>
    <mergeCell ref="S56:S57"/>
    <mergeCell ref="T56:T57"/>
    <mergeCell ref="U56:U57"/>
    <mergeCell ref="V56:V57"/>
    <mergeCell ref="B58:B59"/>
    <mergeCell ref="C58:C59"/>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F63:AG63"/>
    <mergeCell ref="B65:B66"/>
    <mergeCell ref="C65:C66"/>
    <mergeCell ref="D65:D66"/>
    <mergeCell ref="E65:E66"/>
    <mergeCell ref="F65:F66"/>
    <mergeCell ref="G65:G66"/>
    <mergeCell ref="H65:H66"/>
    <mergeCell ref="I65:I66"/>
    <mergeCell ref="J65:J66"/>
    <mergeCell ref="K65:K66"/>
    <mergeCell ref="L65:L66"/>
    <mergeCell ref="M65:M66"/>
    <mergeCell ref="N65:N66"/>
    <mergeCell ref="O65:O66"/>
    <mergeCell ref="P65:P66"/>
    <mergeCell ref="Q65:Q66"/>
    <mergeCell ref="R65:R66"/>
    <mergeCell ref="S65:S66"/>
    <mergeCell ref="T65:T66"/>
    <mergeCell ref="B67:B68"/>
    <mergeCell ref="C67:C68"/>
    <mergeCell ref="D67:D68"/>
    <mergeCell ref="E67:E68"/>
    <mergeCell ref="F67:F68"/>
    <mergeCell ref="G67:G68"/>
    <mergeCell ref="H67:H68"/>
    <mergeCell ref="I67:I68"/>
    <mergeCell ref="J67:J68"/>
    <mergeCell ref="K67:K68"/>
    <mergeCell ref="L67:L68"/>
    <mergeCell ref="M67:M68"/>
    <mergeCell ref="N67:N68"/>
    <mergeCell ref="O67:O68"/>
    <mergeCell ref="P67:P68"/>
    <mergeCell ref="Q67:Q68"/>
    <mergeCell ref="R67:R68"/>
    <mergeCell ref="AC67:AC68"/>
    <mergeCell ref="AD67:AD68"/>
    <mergeCell ref="AB65:AB66"/>
    <mergeCell ref="B69:B70"/>
    <mergeCell ref="C69:C70"/>
    <mergeCell ref="D69:D70"/>
    <mergeCell ref="E69:E70"/>
    <mergeCell ref="F69:F70"/>
    <mergeCell ref="G69:G70"/>
    <mergeCell ref="H69:H70"/>
    <mergeCell ref="I69:I70"/>
    <mergeCell ref="J69:J70"/>
    <mergeCell ref="K69:K70"/>
    <mergeCell ref="L69:L70"/>
    <mergeCell ref="M69:M70"/>
    <mergeCell ref="N69:N70"/>
    <mergeCell ref="O69:O70"/>
    <mergeCell ref="P69:P70"/>
    <mergeCell ref="Q69:Q70"/>
    <mergeCell ref="R69:R70"/>
    <mergeCell ref="AB69:AB70"/>
    <mergeCell ref="AC69:AC70"/>
    <mergeCell ref="AD69:AD70"/>
    <mergeCell ref="U65:U66"/>
    <mergeCell ref="V65:V66"/>
    <mergeCell ref="W65:W66"/>
    <mergeCell ref="X65:X66"/>
    <mergeCell ref="Y65:Y66"/>
    <mergeCell ref="Z65:Z66"/>
    <mergeCell ref="AA65:AA66"/>
    <mergeCell ref="AC65:AC66"/>
    <mergeCell ref="AD65:AD6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Y67:Y68"/>
    <mergeCell ref="Z67:Z68"/>
    <mergeCell ref="AA67:AA68"/>
    <mergeCell ref="AB67:AB68"/>
    <mergeCell ref="S67:S68"/>
    <mergeCell ref="T67:T68"/>
    <mergeCell ref="U67:U68"/>
    <mergeCell ref="V67:V68"/>
    <mergeCell ref="W67:W68"/>
    <mergeCell ref="X67:X68"/>
    <mergeCell ref="AC76:AC77"/>
    <mergeCell ref="B78:B79"/>
    <mergeCell ref="C78:C79"/>
    <mergeCell ref="D78:D79"/>
    <mergeCell ref="E78:E79"/>
    <mergeCell ref="F78:F79"/>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W78:W79"/>
    <mergeCell ref="X78:X79"/>
    <mergeCell ref="Y78:Y79"/>
    <mergeCell ref="Z78:Z79"/>
    <mergeCell ref="AA78:AA79"/>
    <mergeCell ref="AB78:AB79"/>
    <mergeCell ref="AC78:AC79"/>
    <mergeCell ref="L76:L77"/>
    <mergeCell ref="M76:M77"/>
    <mergeCell ref="N76:N77"/>
    <mergeCell ref="AD78:AD79"/>
    <mergeCell ref="B80:B81"/>
    <mergeCell ref="C80:C81"/>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F85:AG85"/>
    <mergeCell ref="B87:B88"/>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Y87:Y88"/>
    <mergeCell ref="Z87:Z88"/>
    <mergeCell ref="AA87:AA88"/>
    <mergeCell ref="AB87:AB88"/>
    <mergeCell ref="AC87:AC88"/>
    <mergeCell ref="AD87:AD88"/>
    <mergeCell ref="R91:R92"/>
    <mergeCell ref="S91:S92"/>
    <mergeCell ref="T91:T92"/>
    <mergeCell ref="U91:U92"/>
    <mergeCell ref="B89:B90"/>
    <mergeCell ref="C89:C90"/>
    <mergeCell ref="D89:D90"/>
    <mergeCell ref="E89:E90"/>
    <mergeCell ref="F89:F90"/>
    <mergeCell ref="G89:G90"/>
    <mergeCell ref="H89:H90"/>
    <mergeCell ref="I89:I90"/>
    <mergeCell ref="J89:J90"/>
    <mergeCell ref="K89:K90"/>
    <mergeCell ref="L89:L90"/>
    <mergeCell ref="M89:M90"/>
    <mergeCell ref="N89:N90"/>
    <mergeCell ref="O89:O90"/>
    <mergeCell ref="P89:P90"/>
    <mergeCell ref="Q89:Q90"/>
    <mergeCell ref="R89:R90"/>
    <mergeCell ref="T98:T99"/>
    <mergeCell ref="U98:U99"/>
    <mergeCell ref="V98:V99"/>
    <mergeCell ref="W98:W99"/>
    <mergeCell ref="S89:S90"/>
    <mergeCell ref="T89:T90"/>
    <mergeCell ref="U89:U90"/>
    <mergeCell ref="V89:V90"/>
    <mergeCell ref="W89:W90"/>
    <mergeCell ref="X89:X90"/>
    <mergeCell ref="Y89:Y90"/>
    <mergeCell ref="Z89:Z90"/>
    <mergeCell ref="AA89:AA90"/>
    <mergeCell ref="AB89:AB90"/>
    <mergeCell ref="AC89:AC90"/>
    <mergeCell ref="AD89:AD90"/>
    <mergeCell ref="B91:B92"/>
    <mergeCell ref="C91:C92"/>
    <mergeCell ref="D91:D92"/>
    <mergeCell ref="E91:E92"/>
    <mergeCell ref="F91:F92"/>
    <mergeCell ref="G91:G92"/>
    <mergeCell ref="H91:H92"/>
    <mergeCell ref="I91:I92"/>
    <mergeCell ref="J91:J92"/>
    <mergeCell ref="K91:K92"/>
    <mergeCell ref="L91:L92"/>
    <mergeCell ref="M91:M92"/>
    <mergeCell ref="N91:N92"/>
    <mergeCell ref="O91:O92"/>
    <mergeCell ref="P91:P92"/>
    <mergeCell ref="Q91:Q92"/>
    <mergeCell ref="AA100:AA101"/>
    <mergeCell ref="AB100:AB101"/>
    <mergeCell ref="AC100:AC101"/>
    <mergeCell ref="AD100:AD101"/>
    <mergeCell ref="V91:V92"/>
    <mergeCell ref="W91:W92"/>
    <mergeCell ref="X91:X92"/>
    <mergeCell ref="Y91:Y92"/>
    <mergeCell ref="Z91:Z92"/>
    <mergeCell ref="AA91:AA92"/>
    <mergeCell ref="AB91:AB92"/>
    <mergeCell ref="AC91:AC92"/>
    <mergeCell ref="AD91:AD92"/>
    <mergeCell ref="AF96:AG96"/>
    <mergeCell ref="B98:B99"/>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O102:O103"/>
    <mergeCell ref="P102:P103"/>
    <mergeCell ref="Q102:Q103"/>
    <mergeCell ref="R102:R103"/>
    <mergeCell ref="X98:X99"/>
    <mergeCell ref="Y98:Y99"/>
    <mergeCell ref="Z98:Z99"/>
    <mergeCell ref="AA98:AA99"/>
    <mergeCell ref="AB98:AB99"/>
    <mergeCell ref="AC98:AC99"/>
    <mergeCell ref="AD98:AD99"/>
    <mergeCell ref="B100:B101"/>
    <mergeCell ref="C100:C101"/>
    <mergeCell ref="D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W100:W101"/>
    <mergeCell ref="X100:X101"/>
    <mergeCell ref="Y100:Y101"/>
    <mergeCell ref="Z100:Z101"/>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B110:E110"/>
    <mergeCell ref="B111:E111"/>
    <mergeCell ref="G111:K111"/>
    <mergeCell ref="B112:E112"/>
    <mergeCell ref="G112:K112"/>
    <mergeCell ref="L112:N112"/>
    <mergeCell ref="P112:R112"/>
    <mergeCell ref="B102:B103"/>
    <mergeCell ref="C102:C103"/>
    <mergeCell ref="D102:D103"/>
    <mergeCell ref="E102:E103"/>
    <mergeCell ref="F102:F103"/>
    <mergeCell ref="G102:G103"/>
    <mergeCell ref="H102:H103"/>
    <mergeCell ref="I102:I103"/>
    <mergeCell ref="J102:J103"/>
    <mergeCell ref="K102:K103"/>
    <mergeCell ref="L102:L103"/>
    <mergeCell ref="M102:M103"/>
    <mergeCell ref="N102:N103"/>
    <mergeCell ref="AF126:AG126"/>
    <mergeCell ref="B132:B133"/>
    <mergeCell ref="C132:C133"/>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H130:H131"/>
    <mergeCell ref="V128:V129"/>
    <mergeCell ref="AF137:AG137"/>
    <mergeCell ref="B141:B142"/>
    <mergeCell ref="C141:C142"/>
    <mergeCell ref="D141:D142"/>
    <mergeCell ref="E141:E142"/>
    <mergeCell ref="F141:F142"/>
    <mergeCell ref="G141:G142"/>
    <mergeCell ref="H141:H142"/>
    <mergeCell ref="I141:I142"/>
    <mergeCell ref="J141:J142"/>
    <mergeCell ref="K141:K142"/>
    <mergeCell ref="L141:L142"/>
    <mergeCell ref="M141:M142"/>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K139:K140"/>
    <mergeCell ref="L139:L140"/>
    <mergeCell ref="B143:B144"/>
    <mergeCell ref="C143:C144"/>
    <mergeCell ref="D143:D144"/>
    <mergeCell ref="E143:E144"/>
    <mergeCell ref="F143:F144"/>
    <mergeCell ref="G143:G144"/>
    <mergeCell ref="H143:H144"/>
    <mergeCell ref="I143:I144"/>
    <mergeCell ref="J143:J144"/>
    <mergeCell ref="K143:K144"/>
    <mergeCell ref="L143:L144"/>
    <mergeCell ref="M143:M144"/>
    <mergeCell ref="N143:N144"/>
    <mergeCell ref="O143:O144"/>
    <mergeCell ref="P143:P144"/>
    <mergeCell ref="Q143:Q144"/>
    <mergeCell ref="R143:R144"/>
    <mergeCell ref="S143:S144"/>
    <mergeCell ref="T143:T144"/>
    <mergeCell ref="U143:U144"/>
    <mergeCell ref="V143:V144"/>
    <mergeCell ref="W143:W144"/>
    <mergeCell ref="X143:X144"/>
    <mergeCell ref="Y143:Y144"/>
    <mergeCell ref="AA143:AA144"/>
    <mergeCell ref="AB143:AB144"/>
    <mergeCell ref="AC143:AC144"/>
    <mergeCell ref="AD143:AD144"/>
    <mergeCell ref="AF148:AG148"/>
    <mergeCell ref="B150:B151"/>
    <mergeCell ref="C150:C151"/>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B152:B153"/>
    <mergeCell ref="C152:C153"/>
    <mergeCell ref="D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B154:B155"/>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W154:W155"/>
    <mergeCell ref="X154:X155"/>
    <mergeCell ref="Y154:Y155"/>
    <mergeCell ref="Z154:Z155"/>
    <mergeCell ref="AA154:AA155"/>
    <mergeCell ref="AB154:AB155"/>
    <mergeCell ref="AC154:AC155"/>
    <mergeCell ref="AD154:AD155"/>
    <mergeCell ref="AF159:AG159"/>
    <mergeCell ref="B161:B162"/>
    <mergeCell ref="C161:C162"/>
    <mergeCell ref="D161:D162"/>
    <mergeCell ref="E161:E162"/>
    <mergeCell ref="F161:F162"/>
    <mergeCell ref="G161:G162"/>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X161:X162"/>
    <mergeCell ref="Z161:Z162"/>
    <mergeCell ref="AA161:AA162"/>
    <mergeCell ref="AB161:AB162"/>
    <mergeCell ref="AC161:AC162"/>
    <mergeCell ref="AD161:AD162"/>
    <mergeCell ref="B163:B164"/>
    <mergeCell ref="C163:C164"/>
    <mergeCell ref="D163:D164"/>
    <mergeCell ref="E163:E164"/>
    <mergeCell ref="F163:F164"/>
    <mergeCell ref="G163:G164"/>
    <mergeCell ref="H163:H164"/>
    <mergeCell ref="I163:I164"/>
    <mergeCell ref="J163:J164"/>
    <mergeCell ref="K163:K164"/>
    <mergeCell ref="L163:L164"/>
    <mergeCell ref="M163:M164"/>
    <mergeCell ref="N163:N164"/>
    <mergeCell ref="O163:O164"/>
    <mergeCell ref="P163:P164"/>
    <mergeCell ref="Q163:Q164"/>
    <mergeCell ref="R163:R164"/>
    <mergeCell ref="S163:S164"/>
    <mergeCell ref="T163:T164"/>
    <mergeCell ref="U163:U164"/>
    <mergeCell ref="V163:V164"/>
    <mergeCell ref="W163:W164"/>
    <mergeCell ref="X163:X164"/>
    <mergeCell ref="Y163:Y164"/>
    <mergeCell ref="Z163:Z164"/>
    <mergeCell ref="AA163:AA164"/>
    <mergeCell ref="AB163:AB164"/>
    <mergeCell ref="AC163:AC164"/>
    <mergeCell ref="AD163:AD164"/>
    <mergeCell ref="B165:B166"/>
    <mergeCell ref="C165:C166"/>
    <mergeCell ref="D165:D166"/>
    <mergeCell ref="E165:E166"/>
    <mergeCell ref="F165:F166"/>
    <mergeCell ref="G165:G166"/>
    <mergeCell ref="H165:H166"/>
    <mergeCell ref="I165:I166"/>
    <mergeCell ref="J165:J166"/>
    <mergeCell ref="K165:K166"/>
    <mergeCell ref="L165:L166"/>
    <mergeCell ref="M165:M166"/>
    <mergeCell ref="N165:N166"/>
    <mergeCell ref="O165:O166"/>
    <mergeCell ref="P165:P166"/>
    <mergeCell ref="Q165:Q166"/>
    <mergeCell ref="R165:R166"/>
    <mergeCell ref="S165:S166"/>
    <mergeCell ref="T165:T166"/>
    <mergeCell ref="U165:U166"/>
    <mergeCell ref="V165:V166"/>
    <mergeCell ref="W165:W166"/>
    <mergeCell ref="X165:X166"/>
    <mergeCell ref="Y165:Y166"/>
    <mergeCell ref="Z165:Z166"/>
    <mergeCell ref="AA165:AA166"/>
    <mergeCell ref="AB165:AB166"/>
    <mergeCell ref="AC165:AC166"/>
    <mergeCell ref="AD165:AD166"/>
    <mergeCell ref="AF170:AG170"/>
    <mergeCell ref="B172:B173"/>
    <mergeCell ref="C172:C173"/>
    <mergeCell ref="D172:D173"/>
    <mergeCell ref="E172:E173"/>
    <mergeCell ref="F172:F173"/>
    <mergeCell ref="G172:G173"/>
    <mergeCell ref="H172:H173"/>
    <mergeCell ref="I172:I173"/>
    <mergeCell ref="J172:J173"/>
    <mergeCell ref="K172:K173"/>
    <mergeCell ref="L172:L173"/>
    <mergeCell ref="M172:M173"/>
    <mergeCell ref="N172:N173"/>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E174:E175"/>
    <mergeCell ref="F174:F175"/>
    <mergeCell ref="G174:G175"/>
    <mergeCell ref="H174:H175"/>
    <mergeCell ref="I174:I175"/>
    <mergeCell ref="J174:J175"/>
    <mergeCell ref="K174:K175"/>
    <mergeCell ref="L174:L175"/>
    <mergeCell ref="M174:M175"/>
    <mergeCell ref="N174:N175"/>
    <mergeCell ref="O174:O175"/>
    <mergeCell ref="P174:P175"/>
    <mergeCell ref="Q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B176:B177"/>
    <mergeCell ref="C176:C177"/>
    <mergeCell ref="D176:D177"/>
    <mergeCell ref="E176:E177"/>
    <mergeCell ref="F176:F177"/>
    <mergeCell ref="G176:G177"/>
    <mergeCell ref="H176:H177"/>
    <mergeCell ref="I176:I177"/>
    <mergeCell ref="J176:J177"/>
    <mergeCell ref="K176:K177"/>
    <mergeCell ref="L176:L177"/>
    <mergeCell ref="M176:M177"/>
    <mergeCell ref="N176:N177"/>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F181:AG181"/>
    <mergeCell ref="B183:B184"/>
    <mergeCell ref="C183:C184"/>
    <mergeCell ref="D183:D184"/>
    <mergeCell ref="E183:E184"/>
    <mergeCell ref="F183:F184"/>
    <mergeCell ref="G183:G184"/>
    <mergeCell ref="H183:H184"/>
    <mergeCell ref="I183:I184"/>
    <mergeCell ref="J183:J184"/>
    <mergeCell ref="K183:K184"/>
    <mergeCell ref="L183:L184"/>
    <mergeCell ref="M183:M184"/>
    <mergeCell ref="N183:N184"/>
    <mergeCell ref="O183:O184"/>
    <mergeCell ref="P183:P184"/>
    <mergeCell ref="Q183:Q184"/>
    <mergeCell ref="R183:R184"/>
    <mergeCell ref="S183:S184"/>
    <mergeCell ref="T183:T184"/>
    <mergeCell ref="U183:U184"/>
    <mergeCell ref="V183:V184"/>
    <mergeCell ref="W183:W184"/>
    <mergeCell ref="X183:X184"/>
    <mergeCell ref="Y183:Y184"/>
    <mergeCell ref="Z183:Z184"/>
    <mergeCell ref="AA183:AA184"/>
    <mergeCell ref="AB183:AB184"/>
    <mergeCell ref="AC183:AC184"/>
    <mergeCell ref="AD183:AD184"/>
    <mergeCell ref="B185:B186"/>
    <mergeCell ref="C185:C186"/>
    <mergeCell ref="D185:D186"/>
    <mergeCell ref="E185:E186"/>
    <mergeCell ref="F185:F186"/>
    <mergeCell ref="G185:G186"/>
    <mergeCell ref="H185:H186"/>
    <mergeCell ref="I185:I186"/>
    <mergeCell ref="J185:J186"/>
    <mergeCell ref="K185:K186"/>
    <mergeCell ref="L185:L186"/>
    <mergeCell ref="M185:M186"/>
    <mergeCell ref="N185:N186"/>
    <mergeCell ref="O185:O186"/>
    <mergeCell ref="P185:P186"/>
    <mergeCell ref="Q185:Q186"/>
    <mergeCell ref="R185:R186"/>
    <mergeCell ref="S185:S186"/>
    <mergeCell ref="T185:T186"/>
    <mergeCell ref="U185:U186"/>
    <mergeCell ref="V185:V186"/>
    <mergeCell ref="W185:W186"/>
    <mergeCell ref="X185:X186"/>
    <mergeCell ref="Y185:Y186"/>
    <mergeCell ref="Z185:Z186"/>
    <mergeCell ref="AA185:AA186"/>
    <mergeCell ref="AB185:AB186"/>
    <mergeCell ref="AC185:AC186"/>
    <mergeCell ref="AD185:AD186"/>
    <mergeCell ref="B187:B188"/>
    <mergeCell ref="C187:C188"/>
    <mergeCell ref="D187:D188"/>
    <mergeCell ref="E187:E188"/>
    <mergeCell ref="F187:F188"/>
    <mergeCell ref="G187:G188"/>
    <mergeCell ref="H187:H188"/>
    <mergeCell ref="I187:I188"/>
    <mergeCell ref="J187:J188"/>
    <mergeCell ref="K187:K188"/>
    <mergeCell ref="L187:L188"/>
    <mergeCell ref="M187:M188"/>
    <mergeCell ref="N187:N188"/>
    <mergeCell ref="O187:O188"/>
    <mergeCell ref="P187:P188"/>
    <mergeCell ref="Q187:Q188"/>
    <mergeCell ref="R187:R188"/>
    <mergeCell ref="S187:S188"/>
    <mergeCell ref="T187:T188"/>
    <mergeCell ref="U187:U188"/>
    <mergeCell ref="V187:V188"/>
    <mergeCell ref="W187:W188"/>
    <mergeCell ref="X187:X188"/>
    <mergeCell ref="Y187:Y188"/>
    <mergeCell ref="Z187:Z188"/>
    <mergeCell ref="AA187:AA188"/>
    <mergeCell ref="AB187:AB188"/>
    <mergeCell ref="AC187:AC188"/>
    <mergeCell ref="AD187:AD188"/>
    <mergeCell ref="AF192:AG192"/>
    <mergeCell ref="B194:B195"/>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U198:U199"/>
    <mergeCell ref="B196:B197"/>
    <mergeCell ref="C196:C197"/>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W205:W206"/>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B198:B199"/>
    <mergeCell ref="C198:C199"/>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Z207:Z208"/>
    <mergeCell ref="V198:V199"/>
    <mergeCell ref="W198:W199"/>
    <mergeCell ref="X198:X199"/>
    <mergeCell ref="Y198:Y199"/>
    <mergeCell ref="Z198:Z199"/>
    <mergeCell ref="AA198:AA199"/>
    <mergeCell ref="AB198:AB199"/>
    <mergeCell ref="AC198:AC199"/>
    <mergeCell ref="AD198:AD199"/>
    <mergeCell ref="AF203:AG203"/>
    <mergeCell ref="B205:B206"/>
    <mergeCell ref="C205:C206"/>
    <mergeCell ref="D205:D206"/>
    <mergeCell ref="E205:E206"/>
    <mergeCell ref="F205:F206"/>
    <mergeCell ref="G205:G206"/>
    <mergeCell ref="H205:H206"/>
    <mergeCell ref="I205:I206"/>
    <mergeCell ref="J205:J206"/>
    <mergeCell ref="K205:K206"/>
    <mergeCell ref="L205:L206"/>
    <mergeCell ref="M205:M206"/>
    <mergeCell ref="N205:N206"/>
    <mergeCell ref="O205:O206"/>
    <mergeCell ref="P205:P206"/>
    <mergeCell ref="Q205:Q206"/>
    <mergeCell ref="R205:R206"/>
    <mergeCell ref="S205:S206"/>
    <mergeCell ref="T205:T206"/>
    <mergeCell ref="U205:U206"/>
    <mergeCell ref="V205:V206"/>
    <mergeCell ref="AC209:AC210"/>
    <mergeCell ref="X205:X206"/>
    <mergeCell ref="Y205:Y206"/>
    <mergeCell ref="Z205:Z206"/>
    <mergeCell ref="AA205:AA206"/>
    <mergeCell ref="AB205:AB206"/>
    <mergeCell ref="AC205:AC206"/>
    <mergeCell ref="AD205:AD206"/>
    <mergeCell ref="B207:B208"/>
    <mergeCell ref="C207:C208"/>
    <mergeCell ref="D207:D208"/>
    <mergeCell ref="E207:E208"/>
    <mergeCell ref="F207:F208"/>
    <mergeCell ref="G207:G208"/>
    <mergeCell ref="H207:H208"/>
    <mergeCell ref="I207:I208"/>
    <mergeCell ref="J207:J208"/>
    <mergeCell ref="K207:K208"/>
    <mergeCell ref="L207:L208"/>
    <mergeCell ref="M207:M208"/>
    <mergeCell ref="N207:N208"/>
    <mergeCell ref="O207:O208"/>
    <mergeCell ref="P207:P208"/>
    <mergeCell ref="Q207:Q208"/>
    <mergeCell ref="R207:R208"/>
    <mergeCell ref="S207:S208"/>
    <mergeCell ref="T207:T208"/>
    <mergeCell ref="U207:U208"/>
    <mergeCell ref="V207:V208"/>
    <mergeCell ref="W207:W208"/>
    <mergeCell ref="X207:X208"/>
    <mergeCell ref="Y207:Y208"/>
    <mergeCell ref="AD209:AD210"/>
    <mergeCell ref="AA207:AA208"/>
    <mergeCell ref="AB207:AB208"/>
    <mergeCell ref="AC207:AC208"/>
    <mergeCell ref="AD207:AD208"/>
    <mergeCell ref="B209:B210"/>
    <mergeCell ref="C209:C210"/>
    <mergeCell ref="D209:D210"/>
    <mergeCell ref="E209:E210"/>
    <mergeCell ref="F209:F210"/>
    <mergeCell ref="G209:G210"/>
    <mergeCell ref="H209:H210"/>
    <mergeCell ref="I209:I210"/>
    <mergeCell ref="J209:J210"/>
    <mergeCell ref="K209:K210"/>
    <mergeCell ref="L209:L210"/>
    <mergeCell ref="M209:M210"/>
    <mergeCell ref="N209:N210"/>
    <mergeCell ref="O209:O210"/>
    <mergeCell ref="P209:P210"/>
    <mergeCell ref="Q209:Q210"/>
    <mergeCell ref="R209:R210"/>
    <mergeCell ref="S209:S210"/>
    <mergeCell ref="T209:T210"/>
    <mergeCell ref="U209:U210"/>
    <mergeCell ref="V209:V210"/>
    <mergeCell ref="W209:W210"/>
    <mergeCell ref="X209:X210"/>
    <mergeCell ref="Y209:Y210"/>
    <mergeCell ref="Z209:Z210"/>
    <mergeCell ref="AA209:AA210"/>
    <mergeCell ref="AB209:AB210"/>
  </mergeCells>
  <phoneticPr fontId="12"/>
  <conditionalFormatting sqref="C9:AE9 C20:AE20 C86:AD86 C75:AD75 C64:AD64 C53:AD53 C42:AD42 C31:AD31 AE21 AE10 C97:AD97">
    <cfRule type="containsText" dxfId="468" priority="322" operator="containsText" text="日">
      <formula>NOT(ISERROR(SEARCH("日",C9)))</formula>
    </cfRule>
    <cfRule type="containsText" dxfId="467" priority="323" operator="containsText" text="土">
      <formula>NOT(ISERROR(SEARCH("土",C9)))</formula>
    </cfRule>
  </conditionalFormatting>
  <conditionalFormatting sqref="AE31:AE32 AE42:AE43 AE53:AE54 AE64:AE65 AE75:AE76 AE86:AE87 AE97:AE98 AE108:AE109">
    <cfRule type="containsText" dxfId="466" priority="320" operator="containsText" text="日">
      <formula>NOT(ISERROR(SEARCH("日",AE31)))</formula>
    </cfRule>
    <cfRule type="containsText" dxfId="465" priority="321" operator="containsText" text="土">
      <formula>NOT(ISERROR(SEARCH("土",AE31)))</formula>
    </cfRule>
  </conditionalFormatting>
  <conditionalFormatting sqref="Y3:Z4">
    <cfRule type="cellIs" dxfId="464" priority="317" operator="greaterThanOrEqual">
      <formula>0.285</formula>
    </cfRule>
    <cfRule type="cellIs" dxfId="463" priority="318" operator="greaterThanOrEqual">
      <formula>0.25</formula>
    </cfRule>
    <cfRule type="cellIs" dxfId="462" priority="319" operator="greaterThanOrEqual">
      <formula>0.214</formula>
    </cfRule>
  </conditionalFormatting>
  <conditionalFormatting sqref="C116:AE116 C127:AE127 C193:AD193 C182:AD182 C171:AD171 C160:AD160 C149:AD149 C138:AD138 AE128 AE117 C204:AD204">
    <cfRule type="containsText" dxfId="461" priority="315" operator="containsText" text="日">
      <formula>NOT(ISERROR(SEARCH("日",C116)))</formula>
    </cfRule>
    <cfRule type="containsText" dxfId="460" priority="316" operator="containsText" text="土">
      <formula>NOT(ISERROR(SEARCH("土",C116)))</formula>
    </cfRule>
  </conditionalFormatting>
  <conditionalFormatting sqref="AE138:AE139 AE149:AE150 AE160:AE161 AE171:AE172 AE182:AE183 AE193:AE194 AE204:AE205">
    <cfRule type="containsText" dxfId="459" priority="313" operator="containsText" text="日">
      <formula>NOT(ISERROR(SEARCH("日",AE138)))</formula>
    </cfRule>
    <cfRule type="containsText" dxfId="458" priority="314" operator="containsText" text="土">
      <formula>NOT(ISERROR(SEARCH("土",AE138)))</formula>
    </cfRule>
  </conditionalFormatting>
  <conditionalFormatting sqref="C1:AD2 C18:AD20 C29:AD31 C40:AD42 C51:AD53 C62:AD64 C73:AD75 C84:AD86 C95:AD97 C106:AD116 C125:AD127 C136:AD138 C147:AD149 C158:AD160 C169:AD171 C180:AD182 C191:AD193 C202:AD204 C213:AD1048576 C6:AD9 AA5:AD5 C3:F5 Q3:AD3 L4:AD4 L5:R5">
    <cfRule type="cellIs" dxfId="457" priority="311" operator="equal">
      <formula>"雨"</formula>
    </cfRule>
    <cfRule type="cellIs" dxfId="456" priority="312" operator="equal">
      <formula>"休"</formula>
    </cfRule>
  </conditionalFormatting>
  <conditionalFormatting sqref="C8:AD8">
    <cfRule type="expression" dxfId="455" priority="310">
      <formula>$B$8:$AD$15=$B$8:$AD$15=OR(C8=0,C8=C8-DAY(C8)-WEEKDAY(C8-DAY(C8)-5,3)+7*4)</formula>
    </cfRule>
  </conditionalFormatting>
  <conditionalFormatting sqref="C19:AD19">
    <cfRule type="expression" dxfId="454" priority="309">
      <formula>OR(C19=0,C19=C19-DAY(C19)-WEEKDAY(C19-DAY(C19)-5,3)+7*4)</formula>
    </cfRule>
  </conditionalFormatting>
  <conditionalFormatting sqref="C30:AD30">
    <cfRule type="expression" dxfId="453" priority="308">
      <formula>OR(C30=0,C30=C30-DAY(C30)-WEEKDAY(C30-DAY(C30)-5,3)+7*4)</formula>
    </cfRule>
  </conditionalFormatting>
  <conditionalFormatting sqref="C41:AD41">
    <cfRule type="expression" dxfId="452" priority="307">
      <formula>OR(C41=0,C41=C41-DAY(C41)-WEEKDAY(C41-DAY(C41)-5,3)+7*4)</formula>
    </cfRule>
  </conditionalFormatting>
  <conditionalFormatting sqref="C52:AD52">
    <cfRule type="expression" dxfId="451" priority="306">
      <formula>OR(C52=0,C52=C52-DAY(C52)-WEEKDAY(C52-DAY(C52)-5,3)+7*4)</formula>
    </cfRule>
  </conditionalFormatting>
  <conditionalFormatting sqref="C63:AD63">
    <cfRule type="expression" dxfId="450" priority="305">
      <formula>OR(C63=0,C63=C63-DAY(C63)-WEEKDAY(C63-DAY(C63)-5,3)+7*4)</formula>
    </cfRule>
  </conditionalFormatting>
  <conditionalFormatting sqref="C74:AD74">
    <cfRule type="expression" dxfId="449" priority="304">
      <formula>OR(C74=0,C74=C74-DAY(C74)-WEEKDAY(C74-DAY(C74)-5,3)+7*4)</formula>
    </cfRule>
  </conditionalFormatting>
  <conditionalFormatting sqref="C85:AD85">
    <cfRule type="expression" dxfId="448" priority="303">
      <formula>OR(C85=0,C85=C85-DAY(C85)-WEEKDAY(C85-DAY(C85)-5,3)+7*4)</formula>
    </cfRule>
  </conditionalFormatting>
  <conditionalFormatting sqref="C96:AD96">
    <cfRule type="expression" dxfId="447" priority="302">
      <formula>OR(C96=0,C96=C96-DAY(C96)-WEEKDAY(C96-DAY(C96)-5,3)+7*4)</formula>
    </cfRule>
  </conditionalFormatting>
  <conditionalFormatting sqref="C115:AD115">
    <cfRule type="expression" dxfId="446" priority="301">
      <formula>OR(C115=0,C115=C115-DAY(C115)-WEEKDAY(C115-DAY(C115)-5,3)+7*4)</formula>
    </cfRule>
  </conditionalFormatting>
  <conditionalFormatting sqref="C126:AD126">
    <cfRule type="expression" dxfId="445" priority="300">
      <formula>OR(C126=0,C126=C126-DAY(C126)-WEEKDAY(C126-DAY(C126)-5,3)+7*4)</formula>
    </cfRule>
  </conditionalFormatting>
  <conditionalFormatting sqref="C137:AD137">
    <cfRule type="expression" dxfId="444" priority="299">
      <formula>OR(C137=0,C137=C137-DAY(C137)-WEEKDAY(C137-DAY(C137)-5,3)+7*4)</formula>
    </cfRule>
  </conditionalFormatting>
  <conditionalFormatting sqref="C148:AD148">
    <cfRule type="expression" dxfId="443" priority="298">
      <formula>OR(C148=0,C148=C148-DAY(C148)-WEEKDAY(C148-DAY(C148)-5,3)+7*4)</formula>
    </cfRule>
  </conditionalFormatting>
  <conditionalFormatting sqref="C159:AD159">
    <cfRule type="expression" dxfId="442" priority="297">
      <formula>OR(C159=0,C159=C159-DAY(C159)-WEEKDAY(C159-DAY(C159)-5,3)+7*4)</formula>
    </cfRule>
  </conditionalFormatting>
  <conditionalFormatting sqref="C170:AD170">
    <cfRule type="expression" dxfId="441" priority="296">
      <formula>OR(C170=0,C170=C170-DAY(C170)-WEEKDAY(C170-DAY(C170)-5,3)+7*4)</formula>
    </cfRule>
  </conditionalFormatting>
  <conditionalFormatting sqref="C181:AD181">
    <cfRule type="expression" dxfId="440" priority="295">
      <formula>OR(C181=0,C181=C181-DAY(C181)-WEEKDAY(C181-DAY(C181)-5,3)+7*4)</formula>
    </cfRule>
  </conditionalFormatting>
  <conditionalFormatting sqref="C192:AD192">
    <cfRule type="expression" dxfId="439" priority="294">
      <formula>OR(C192=0,C192=C192-DAY(C192)-WEEKDAY(C192-DAY(C192)-5,3)+7*4)</formula>
    </cfRule>
  </conditionalFormatting>
  <conditionalFormatting sqref="C203:AD203">
    <cfRule type="expression" dxfId="438" priority="293">
      <formula>OR(C203=0,C203=C203-DAY(C203)-WEEKDAY(C203-DAY(C203)-5,3)+7*4)</formula>
    </cfRule>
  </conditionalFormatting>
  <conditionalFormatting sqref="C16:AD16">
    <cfRule type="cellIs" dxfId="437" priority="291" operator="equal">
      <formula>"雨"</formula>
    </cfRule>
    <cfRule type="cellIs" dxfId="436" priority="292" operator="equal">
      <formula>"休"</formula>
    </cfRule>
  </conditionalFormatting>
  <conditionalFormatting sqref="S5 U5 W5 Y5">
    <cfRule type="cellIs" dxfId="435" priority="289" operator="equal">
      <formula>"雨"</formula>
    </cfRule>
    <cfRule type="cellIs" dxfId="434" priority="290" operator="equal">
      <formula>"休"</formula>
    </cfRule>
  </conditionalFormatting>
  <conditionalFormatting sqref="C27:AD27">
    <cfRule type="cellIs" dxfId="433" priority="287" operator="equal">
      <formula>"雨"</formula>
    </cfRule>
    <cfRule type="cellIs" dxfId="432" priority="288" operator="equal">
      <formula>"休"</formula>
    </cfRule>
  </conditionalFormatting>
  <conditionalFormatting sqref="C38:AD38">
    <cfRule type="cellIs" dxfId="431" priority="285" operator="equal">
      <formula>"雨"</formula>
    </cfRule>
    <cfRule type="cellIs" dxfId="430" priority="286" operator="equal">
      <formula>"休"</formula>
    </cfRule>
  </conditionalFormatting>
  <conditionalFormatting sqref="C49:AD49">
    <cfRule type="cellIs" dxfId="429" priority="283" operator="equal">
      <formula>"雨"</formula>
    </cfRule>
    <cfRule type="cellIs" dxfId="428" priority="284" operator="equal">
      <formula>"休"</formula>
    </cfRule>
  </conditionalFormatting>
  <conditionalFormatting sqref="C60:AD60">
    <cfRule type="cellIs" dxfId="427" priority="281" operator="equal">
      <formula>"雨"</formula>
    </cfRule>
    <cfRule type="cellIs" dxfId="426" priority="282" operator="equal">
      <formula>"休"</formula>
    </cfRule>
  </conditionalFormatting>
  <conditionalFormatting sqref="C71:AD71">
    <cfRule type="cellIs" dxfId="425" priority="279" operator="equal">
      <formula>"雨"</formula>
    </cfRule>
    <cfRule type="cellIs" dxfId="424" priority="280" operator="equal">
      <formula>"休"</formula>
    </cfRule>
  </conditionalFormatting>
  <conditionalFormatting sqref="C82:AD82">
    <cfRule type="cellIs" dxfId="423" priority="277" operator="equal">
      <formula>"雨"</formula>
    </cfRule>
    <cfRule type="cellIs" dxfId="422" priority="278" operator="equal">
      <formula>"休"</formula>
    </cfRule>
  </conditionalFormatting>
  <conditionalFormatting sqref="C93:AD93">
    <cfRule type="cellIs" dxfId="421" priority="275" operator="equal">
      <formula>"雨"</formula>
    </cfRule>
    <cfRule type="cellIs" dxfId="420" priority="276" operator="equal">
      <formula>"休"</formula>
    </cfRule>
  </conditionalFormatting>
  <conditionalFormatting sqref="C104:AD104">
    <cfRule type="cellIs" dxfId="419" priority="273" operator="equal">
      <formula>"雨"</formula>
    </cfRule>
    <cfRule type="cellIs" dxfId="418" priority="274" operator="equal">
      <formula>"休"</formula>
    </cfRule>
  </conditionalFormatting>
  <conditionalFormatting sqref="C123:AD123">
    <cfRule type="cellIs" dxfId="417" priority="271" operator="equal">
      <formula>"雨"</formula>
    </cfRule>
    <cfRule type="cellIs" dxfId="416" priority="272" operator="equal">
      <formula>"休"</formula>
    </cfRule>
  </conditionalFormatting>
  <conditionalFormatting sqref="C134:AD134">
    <cfRule type="cellIs" dxfId="415" priority="269" operator="equal">
      <formula>"雨"</formula>
    </cfRule>
    <cfRule type="cellIs" dxfId="414" priority="270" operator="equal">
      <formula>"休"</formula>
    </cfRule>
  </conditionalFormatting>
  <conditionalFormatting sqref="C145:AD145">
    <cfRule type="cellIs" dxfId="413" priority="267" operator="equal">
      <formula>"雨"</formula>
    </cfRule>
    <cfRule type="cellIs" dxfId="412" priority="268" operator="equal">
      <formula>"休"</formula>
    </cfRule>
  </conditionalFormatting>
  <conditionalFormatting sqref="C156:AD156">
    <cfRule type="cellIs" dxfId="411" priority="265" operator="equal">
      <formula>"雨"</formula>
    </cfRule>
    <cfRule type="cellIs" dxfId="410" priority="266" operator="equal">
      <formula>"休"</formula>
    </cfRule>
  </conditionalFormatting>
  <conditionalFormatting sqref="C167:AD167">
    <cfRule type="cellIs" dxfId="409" priority="263" operator="equal">
      <formula>"雨"</formula>
    </cfRule>
    <cfRule type="cellIs" dxfId="408" priority="264" operator="equal">
      <formula>"休"</formula>
    </cfRule>
  </conditionalFormatting>
  <conditionalFormatting sqref="C178:AD178">
    <cfRule type="cellIs" dxfId="407" priority="261" operator="equal">
      <formula>"雨"</formula>
    </cfRule>
    <cfRule type="cellIs" dxfId="406" priority="262" operator="equal">
      <formula>"休"</formula>
    </cfRule>
  </conditionalFormatting>
  <conditionalFormatting sqref="C189:AD189">
    <cfRule type="cellIs" dxfId="405" priority="259" operator="equal">
      <formula>"雨"</formula>
    </cfRule>
    <cfRule type="cellIs" dxfId="404" priority="260" operator="equal">
      <formula>"休"</formula>
    </cfRule>
  </conditionalFormatting>
  <conditionalFormatting sqref="C200:AD200">
    <cfRule type="cellIs" dxfId="403" priority="257" operator="equal">
      <formula>"雨"</formula>
    </cfRule>
    <cfRule type="cellIs" dxfId="402" priority="258" operator="equal">
      <formula>"休"</formula>
    </cfRule>
  </conditionalFormatting>
  <conditionalFormatting sqref="C211:AD211">
    <cfRule type="cellIs" dxfId="401" priority="255" operator="equal">
      <formula>"雨"</formula>
    </cfRule>
    <cfRule type="cellIs" dxfId="400" priority="256" operator="equal">
      <formula>"休"</formula>
    </cfRule>
  </conditionalFormatting>
  <conditionalFormatting sqref="C17:AD17">
    <cfRule type="cellIs" dxfId="399" priority="253" operator="equal">
      <formula>"雨"</formula>
    </cfRule>
    <cfRule type="cellIs" dxfId="398" priority="254" operator="equal">
      <formula>"休"</formula>
    </cfRule>
  </conditionalFormatting>
  <conditionalFormatting sqref="C28:AD28">
    <cfRule type="cellIs" dxfId="397" priority="251" operator="equal">
      <formula>"雨"</formula>
    </cfRule>
    <cfRule type="cellIs" dxfId="396" priority="252" operator="equal">
      <formula>"休"</formula>
    </cfRule>
  </conditionalFormatting>
  <conditionalFormatting sqref="C39:AD39">
    <cfRule type="cellIs" dxfId="395" priority="249" operator="equal">
      <formula>"雨"</formula>
    </cfRule>
    <cfRule type="cellIs" dxfId="394" priority="250" operator="equal">
      <formula>"休"</formula>
    </cfRule>
  </conditionalFormatting>
  <conditionalFormatting sqref="C50:AD50">
    <cfRule type="cellIs" dxfId="393" priority="247" operator="equal">
      <formula>"雨"</formula>
    </cfRule>
    <cfRule type="cellIs" dxfId="392" priority="248" operator="equal">
      <formula>"休"</formula>
    </cfRule>
  </conditionalFormatting>
  <conditionalFormatting sqref="C61:AD61">
    <cfRule type="cellIs" dxfId="391" priority="245" operator="equal">
      <formula>"雨"</formula>
    </cfRule>
    <cfRule type="cellIs" dxfId="390" priority="246" operator="equal">
      <formula>"休"</formula>
    </cfRule>
  </conditionalFormatting>
  <conditionalFormatting sqref="C72:AD72">
    <cfRule type="cellIs" dxfId="389" priority="243" operator="equal">
      <formula>"雨"</formula>
    </cfRule>
    <cfRule type="cellIs" dxfId="388" priority="244" operator="equal">
      <formula>"休"</formula>
    </cfRule>
  </conditionalFormatting>
  <conditionalFormatting sqref="C83:AD83">
    <cfRule type="cellIs" dxfId="387" priority="241" operator="equal">
      <formula>"雨"</formula>
    </cfRule>
    <cfRule type="cellIs" dxfId="386" priority="242" operator="equal">
      <formula>"休"</formula>
    </cfRule>
  </conditionalFormatting>
  <conditionalFormatting sqref="C94:AD94">
    <cfRule type="cellIs" dxfId="385" priority="239" operator="equal">
      <formula>"雨"</formula>
    </cfRule>
    <cfRule type="cellIs" dxfId="384" priority="240" operator="equal">
      <formula>"休"</formula>
    </cfRule>
  </conditionalFormatting>
  <conditionalFormatting sqref="C105:AD105">
    <cfRule type="cellIs" dxfId="383" priority="237" operator="equal">
      <formula>"雨"</formula>
    </cfRule>
    <cfRule type="cellIs" dxfId="382" priority="238" operator="equal">
      <formula>"休"</formula>
    </cfRule>
  </conditionalFormatting>
  <conditionalFormatting sqref="C124:AD124">
    <cfRule type="cellIs" dxfId="381" priority="235" operator="equal">
      <formula>"雨"</formula>
    </cfRule>
    <cfRule type="cellIs" dxfId="380" priority="236" operator="equal">
      <formula>"休"</formula>
    </cfRule>
  </conditionalFormatting>
  <conditionalFormatting sqref="C135:AD135">
    <cfRule type="cellIs" dxfId="379" priority="233" operator="equal">
      <formula>"雨"</formula>
    </cfRule>
    <cfRule type="cellIs" dxfId="378" priority="234" operator="equal">
      <formula>"休"</formula>
    </cfRule>
  </conditionalFormatting>
  <conditionalFormatting sqref="C146:AD146">
    <cfRule type="cellIs" dxfId="377" priority="231" operator="equal">
      <formula>"雨"</formula>
    </cfRule>
    <cfRule type="cellIs" dxfId="376" priority="232" operator="equal">
      <formula>"休"</formula>
    </cfRule>
  </conditionalFormatting>
  <conditionalFormatting sqref="C157:AD157">
    <cfRule type="cellIs" dxfId="375" priority="229" operator="equal">
      <formula>"雨"</formula>
    </cfRule>
    <cfRule type="cellIs" dxfId="374" priority="230" operator="equal">
      <formula>"休"</formula>
    </cfRule>
  </conditionalFormatting>
  <conditionalFormatting sqref="C168:AD168">
    <cfRule type="cellIs" dxfId="373" priority="227" operator="equal">
      <formula>"雨"</formula>
    </cfRule>
    <cfRule type="cellIs" dxfId="372" priority="228" operator="equal">
      <formula>"休"</formula>
    </cfRule>
  </conditionalFormatting>
  <conditionalFormatting sqref="C179:AD179">
    <cfRule type="cellIs" dxfId="371" priority="225" operator="equal">
      <formula>"雨"</formula>
    </cfRule>
    <cfRule type="cellIs" dxfId="370" priority="226" operator="equal">
      <formula>"休"</formula>
    </cfRule>
  </conditionalFormatting>
  <conditionalFormatting sqref="C190:AD190">
    <cfRule type="cellIs" dxfId="369" priority="223" operator="equal">
      <formula>"雨"</formula>
    </cfRule>
    <cfRule type="cellIs" dxfId="368" priority="224" operator="equal">
      <formula>"休"</formula>
    </cfRule>
  </conditionalFormatting>
  <conditionalFormatting sqref="C201:AD201">
    <cfRule type="cellIs" dxfId="367" priority="221" operator="equal">
      <formula>"雨"</formula>
    </cfRule>
    <cfRule type="cellIs" dxfId="366" priority="222" operator="equal">
      <formula>"休"</formula>
    </cfRule>
  </conditionalFormatting>
  <conditionalFormatting sqref="C212:AD212">
    <cfRule type="cellIs" dxfId="365" priority="219" operator="equal">
      <formula>"雨"</formula>
    </cfRule>
    <cfRule type="cellIs" dxfId="364" priority="220" operator="equal">
      <formula>"休"</formula>
    </cfRule>
  </conditionalFormatting>
  <conditionalFormatting sqref="C12:AD15">
    <cfRule type="cellIs" dxfId="363" priority="217" operator="equal">
      <formula>"雨"</formula>
    </cfRule>
    <cfRule type="cellIs" dxfId="362" priority="218" operator="equal">
      <formula>"休"</formula>
    </cfRule>
  </conditionalFormatting>
  <conditionalFormatting sqref="C10:D10">
    <cfRule type="containsText" dxfId="361" priority="215" operator="containsText" text="日">
      <formula>NOT(ISERROR(SEARCH("日",C10)))</formula>
    </cfRule>
    <cfRule type="containsText" dxfId="360" priority="216" operator="containsText" text="土">
      <formula>NOT(ISERROR(SEARCH("土",C10)))</formula>
    </cfRule>
  </conditionalFormatting>
  <conditionalFormatting sqref="E10:AD10">
    <cfRule type="containsText" dxfId="359" priority="213" operator="containsText" text="日">
      <formula>NOT(ISERROR(SEARCH("日",E10)))</formula>
    </cfRule>
    <cfRule type="containsText" dxfId="358" priority="214" operator="containsText" text="土">
      <formula>NOT(ISERROR(SEARCH("土",E10)))</formula>
    </cfRule>
  </conditionalFormatting>
  <conditionalFormatting sqref="C10:AD11">
    <cfRule type="cellIs" dxfId="357" priority="211" operator="equal">
      <formula>"雨"</formula>
    </cfRule>
    <cfRule type="cellIs" dxfId="356" priority="212" operator="equal">
      <formula>"休"</formula>
    </cfRule>
  </conditionalFormatting>
  <conditionalFormatting sqref="C10:AD10">
    <cfRule type="containsText" dxfId="355" priority="209" operator="containsText" text="日">
      <formula>NOT(ISERROR(SEARCH("日",C10)))</formula>
    </cfRule>
    <cfRule type="containsText" dxfId="354" priority="210" operator="containsText" text="土">
      <formula>NOT(ISERROR(SEARCH("土",C10)))</formula>
    </cfRule>
  </conditionalFormatting>
  <conditionalFormatting sqref="E10:AD10">
    <cfRule type="containsText" dxfId="353" priority="207" operator="containsText" text="日">
      <formula>NOT(ISERROR(SEARCH("日",E10)))</formula>
    </cfRule>
    <cfRule type="containsText" dxfId="352" priority="208" operator="containsText" text="土">
      <formula>NOT(ISERROR(SEARCH("土",E10)))</formula>
    </cfRule>
  </conditionalFormatting>
  <conditionalFormatting sqref="C23:AD26">
    <cfRule type="cellIs" dxfId="351" priority="205" operator="equal">
      <formula>"雨"</formula>
    </cfRule>
    <cfRule type="cellIs" dxfId="350" priority="206" operator="equal">
      <formula>"休"</formula>
    </cfRule>
  </conditionalFormatting>
  <conditionalFormatting sqref="C21:D21">
    <cfRule type="containsText" dxfId="349" priority="203" operator="containsText" text="日">
      <formula>NOT(ISERROR(SEARCH("日",C21)))</formula>
    </cfRule>
    <cfRule type="containsText" dxfId="348" priority="204" operator="containsText" text="土">
      <formula>NOT(ISERROR(SEARCH("土",C21)))</formula>
    </cfRule>
  </conditionalFormatting>
  <conditionalFormatting sqref="E21:AD21">
    <cfRule type="containsText" dxfId="347" priority="201" operator="containsText" text="日">
      <formula>NOT(ISERROR(SEARCH("日",E21)))</formula>
    </cfRule>
    <cfRule type="containsText" dxfId="346" priority="202" operator="containsText" text="土">
      <formula>NOT(ISERROR(SEARCH("土",E21)))</formula>
    </cfRule>
  </conditionalFormatting>
  <conditionalFormatting sqref="C21:AD22">
    <cfRule type="cellIs" dxfId="345" priority="199" operator="equal">
      <formula>"雨"</formula>
    </cfRule>
    <cfRule type="cellIs" dxfId="344" priority="200" operator="equal">
      <formula>"休"</formula>
    </cfRule>
  </conditionalFormatting>
  <conditionalFormatting sqref="C21:AD21">
    <cfRule type="containsText" dxfId="343" priority="197" operator="containsText" text="日">
      <formula>NOT(ISERROR(SEARCH("日",C21)))</formula>
    </cfRule>
    <cfRule type="containsText" dxfId="342" priority="198" operator="containsText" text="土">
      <formula>NOT(ISERROR(SEARCH("土",C21)))</formula>
    </cfRule>
  </conditionalFormatting>
  <conditionalFormatting sqref="E21:AD21">
    <cfRule type="containsText" dxfId="341" priority="195" operator="containsText" text="日">
      <formula>NOT(ISERROR(SEARCH("日",E21)))</formula>
    </cfRule>
    <cfRule type="containsText" dxfId="340" priority="196" operator="containsText" text="土">
      <formula>NOT(ISERROR(SEARCH("土",E21)))</formula>
    </cfRule>
  </conditionalFormatting>
  <conditionalFormatting sqref="C34:AD37">
    <cfRule type="cellIs" dxfId="339" priority="193" operator="equal">
      <formula>"雨"</formula>
    </cfRule>
    <cfRule type="cellIs" dxfId="338" priority="194" operator="equal">
      <formula>"休"</formula>
    </cfRule>
  </conditionalFormatting>
  <conditionalFormatting sqref="C32:D32">
    <cfRule type="containsText" dxfId="337" priority="191" operator="containsText" text="日">
      <formula>NOT(ISERROR(SEARCH("日",C32)))</formula>
    </cfRule>
    <cfRule type="containsText" dxfId="336" priority="192" operator="containsText" text="土">
      <formula>NOT(ISERROR(SEARCH("土",C32)))</formula>
    </cfRule>
  </conditionalFormatting>
  <conditionalFormatting sqref="E32:AD32">
    <cfRule type="containsText" dxfId="335" priority="189" operator="containsText" text="日">
      <formula>NOT(ISERROR(SEARCH("日",E32)))</formula>
    </cfRule>
    <cfRule type="containsText" dxfId="334" priority="190" operator="containsText" text="土">
      <formula>NOT(ISERROR(SEARCH("土",E32)))</formula>
    </cfRule>
  </conditionalFormatting>
  <conditionalFormatting sqref="C32:AD33">
    <cfRule type="cellIs" dxfId="333" priority="187" operator="equal">
      <formula>"雨"</formula>
    </cfRule>
    <cfRule type="cellIs" dxfId="332" priority="188" operator="equal">
      <formula>"休"</formula>
    </cfRule>
  </conditionalFormatting>
  <conditionalFormatting sqref="C32:AD32">
    <cfRule type="containsText" dxfId="331" priority="185" operator="containsText" text="日">
      <formula>NOT(ISERROR(SEARCH("日",C32)))</formula>
    </cfRule>
    <cfRule type="containsText" dxfId="330" priority="186" operator="containsText" text="土">
      <formula>NOT(ISERROR(SEARCH("土",C32)))</formula>
    </cfRule>
  </conditionalFormatting>
  <conditionalFormatting sqref="E32:AD32">
    <cfRule type="containsText" dxfId="329" priority="183" operator="containsText" text="日">
      <formula>NOT(ISERROR(SEARCH("日",E32)))</formula>
    </cfRule>
    <cfRule type="containsText" dxfId="328" priority="184" operator="containsText" text="土">
      <formula>NOT(ISERROR(SEARCH("土",E32)))</formula>
    </cfRule>
  </conditionalFormatting>
  <conditionalFormatting sqref="C45:AD48">
    <cfRule type="cellIs" dxfId="327" priority="181" operator="equal">
      <formula>"雨"</formula>
    </cfRule>
    <cfRule type="cellIs" dxfId="326" priority="182" operator="equal">
      <formula>"休"</formula>
    </cfRule>
  </conditionalFormatting>
  <conditionalFormatting sqref="C43:D43">
    <cfRule type="containsText" dxfId="325" priority="179" operator="containsText" text="日">
      <formula>NOT(ISERROR(SEARCH("日",C43)))</formula>
    </cfRule>
    <cfRule type="containsText" dxfId="324" priority="180" operator="containsText" text="土">
      <formula>NOT(ISERROR(SEARCH("土",C43)))</formula>
    </cfRule>
  </conditionalFormatting>
  <conditionalFormatting sqref="E43:AD43">
    <cfRule type="containsText" dxfId="323" priority="177" operator="containsText" text="日">
      <formula>NOT(ISERROR(SEARCH("日",E43)))</formula>
    </cfRule>
    <cfRule type="containsText" dxfId="322" priority="178" operator="containsText" text="土">
      <formula>NOT(ISERROR(SEARCH("土",E43)))</formula>
    </cfRule>
  </conditionalFormatting>
  <conditionalFormatting sqref="C43:AD44">
    <cfRule type="cellIs" dxfId="321" priority="175" operator="equal">
      <formula>"雨"</formula>
    </cfRule>
    <cfRule type="cellIs" dxfId="320" priority="176" operator="equal">
      <formula>"休"</formula>
    </cfRule>
  </conditionalFormatting>
  <conditionalFormatting sqref="C43:AD43">
    <cfRule type="containsText" dxfId="319" priority="173" operator="containsText" text="日">
      <formula>NOT(ISERROR(SEARCH("日",C43)))</formula>
    </cfRule>
    <cfRule type="containsText" dxfId="318" priority="174" operator="containsText" text="土">
      <formula>NOT(ISERROR(SEARCH("土",C43)))</formula>
    </cfRule>
  </conditionalFormatting>
  <conditionalFormatting sqref="E43:AD43">
    <cfRule type="containsText" dxfId="317" priority="171" operator="containsText" text="日">
      <formula>NOT(ISERROR(SEARCH("日",E43)))</formula>
    </cfRule>
    <cfRule type="containsText" dxfId="316" priority="172" operator="containsText" text="土">
      <formula>NOT(ISERROR(SEARCH("土",E43)))</formula>
    </cfRule>
  </conditionalFormatting>
  <conditionalFormatting sqref="C56:AD59">
    <cfRule type="cellIs" dxfId="315" priority="169" operator="equal">
      <formula>"雨"</formula>
    </cfRule>
    <cfRule type="cellIs" dxfId="314" priority="170" operator="equal">
      <formula>"休"</formula>
    </cfRule>
  </conditionalFormatting>
  <conditionalFormatting sqref="C54:D54">
    <cfRule type="containsText" dxfId="313" priority="167" operator="containsText" text="日">
      <formula>NOT(ISERROR(SEARCH("日",C54)))</formula>
    </cfRule>
    <cfRule type="containsText" dxfId="312" priority="168" operator="containsText" text="土">
      <formula>NOT(ISERROR(SEARCH("土",C54)))</formula>
    </cfRule>
  </conditionalFormatting>
  <conditionalFormatting sqref="E54:AD54">
    <cfRule type="containsText" dxfId="311" priority="165" operator="containsText" text="日">
      <formula>NOT(ISERROR(SEARCH("日",E54)))</formula>
    </cfRule>
    <cfRule type="containsText" dxfId="310" priority="166" operator="containsText" text="土">
      <formula>NOT(ISERROR(SEARCH("土",E54)))</formula>
    </cfRule>
  </conditionalFormatting>
  <conditionalFormatting sqref="C54:AD55">
    <cfRule type="cellIs" dxfId="309" priority="163" operator="equal">
      <formula>"雨"</formula>
    </cfRule>
    <cfRule type="cellIs" dxfId="308" priority="164" operator="equal">
      <formula>"休"</formula>
    </cfRule>
  </conditionalFormatting>
  <conditionalFormatting sqref="C54:AD54">
    <cfRule type="containsText" dxfId="307" priority="161" operator="containsText" text="日">
      <formula>NOT(ISERROR(SEARCH("日",C54)))</formula>
    </cfRule>
    <cfRule type="containsText" dxfId="306" priority="162" operator="containsText" text="土">
      <formula>NOT(ISERROR(SEARCH("土",C54)))</formula>
    </cfRule>
  </conditionalFormatting>
  <conditionalFormatting sqref="E54:AD54">
    <cfRule type="containsText" dxfId="305" priority="159" operator="containsText" text="日">
      <formula>NOT(ISERROR(SEARCH("日",E54)))</formula>
    </cfRule>
    <cfRule type="containsText" dxfId="304" priority="160" operator="containsText" text="土">
      <formula>NOT(ISERROR(SEARCH("土",E54)))</formula>
    </cfRule>
  </conditionalFormatting>
  <conditionalFormatting sqref="C67:AD70">
    <cfRule type="cellIs" dxfId="303" priority="157" operator="equal">
      <formula>"雨"</formula>
    </cfRule>
    <cfRule type="cellIs" dxfId="302" priority="158" operator="equal">
      <formula>"休"</formula>
    </cfRule>
  </conditionalFormatting>
  <conditionalFormatting sqref="C65:D65">
    <cfRule type="containsText" dxfId="301" priority="155" operator="containsText" text="日">
      <formula>NOT(ISERROR(SEARCH("日",C65)))</formula>
    </cfRule>
    <cfRule type="containsText" dxfId="300" priority="156" operator="containsText" text="土">
      <formula>NOT(ISERROR(SEARCH("土",C65)))</formula>
    </cfRule>
  </conditionalFormatting>
  <conditionalFormatting sqref="E65:AD65">
    <cfRule type="containsText" dxfId="299" priority="153" operator="containsText" text="日">
      <formula>NOT(ISERROR(SEARCH("日",E65)))</formula>
    </cfRule>
    <cfRule type="containsText" dxfId="298" priority="154" operator="containsText" text="土">
      <formula>NOT(ISERROR(SEARCH("土",E65)))</formula>
    </cfRule>
  </conditionalFormatting>
  <conditionalFormatting sqref="C65:AD66">
    <cfRule type="cellIs" dxfId="297" priority="151" operator="equal">
      <formula>"雨"</formula>
    </cfRule>
    <cfRule type="cellIs" dxfId="296" priority="152" operator="equal">
      <formula>"休"</formula>
    </cfRule>
  </conditionalFormatting>
  <conditionalFormatting sqref="C65:AD65">
    <cfRule type="containsText" dxfId="295" priority="149" operator="containsText" text="日">
      <formula>NOT(ISERROR(SEARCH("日",C65)))</formula>
    </cfRule>
    <cfRule type="containsText" dxfId="294" priority="150" operator="containsText" text="土">
      <formula>NOT(ISERROR(SEARCH("土",C65)))</formula>
    </cfRule>
  </conditionalFormatting>
  <conditionalFormatting sqref="E65:AD65">
    <cfRule type="containsText" dxfId="293" priority="147" operator="containsText" text="日">
      <formula>NOT(ISERROR(SEARCH("日",E65)))</formula>
    </cfRule>
    <cfRule type="containsText" dxfId="292" priority="148" operator="containsText" text="土">
      <formula>NOT(ISERROR(SEARCH("土",E65)))</formula>
    </cfRule>
  </conditionalFormatting>
  <conditionalFormatting sqref="C78:AD81">
    <cfRule type="cellIs" dxfId="291" priority="145" operator="equal">
      <formula>"雨"</formula>
    </cfRule>
    <cfRule type="cellIs" dxfId="290" priority="146" operator="equal">
      <formula>"休"</formula>
    </cfRule>
  </conditionalFormatting>
  <conditionalFormatting sqref="C76:D76">
    <cfRule type="containsText" dxfId="289" priority="143" operator="containsText" text="日">
      <formula>NOT(ISERROR(SEARCH("日",C76)))</formula>
    </cfRule>
    <cfRule type="containsText" dxfId="288" priority="144" operator="containsText" text="土">
      <formula>NOT(ISERROR(SEARCH("土",C76)))</formula>
    </cfRule>
  </conditionalFormatting>
  <conditionalFormatting sqref="E76:AD76">
    <cfRule type="containsText" dxfId="287" priority="141" operator="containsText" text="日">
      <formula>NOT(ISERROR(SEARCH("日",E76)))</formula>
    </cfRule>
    <cfRule type="containsText" dxfId="286" priority="142" operator="containsText" text="土">
      <formula>NOT(ISERROR(SEARCH("土",E76)))</formula>
    </cfRule>
  </conditionalFormatting>
  <conditionalFormatting sqref="C76:AD77">
    <cfRule type="cellIs" dxfId="285" priority="139" operator="equal">
      <formula>"雨"</formula>
    </cfRule>
    <cfRule type="cellIs" dxfId="284" priority="140" operator="equal">
      <formula>"休"</formula>
    </cfRule>
  </conditionalFormatting>
  <conditionalFormatting sqref="C76:AD76">
    <cfRule type="containsText" dxfId="283" priority="137" operator="containsText" text="日">
      <formula>NOT(ISERROR(SEARCH("日",C76)))</formula>
    </cfRule>
    <cfRule type="containsText" dxfId="282" priority="138" operator="containsText" text="土">
      <formula>NOT(ISERROR(SEARCH("土",C76)))</formula>
    </cfRule>
  </conditionalFormatting>
  <conditionalFormatting sqref="E76:AD76">
    <cfRule type="containsText" dxfId="281" priority="135" operator="containsText" text="日">
      <formula>NOT(ISERROR(SEARCH("日",E76)))</formula>
    </cfRule>
    <cfRule type="containsText" dxfId="280" priority="136" operator="containsText" text="土">
      <formula>NOT(ISERROR(SEARCH("土",E76)))</formula>
    </cfRule>
  </conditionalFormatting>
  <conditionalFormatting sqref="C89:AD92">
    <cfRule type="cellIs" dxfId="279" priority="133" operator="equal">
      <formula>"雨"</formula>
    </cfRule>
    <cfRule type="cellIs" dxfId="278" priority="134" operator="equal">
      <formula>"休"</formula>
    </cfRule>
  </conditionalFormatting>
  <conditionalFormatting sqref="C87:D87">
    <cfRule type="containsText" dxfId="277" priority="131" operator="containsText" text="日">
      <formula>NOT(ISERROR(SEARCH("日",C87)))</formula>
    </cfRule>
    <cfRule type="containsText" dxfId="276" priority="132" operator="containsText" text="土">
      <formula>NOT(ISERROR(SEARCH("土",C87)))</formula>
    </cfRule>
  </conditionalFormatting>
  <conditionalFormatting sqref="E87:AD87">
    <cfRule type="containsText" dxfId="275" priority="129" operator="containsText" text="日">
      <formula>NOT(ISERROR(SEARCH("日",E87)))</formula>
    </cfRule>
    <cfRule type="containsText" dxfId="274" priority="130" operator="containsText" text="土">
      <formula>NOT(ISERROR(SEARCH("土",E87)))</formula>
    </cfRule>
  </conditionalFormatting>
  <conditionalFormatting sqref="C87:AD88">
    <cfRule type="cellIs" dxfId="273" priority="127" operator="equal">
      <formula>"雨"</formula>
    </cfRule>
    <cfRule type="cellIs" dxfId="272" priority="128" operator="equal">
      <formula>"休"</formula>
    </cfRule>
  </conditionalFormatting>
  <conditionalFormatting sqref="C87:AD87">
    <cfRule type="containsText" dxfId="271" priority="125" operator="containsText" text="日">
      <formula>NOT(ISERROR(SEARCH("日",C87)))</formula>
    </cfRule>
    <cfRule type="containsText" dxfId="270" priority="126" operator="containsText" text="土">
      <formula>NOT(ISERROR(SEARCH("土",C87)))</formula>
    </cfRule>
  </conditionalFormatting>
  <conditionalFormatting sqref="E87:AD87">
    <cfRule type="containsText" dxfId="269" priority="123" operator="containsText" text="日">
      <formula>NOT(ISERROR(SEARCH("日",E87)))</formula>
    </cfRule>
    <cfRule type="containsText" dxfId="268" priority="124" operator="containsText" text="土">
      <formula>NOT(ISERROR(SEARCH("土",E87)))</formula>
    </cfRule>
  </conditionalFormatting>
  <conditionalFormatting sqref="C100:AD103">
    <cfRule type="cellIs" dxfId="267" priority="121" operator="equal">
      <formula>"雨"</formula>
    </cfRule>
    <cfRule type="cellIs" dxfId="266" priority="122" operator="equal">
      <formula>"休"</formula>
    </cfRule>
  </conditionalFormatting>
  <conditionalFormatting sqref="C98:D98">
    <cfRule type="containsText" dxfId="265" priority="119" operator="containsText" text="日">
      <formula>NOT(ISERROR(SEARCH("日",C98)))</formula>
    </cfRule>
    <cfRule type="containsText" dxfId="264" priority="120" operator="containsText" text="土">
      <formula>NOT(ISERROR(SEARCH("土",C98)))</formula>
    </cfRule>
  </conditionalFormatting>
  <conditionalFormatting sqref="E98:AD98">
    <cfRule type="containsText" dxfId="263" priority="117" operator="containsText" text="日">
      <formula>NOT(ISERROR(SEARCH("日",E98)))</formula>
    </cfRule>
    <cfRule type="containsText" dxfId="262" priority="118" operator="containsText" text="土">
      <formula>NOT(ISERROR(SEARCH("土",E98)))</formula>
    </cfRule>
  </conditionalFormatting>
  <conditionalFormatting sqref="C98:AD99">
    <cfRule type="cellIs" dxfId="261" priority="115" operator="equal">
      <formula>"雨"</formula>
    </cfRule>
    <cfRule type="cellIs" dxfId="260" priority="116" operator="equal">
      <formula>"休"</formula>
    </cfRule>
  </conditionalFormatting>
  <conditionalFormatting sqref="C98:AD98">
    <cfRule type="containsText" dxfId="259" priority="113" operator="containsText" text="日">
      <formula>NOT(ISERROR(SEARCH("日",C98)))</formula>
    </cfRule>
    <cfRule type="containsText" dxfId="258" priority="114" operator="containsText" text="土">
      <formula>NOT(ISERROR(SEARCH("土",C98)))</formula>
    </cfRule>
  </conditionalFormatting>
  <conditionalFormatting sqref="E98:AD98">
    <cfRule type="containsText" dxfId="257" priority="111" operator="containsText" text="日">
      <formula>NOT(ISERROR(SEARCH("日",E98)))</formula>
    </cfRule>
    <cfRule type="containsText" dxfId="256" priority="112" operator="containsText" text="土">
      <formula>NOT(ISERROR(SEARCH("土",E98)))</formula>
    </cfRule>
  </conditionalFormatting>
  <conditionalFormatting sqref="C119:AD122">
    <cfRule type="cellIs" dxfId="255" priority="109" operator="equal">
      <formula>"雨"</formula>
    </cfRule>
    <cfRule type="cellIs" dxfId="254" priority="110" operator="equal">
      <formula>"休"</formula>
    </cfRule>
  </conditionalFormatting>
  <conditionalFormatting sqref="C117:D117">
    <cfRule type="containsText" dxfId="253" priority="107" operator="containsText" text="日">
      <formula>NOT(ISERROR(SEARCH("日",C117)))</formula>
    </cfRule>
    <cfRule type="containsText" dxfId="252" priority="108" operator="containsText" text="土">
      <formula>NOT(ISERROR(SEARCH("土",C117)))</formula>
    </cfRule>
  </conditionalFormatting>
  <conditionalFormatting sqref="E117:AD117">
    <cfRule type="containsText" dxfId="251" priority="105" operator="containsText" text="日">
      <formula>NOT(ISERROR(SEARCH("日",E117)))</formula>
    </cfRule>
    <cfRule type="containsText" dxfId="250" priority="106" operator="containsText" text="土">
      <formula>NOT(ISERROR(SEARCH("土",E117)))</formula>
    </cfRule>
  </conditionalFormatting>
  <conditionalFormatting sqref="C117:AD118">
    <cfRule type="cellIs" dxfId="249" priority="103" operator="equal">
      <formula>"雨"</formula>
    </cfRule>
    <cfRule type="cellIs" dxfId="248" priority="104" operator="equal">
      <formula>"休"</formula>
    </cfRule>
  </conditionalFormatting>
  <conditionalFormatting sqref="C117:AD117">
    <cfRule type="containsText" dxfId="247" priority="101" operator="containsText" text="日">
      <formula>NOT(ISERROR(SEARCH("日",C117)))</formula>
    </cfRule>
    <cfRule type="containsText" dxfId="246" priority="102" operator="containsText" text="土">
      <formula>NOT(ISERROR(SEARCH("土",C117)))</formula>
    </cfRule>
  </conditionalFormatting>
  <conditionalFormatting sqref="E117:AD117">
    <cfRule type="containsText" dxfId="245" priority="99" operator="containsText" text="日">
      <formula>NOT(ISERROR(SEARCH("日",E117)))</formula>
    </cfRule>
    <cfRule type="containsText" dxfId="244" priority="100" operator="containsText" text="土">
      <formula>NOT(ISERROR(SEARCH("土",E117)))</formula>
    </cfRule>
  </conditionalFormatting>
  <conditionalFormatting sqref="C130:AD133">
    <cfRule type="cellIs" dxfId="243" priority="97" operator="equal">
      <formula>"雨"</formula>
    </cfRule>
    <cfRule type="cellIs" dxfId="242" priority="98" operator="equal">
      <formula>"休"</formula>
    </cfRule>
  </conditionalFormatting>
  <conditionalFormatting sqref="C128:D128">
    <cfRule type="containsText" dxfId="241" priority="95" operator="containsText" text="日">
      <formula>NOT(ISERROR(SEARCH("日",C128)))</formula>
    </cfRule>
    <cfRule type="containsText" dxfId="240" priority="96" operator="containsText" text="土">
      <formula>NOT(ISERROR(SEARCH("土",C128)))</formula>
    </cfRule>
  </conditionalFormatting>
  <conditionalFormatting sqref="E128:AD128">
    <cfRule type="containsText" dxfId="239" priority="93" operator="containsText" text="日">
      <formula>NOT(ISERROR(SEARCH("日",E128)))</formula>
    </cfRule>
    <cfRule type="containsText" dxfId="238" priority="94" operator="containsText" text="土">
      <formula>NOT(ISERROR(SEARCH("土",E128)))</formula>
    </cfRule>
  </conditionalFormatting>
  <conditionalFormatting sqref="C128:AD129">
    <cfRule type="cellIs" dxfId="237" priority="91" operator="equal">
      <formula>"雨"</formula>
    </cfRule>
    <cfRule type="cellIs" dxfId="236" priority="92" operator="equal">
      <formula>"休"</formula>
    </cfRule>
  </conditionalFormatting>
  <conditionalFormatting sqref="C128:AD128">
    <cfRule type="containsText" dxfId="235" priority="89" operator="containsText" text="日">
      <formula>NOT(ISERROR(SEARCH("日",C128)))</formula>
    </cfRule>
    <cfRule type="containsText" dxfId="234" priority="90" operator="containsText" text="土">
      <formula>NOT(ISERROR(SEARCH("土",C128)))</formula>
    </cfRule>
  </conditionalFormatting>
  <conditionalFormatting sqref="E128:AD128">
    <cfRule type="containsText" dxfId="233" priority="87" operator="containsText" text="日">
      <formula>NOT(ISERROR(SEARCH("日",E128)))</formula>
    </cfRule>
    <cfRule type="containsText" dxfId="232" priority="88" operator="containsText" text="土">
      <formula>NOT(ISERROR(SEARCH("土",E128)))</formula>
    </cfRule>
  </conditionalFormatting>
  <conditionalFormatting sqref="C141:AD144">
    <cfRule type="cellIs" dxfId="231" priority="85" operator="equal">
      <formula>"雨"</formula>
    </cfRule>
    <cfRule type="cellIs" dxfId="230" priority="86" operator="equal">
      <formula>"休"</formula>
    </cfRule>
  </conditionalFormatting>
  <conditionalFormatting sqref="C139:D139">
    <cfRule type="containsText" dxfId="229" priority="83" operator="containsText" text="日">
      <formula>NOT(ISERROR(SEARCH("日",C139)))</formula>
    </cfRule>
    <cfRule type="containsText" dxfId="228" priority="84" operator="containsText" text="土">
      <formula>NOT(ISERROR(SEARCH("土",C139)))</formula>
    </cfRule>
  </conditionalFormatting>
  <conditionalFormatting sqref="E139:AD139">
    <cfRule type="containsText" dxfId="227" priority="81" operator="containsText" text="日">
      <formula>NOT(ISERROR(SEARCH("日",E139)))</formula>
    </cfRule>
    <cfRule type="containsText" dxfId="226" priority="82" operator="containsText" text="土">
      <formula>NOT(ISERROR(SEARCH("土",E139)))</formula>
    </cfRule>
  </conditionalFormatting>
  <conditionalFormatting sqref="C139:AD140">
    <cfRule type="cellIs" dxfId="225" priority="79" operator="equal">
      <formula>"雨"</formula>
    </cfRule>
    <cfRule type="cellIs" dxfId="224" priority="80" operator="equal">
      <formula>"休"</formula>
    </cfRule>
  </conditionalFormatting>
  <conditionalFormatting sqref="C139:AD139">
    <cfRule type="containsText" dxfId="223" priority="77" operator="containsText" text="日">
      <formula>NOT(ISERROR(SEARCH("日",C139)))</formula>
    </cfRule>
    <cfRule type="containsText" dxfId="222" priority="78" operator="containsText" text="土">
      <formula>NOT(ISERROR(SEARCH("土",C139)))</formula>
    </cfRule>
  </conditionalFormatting>
  <conditionalFormatting sqref="E139:AD139">
    <cfRule type="containsText" dxfId="221" priority="75" operator="containsText" text="日">
      <formula>NOT(ISERROR(SEARCH("日",E139)))</formula>
    </cfRule>
    <cfRule type="containsText" dxfId="220" priority="76" operator="containsText" text="土">
      <formula>NOT(ISERROR(SEARCH("土",E139)))</formula>
    </cfRule>
  </conditionalFormatting>
  <conditionalFormatting sqref="C152:AD155">
    <cfRule type="cellIs" dxfId="219" priority="73" operator="equal">
      <formula>"雨"</formula>
    </cfRule>
    <cfRule type="cellIs" dxfId="218" priority="74" operator="equal">
      <formula>"休"</formula>
    </cfRule>
  </conditionalFormatting>
  <conditionalFormatting sqref="C150:D150">
    <cfRule type="containsText" dxfId="217" priority="71" operator="containsText" text="日">
      <formula>NOT(ISERROR(SEARCH("日",C150)))</formula>
    </cfRule>
    <cfRule type="containsText" dxfId="216" priority="72" operator="containsText" text="土">
      <formula>NOT(ISERROR(SEARCH("土",C150)))</formula>
    </cfRule>
  </conditionalFormatting>
  <conditionalFormatting sqref="E150:AD150">
    <cfRule type="containsText" dxfId="215" priority="69" operator="containsText" text="日">
      <formula>NOT(ISERROR(SEARCH("日",E150)))</formula>
    </cfRule>
    <cfRule type="containsText" dxfId="214" priority="70" operator="containsText" text="土">
      <formula>NOT(ISERROR(SEARCH("土",E150)))</formula>
    </cfRule>
  </conditionalFormatting>
  <conditionalFormatting sqref="C150:AD151">
    <cfRule type="cellIs" dxfId="213" priority="67" operator="equal">
      <formula>"雨"</formula>
    </cfRule>
    <cfRule type="cellIs" dxfId="212" priority="68" operator="equal">
      <formula>"休"</formula>
    </cfRule>
  </conditionalFormatting>
  <conditionalFormatting sqref="C150:AD150">
    <cfRule type="containsText" dxfId="211" priority="65" operator="containsText" text="日">
      <formula>NOT(ISERROR(SEARCH("日",C150)))</formula>
    </cfRule>
    <cfRule type="containsText" dxfId="210" priority="66" operator="containsText" text="土">
      <formula>NOT(ISERROR(SEARCH("土",C150)))</formula>
    </cfRule>
  </conditionalFormatting>
  <conditionalFormatting sqref="E150:AD150">
    <cfRule type="containsText" dxfId="209" priority="63" operator="containsText" text="日">
      <formula>NOT(ISERROR(SEARCH("日",E150)))</formula>
    </cfRule>
    <cfRule type="containsText" dxfId="208" priority="64" operator="containsText" text="土">
      <formula>NOT(ISERROR(SEARCH("土",E150)))</formula>
    </cfRule>
  </conditionalFormatting>
  <conditionalFormatting sqref="C163:AD166">
    <cfRule type="cellIs" dxfId="207" priority="61" operator="equal">
      <formula>"雨"</formula>
    </cfRule>
    <cfRule type="cellIs" dxfId="206" priority="62" operator="equal">
      <formula>"休"</formula>
    </cfRule>
  </conditionalFormatting>
  <conditionalFormatting sqref="C161:D161">
    <cfRule type="containsText" dxfId="205" priority="59" operator="containsText" text="日">
      <formula>NOT(ISERROR(SEARCH("日",C161)))</formula>
    </cfRule>
    <cfRule type="containsText" dxfId="204" priority="60" operator="containsText" text="土">
      <formula>NOT(ISERROR(SEARCH("土",C161)))</formula>
    </cfRule>
  </conditionalFormatting>
  <conditionalFormatting sqref="E161:AD161">
    <cfRule type="containsText" dxfId="203" priority="57" operator="containsText" text="日">
      <formula>NOT(ISERROR(SEARCH("日",E161)))</formula>
    </cfRule>
    <cfRule type="containsText" dxfId="202" priority="58" operator="containsText" text="土">
      <formula>NOT(ISERROR(SEARCH("土",E161)))</formula>
    </cfRule>
  </conditionalFormatting>
  <conditionalFormatting sqref="C161:AD162">
    <cfRule type="cellIs" dxfId="201" priority="55" operator="equal">
      <formula>"雨"</formula>
    </cfRule>
    <cfRule type="cellIs" dxfId="200" priority="56" operator="equal">
      <formula>"休"</formula>
    </cfRule>
  </conditionalFormatting>
  <conditionalFormatting sqref="C161:AD161">
    <cfRule type="containsText" dxfId="199" priority="53" operator="containsText" text="日">
      <formula>NOT(ISERROR(SEARCH("日",C161)))</formula>
    </cfRule>
    <cfRule type="containsText" dxfId="198" priority="54" operator="containsText" text="土">
      <formula>NOT(ISERROR(SEARCH("土",C161)))</formula>
    </cfRule>
  </conditionalFormatting>
  <conditionalFormatting sqref="E161:AD161">
    <cfRule type="containsText" dxfId="197" priority="51" operator="containsText" text="日">
      <formula>NOT(ISERROR(SEARCH("日",E161)))</formula>
    </cfRule>
    <cfRule type="containsText" dxfId="196" priority="52" operator="containsText" text="土">
      <formula>NOT(ISERROR(SEARCH("土",E161)))</formula>
    </cfRule>
  </conditionalFormatting>
  <conditionalFormatting sqref="C174:AD177">
    <cfRule type="cellIs" dxfId="195" priority="49" operator="equal">
      <formula>"雨"</formula>
    </cfRule>
    <cfRule type="cellIs" dxfId="194" priority="50" operator="equal">
      <formula>"休"</formula>
    </cfRule>
  </conditionalFormatting>
  <conditionalFormatting sqref="C172:D172">
    <cfRule type="containsText" dxfId="193" priority="47" operator="containsText" text="日">
      <formula>NOT(ISERROR(SEARCH("日",C172)))</formula>
    </cfRule>
    <cfRule type="containsText" dxfId="192" priority="48" operator="containsText" text="土">
      <formula>NOT(ISERROR(SEARCH("土",C172)))</formula>
    </cfRule>
  </conditionalFormatting>
  <conditionalFormatting sqref="E172:AD172">
    <cfRule type="containsText" dxfId="191" priority="45" operator="containsText" text="日">
      <formula>NOT(ISERROR(SEARCH("日",E172)))</formula>
    </cfRule>
    <cfRule type="containsText" dxfId="190" priority="46" operator="containsText" text="土">
      <formula>NOT(ISERROR(SEARCH("土",E172)))</formula>
    </cfRule>
  </conditionalFormatting>
  <conditionalFormatting sqref="C172:AD173">
    <cfRule type="cellIs" dxfId="189" priority="43" operator="equal">
      <formula>"雨"</formula>
    </cfRule>
    <cfRule type="cellIs" dxfId="188" priority="44" operator="equal">
      <formula>"休"</formula>
    </cfRule>
  </conditionalFormatting>
  <conditionalFormatting sqref="C172:AD172">
    <cfRule type="containsText" dxfId="187" priority="41" operator="containsText" text="日">
      <formula>NOT(ISERROR(SEARCH("日",C172)))</formula>
    </cfRule>
    <cfRule type="containsText" dxfId="186" priority="42" operator="containsText" text="土">
      <formula>NOT(ISERROR(SEARCH("土",C172)))</formula>
    </cfRule>
  </conditionalFormatting>
  <conditionalFormatting sqref="E172:AD172">
    <cfRule type="containsText" dxfId="185" priority="39" operator="containsText" text="日">
      <formula>NOT(ISERROR(SEARCH("日",E172)))</formula>
    </cfRule>
    <cfRule type="containsText" dxfId="184" priority="40" operator="containsText" text="土">
      <formula>NOT(ISERROR(SEARCH("土",E172)))</formula>
    </cfRule>
  </conditionalFormatting>
  <conditionalFormatting sqref="C185:AD188">
    <cfRule type="cellIs" dxfId="183" priority="37" operator="equal">
      <formula>"雨"</formula>
    </cfRule>
    <cfRule type="cellIs" dxfId="182" priority="38" operator="equal">
      <formula>"休"</formula>
    </cfRule>
  </conditionalFormatting>
  <conditionalFormatting sqref="C183:D183">
    <cfRule type="containsText" dxfId="181" priority="35" operator="containsText" text="日">
      <formula>NOT(ISERROR(SEARCH("日",C183)))</formula>
    </cfRule>
    <cfRule type="containsText" dxfId="180" priority="36" operator="containsText" text="土">
      <formula>NOT(ISERROR(SEARCH("土",C183)))</formula>
    </cfRule>
  </conditionalFormatting>
  <conditionalFormatting sqref="E183:AD183">
    <cfRule type="containsText" dxfId="179" priority="33" operator="containsText" text="日">
      <formula>NOT(ISERROR(SEARCH("日",E183)))</formula>
    </cfRule>
    <cfRule type="containsText" dxfId="178" priority="34" operator="containsText" text="土">
      <formula>NOT(ISERROR(SEARCH("土",E183)))</formula>
    </cfRule>
  </conditionalFormatting>
  <conditionalFormatting sqref="C183:AD184">
    <cfRule type="cellIs" dxfId="177" priority="31" operator="equal">
      <formula>"雨"</formula>
    </cfRule>
    <cfRule type="cellIs" dxfId="176" priority="32" operator="equal">
      <formula>"休"</formula>
    </cfRule>
  </conditionalFormatting>
  <conditionalFormatting sqref="C183:AD183">
    <cfRule type="containsText" dxfId="175" priority="29" operator="containsText" text="日">
      <formula>NOT(ISERROR(SEARCH("日",C183)))</formula>
    </cfRule>
    <cfRule type="containsText" dxfId="174" priority="30" operator="containsText" text="土">
      <formula>NOT(ISERROR(SEARCH("土",C183)))</formula>
    </cfRule>
  </conditionalFormatting>
  <conditionalFormatting sqref="E183:AD183">
    <cfRule type="containsText" dxfId="173" priority="27" operator="containsText" text="日">
      <formula>NOT(ISERROR(SEARCH("日",E183)))</formula>
    </cfRule>
    <cfRule type="containsText" dxfId="172" priority="28" operator="containsText" text="土">
      <formula>NOT(ISERROR(SEARCH("土",E183)))</formula>
    </cfRule>
  </conditionalFormatting>
  <conditionalFormatting sqref="C196:AD199">
    <cfRule type="cellIs" dxfId="171" priority="25" operator="equal">
      <formula>"雨"</formula>
    </cfRule>
    <cfRule type="cellIs" dxfId="170" priority="26" operator="equal">
      <formula>"休"</formula>
    </cfRule>
  </conditionalFormatting>
  <conditionalFormatting sqref="C194:D194">
    <cfRule type="containsText" dxfId="169" priority="23" operator="containsText" text="日">
      <formula>NOT(ISERROR(SEARCH("日",C194)))</formula>
    </cfRule>
    <cfRule type="containsText" dxfId="168" priority="24" operator="containsText" text="土">
      <formula>NOT(ISERROR(SEARCH("土",C194)))</formula>
    </cfRule>
  </conditionalFormatting>
  <conditionalFormatting sqref="E194:AD194">
    <cfRule type="containsText" dxfId="167" priority="21" operator="containsText" text="日">
      <formula>NOT(ISERROR(SEARCH("日",E194)))</formula>
    </cfRule>
    <cfRule type="containsText" dxfId="166" priority="22" operator="containsText" text="土">
      <formula>NOT(ISERROR(SEARCH("土",E194)))</formula>
    </cfRule>
  </conditionalFormatting>
  <conditionalFormatting sqref="C194:AD195">
    <cfRule type="cellIs" dxfId="165" priority="19" operator="equal">
      <formula>"雨"</formula>
    </cfRule>
    <cfRule type="cellIs" dxfId="164" priority="20" operator="equal">
      <formula>"休"</formula>
    </cfRule>
  </conditionalFormatting>
  <conditionalFormatting sqref="C194:AD194">
    <cfRule type="containsText" dxfId="163" priority="17" operator="containsText" text="日">
      <formula>NOT(ISERROR(SEARCH("日",C194)))</formula>
    </cfRule>
    <cfRule type="containsText" dxfId="162" priority="18" operator="containsText" text="土">
      <formula>NOT(ISERROR(SEARCH("土",C194)))</formula>
    </cfRule>
  </conditionalFormatting>
  <conditionalFormatting sqref="E194:AD194">
    <cfRule type="containsText" dxfId="161" priority="15" operator="containsText" text="日">
      <formula>NOT(ISERROR(SEARCH("日",E194)))</formula>
    </cfRule>
    <cfRule type="containsText" dxfId="160" priority="16" operator="containsText" text="土">
      <formula>NOT(ISERROR(SEARCH("土",E194)))</formula>
    </cfRule>
  </conditionalFormatting>
  <conditionalFormatting sqref="C207:AD210">
    <cfRule type="cellIs" dxfId="159" priority="13" operator="equal">
      <formula>"雨"</formula>
    </cfRule>
    <cfRule type="cellIs" dxfId="158" priority="14" operator="equal">
      <formula>"休"</formula>
    </cfRule>
  </conditionalFormatting>
  <conditionalFormatting sqref="C205:D205">
    <cfRule type="containsText" dxfId="157" priority="11" operator="containsText" text="日">
      <formula>NOT(ISERROR(SEARCH("日",C205)))</formula>
    </cfRule>
    <cfRule type="containsText" dxfId="156" priority="12" operator="containsText" text="土">
      <formula>NOT(ISERROR(SEARCH("土",C205)))</formula>
    </cfRule>
  </conditionalFormatting>
  <conditionalFormatting sqref="E205:AD205">
    <cfRule type="containsText" dxfId="155" priority="9" operator="containsText" text="日">
      <formula>NOT(ISERROR(SEARCH("日",E205)))</formula>
    </cfRule>
    <cfRule type="containsText" dxfId="154" priority="10" operator="containsText" text="土">
      <formula>NOT(ISERROR(SEARCH("土",E205)))</formula>
    </cfRule>
  </conditionalFormatting>
  <conditionalFormatting sqref="C205:AD206">
    <cfRule type="cellIs" dxfId="153" priority="7" operator="equal">
      <formula>"雨"</formula>
    </cfRule>
    <cfRule type="cellIs" dxfId="152" priority="8" operator="equal">
      <formula>"休"</formula>
    </cfRule>
  </conditionalFormatting>
  <conditionalFormatting sqref="C205:AD205">
    <cfRule type="containsText" dxfId="151" priority="5" operator="containsText" text="日">
      <formula>NOT(ISERROR(SEARCH("日",C205)))</formula>
    </cfRule>
    <cfRule type="containsText" dxfId="150" priority="6" operator="containsText" text="土">
      <formula>NOT(ISERROR(SEARCH("土",C205)))</formula>
    </cfRule>
  </conditionalFormatting>
  <conditionalFormatting sqref="E205:AD205">
    <cfRule type="containsText" dxfId="149" priority="3" operator="containsText" text="日">
      <formula>NOT(ISERROR(SEARCH("日",E205)))</formula>
    </cfRule>
    <cfRule type="containsText" dxfId="148" priority="4" operator="containsText" text="土">
      <formula>NOT(ISERROR(SEARCH("土",E205)))</formula>
    </cfRule>
  </conditionalFormatting>
  <conditionalFormatting sqref="G4:K5">
    <cfRule type="cellIs" dxfId="147" priority="1" operator="equal">
      <formula>"雨"</formula>
    </cfRule>
    <cfRule type="cellIs" dxfId="146" priority="2" operator="equal">
      <formula>"休"</formula>
    </cfRule>
  </conditionalFormatting>
  <dataValidations count="6">
    <dataValidation type="list" allowBlank="1" showInputMessage="1" showErrorMessage="1" sqref="C196:C197 C185:C186 C174:C175 C163:C164 C152:C153 C141:C142 C130:C131 C119:C120 C100:C101 C89:C90 C78:C79 C67:C68 C56:C57 C45:C46 C34:C35 C23:C24 C12:C13 C207:C208">
      <formula1>"休"</formula1>
    </dataValidation>
    <dataValidation type="list" showInputMessage="1" showErrorMessage="1" sqref="C187:AD188 C176:AD177 C165:AD166 C154:AD155 C143:AD144 C132:AD133 C121:AD122 C102:AD103 C91:AD92 C80:AD81 C69:AD70 C58:AD59 C47:AD48 C36:AD37 C25:AD26 C14:AD15 C198:AD199 C209:AD210">
      <formula1>"休,雨"</formula1>
    </dataValidation>
    <dataValidation type="list" showInputMessage="1" showErrorMessage="1" sqref="AE90 AE13 AE24 AE35 AE46 AE57 AE68 AE79 AE101 AE197 AE120 AE131 AE142 AE153 AE164 AE175 AE186 AE208">
      <formula1>"　,祝,中止"</formula1>
    </dataValidation>
    <dataValidation type="list" showInputMessage="1" showErrorMessage="1" sqref="AE58:AE61 AE187:AE190 AE47:AE50 AE69:AE72 AE36:AE39 AE25:AE28 AE14:AE17 AE198:AE201 AE80:AE83 AE165:AE168 AE91:AE94 AE154:AE157 AE176:AE179 AE143:AE146 AE132:AE135 AE121:AE124 AE102:AE105 AE209:AE212">
      <formula1>"　,休"</formula1>
    </dataValidation>
    <dataValidation type="list" allowBlank="1" showInputMessage="1" showErrorMessage="1" sqref="D12:AD13 D23:AD24 D34:AD35 D45:AD46 D56:AD57 D67:AD68 D78:AD79 D89:AD90 D100:AD101 D119:AD120 D130:AD131 D141:AD142 D152:AD153 D163:AD164 D174:AD175 D185:AD186 D196:AD197 D207:AD208">
      <formula1>",休"</formula1>
    </dataValidation>
    <dataValidation type="list" allowBlank="1" showInputMessage="1" showErrorMessage="1" sqref="C10:AD11 C21:AD22 C32:AD33 C43:AD44 C54:AD55 C65:AD66 C76:AD77 C87:AD88 C98:AD99 C117:AD118 C128:AD129 C139:AD140 C150:AD151 C161:AD162 C172:AD173 C183:AD184 C194:AD195 C205:AD206">
      <formula1>"中止,夏休,冬休"</formula1>
    </dataValidation>
  </dataValidations>
  <pageMargins left="0.70866141732283472" right="0.70866141732283472" top="0.74803149606299213" bottom="0.74803149606299213" header="0.31496062992125984" footer="0.31496062992125984"/>
  <pageSetup paperSize="9" scale="64" fitToHeight="0" orientation="portrait" blackAndWhite="1" r:id="rId1"/>
  <headerFooter alignWithMargins="0"/>
  <rowBreaks count="1" manualBreakCount="1">
    <brk id="107" max="32" man="1"/>
  </row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L106"/>
  <sheetViews>
    <sheetView tabSelected="1" view="pageBreakPreview" zoomScale="80" zoomScaleNormal="100" zoomScaleSheetLayoutView="80" workbookViewId="0">
      <selection activeCell="AM37" sqref="AM37"/>
    </sheetView>
  </sheetViews>
  <sheetFormatPr defaultColWidth="9" defaultRowHeight="13.5"/>
  <cols>
    <col min="1" max="1" width="2.125" style="1346" customWidth="1"/>
    <col min="2" max="2" width="9.625" style="1344" customWidth="1"/>
    <col min="3" max="30" width="3.75" style="1344" customWidth="1"/>
    <col min="31" max="31" width="2" style="1344" customWidth="1"/>
    <col min="32" max="32" width="11.125" style="1346" customWidth="1"/>
    <col min="33" max="33" width="7.5" style="1344" bestFit="1" customWidth="1"/>
    <col min="34" max="38" width="9" style="1346"/>
    <col min="39" max="16384" width="9" style="571"/>
  </cols>
  <sheetData>
    <row r="1" spans="1:35" ht="18.75">
      <c r="A1" s="1343" t="s">
        <v>964</v>
      </c>
      <c r="B1" s="1343"/>
      <c r="AE1" s="1345"/>
      <c r="AG1" s="1347" t="s">
        <v>965</v>
      </c>
    </row>
    <row r="2" spans="1:35" ht="13.5" customHeight="1">
      <c r="Q2" s="1346"/>
      <c r="S2" s="1348"/>
      <c r="T2" s="1349"/>
      <c r="U2" s="3304" t="s">
        <v>843</v>
      </c>
      <c r="V2" s="3305"/>
      <c r="W2" s="3304" t="s">
        <v>844</v>
      </c>
      <c r="X2" s="3305"/>
      <c r="Y2" s="3306" t="s">
        <v>845</v>
      </c>
      <c r="Z2" s="3307"/>
      <c r="AB2" s="3308" t="s">
        <v>846</v>
      </c>
      <c r="AC2" s="3306"/>
      <c r="AD2" s="3306"/>
      <c r="AE2" s="3306"/>
      <c r="AF2" s="3306"/>
      <c r="AG2" s="1350" t="s">
        <v>847</v>
      </c>
    </row>
    <row r="3" spans="1:35" ht="13.5" customHeight="1" thickBot="1">
      <c r="B3" s="3290" t="s">
        <v>848</v>
      </c>
      <c r="C3" s="3290"/>
      <c r="D3" s="3290"/>
      <c r="E3" s="3290"/>
      <c r="F3" s="1344" t="s">
        <v>2079</v>
      </c>
      <c r="G3" s="1351" t="s">
        <v>967</v>
      </c>
      <c r="H3" s="1351"/>
      <c r="I3" s="1351"/>
      <c r="J3" s="1351"/>
      <c r="K3" s="1351"/>
      <c r="L3" s="1351"/>
      <c r="M3" s="1351"/>
      <c r="N3" s="1351"/>
      <c r="O3" s="1351"/>
      <c r="P3" s="1351"/>
      <c r="R3" s="1346"/>
      <c r="S3" s="3309" t="s">
        <v>850</v>
      </c>
      <c r="T3" s="3310"/>
      <c r="U3" s="3311">
        <f>+AG10+AG21+AG32+AG43+AG54+AG65+AG76+AG87+AG98</f>
        <v>241</v>
      </c>
      <c r="V3" s="3312"/>
      <c r="W3" s="3313">
        <f>+AG11+AG22+AG33+AG44+AG55+AG66+AG77+AG88+AG99</f>
        <v>70</v>
      </c>
      <c r="X3" s="3310"/>
      <c r="Y3" s="3358">
        <f>+W3/U3</f>
        <v>0.29045643153526973</v>
      </c>
      <c r="Z3" s="3359"/>
      <c r="AB3" s="3316" t="s">
        <v>851</v>
      </c>
      <c r="AC3" s="3317"/>
      <c r="AD3" s="3317"/>
      <c r="AE3" s="3317"/>
      <c r="AF3" s="3317"/>
      <c r="AG3" s="1352">
        <f>+AI3-W4</f>
        <v>6</v>
      </c>
      <c r="AI3" s="1353">
        <f>ROUNDUP(+U4*0.285,0)</f>
        <v>69</v>
      </c>
    </row>
    <row r="4" spans="1:35" ht="13.5" customHeight="1" thickBot="1">
      <c r="B4" s="3290" t="s">
        <v>852</v>
      </c>
      <c r="C4" s="3290"/>
      <c r="D4" s="3290"/>
      <c r="E4" s="3290"/>
      <c r="F4" s="1344" t="s">
        <v>2080</v>
      </c>
      <c r="G4" s="3348">
        <v>43668</v>
      </c>
      <c r="H4" s="3349"/>
      <c r="I4" s="3349"/>
      <c r="J4" s="3350"/>
      <c r="R4" s="1346"/>
      <c r="S4" s="3351" t="s">
        <v>853</v>
      </c>
      <c r="T4" s="3352"/>
      <c r="U4" s="3353">
        <f>+U3</f>
        <v>241</v>
      </c>
      <c r="V4" s="3354"/>
      <c r="W4" s="3355">
        <f>+AG13+AG24+AG35+AG46+AG57+AG68+AG79+AG90+AG101</f>
        <v>63</v>
      </c>
      <c r="X4" s="3352"/>
      <c r="Y4" s="3356">
        <f>+W4/U4</f>
        <v>0.26141078838174275</v>
      </c>
      <c r="Z4" s="3357"/>
      <c r="AB4" s="3345" t="s">
        <v>854</v>
      </c>
      <c r="AC4" s="3346"/>
      <c r="AD4" s="3346"/>
      <c r="AE4" s="3346"/>
      <c r="AF4" s="3346"/>
      <c r="AG4" s="1352">
        <f>+AI4-W4</f>
        <v>-2</v>
      </c>
      <c r="AI4" s="1353">
        <f>ROUNDUP(+U4*0.25,0)</f>
        <v>61</v>
      </c>
    </row>
    <row r="5" spans="1:35" ht="13.5" customHeight="1" thickTop="1">
      <c r="B5" s="3292" t="s">
        <v>855</v>
      </c>
      <c r="C5" s="3292"/>
      <c r="D5" s="3292"/>
      <c r="E5" s="3292"/>
      <c r="F5" s="1344" t="s">
        <v>2081</v>
      </c>
      <c r="G5" s="3347">
        <v>43917</v>
      </c>
      <c r="H5" s="3347"/>
      <c r="I5" s="3347"/>
      <c r="J5" s="3347"/>
      <c r="L5" s="3293" t="s">
        <v>856</v>
      </c>
      <c r="M5" s="3293"/>
      <c r="N5" s="3293"/>
      <c r="O5" s="1344" t="s">
        <v>2081</v>
      </c>
      <c r="P5" s="3324">
        <f>+G5-G4+1</f>
        <v>250</v>
      </c>
      <c r="Q5" s="3324"/>
      <c r="R5" s="3324"/>
      <c r="S5" s="3295" t="s">
        <v>2082</v>
      </c>
      <c r="T5" s="3296"/>
      <c r="U5" s="3297">
        <f>AI15+AI26+AI37+AI48+AI59+AI70+AI81+AI92+AI103</f>
        <v>8</v>
      </c>
      <c r="V5" s="3298"/>
      <c r="W5" s="3299">
        <f>AG15+AG26+AG37+AG48+AG59+AG70+AG81+AG92+AG103</f>
        <v>3</v>
      </c>
      <c r="X5" s="3300"/>
      <c r="Y5" s="3301">
        <f>W5/U5</f>
        <v>0.375</v>
      </c>
      <c r="Z5" s="3302"/>
      <c r="AA5" s="1354"/>
      <c r="AB5" s="3325" t="s">
        <v>857</v>
      </c>
      <c r="AC5" s="3326"/>
      <c r="AD5" s="3326"/>
      <c r="AE5" s="3326"/>
      <c r="AF5" s="3326"/>
      <c r="AG5" s="1355">
        <f>+AI5-W4</f>
        <v>-11</v>
      </c>
      <c r="AI5" s="1353">
        <f>ROUNDUP(+U4*0.214,0)</f>
        <v>52</v>
      </c>
    </row>
    <row r="6" spans="1:35" ht="13.5" customHeight="1">
      <c r="C6" s="1346"/>
      <c r="D6" s="1346"/>
      <c r="E6" s="1346"/>
      <c r="F6" s="1346"/>
      <c r="W6" s="1356"/>
      <c r="X6" s="1356"/>
      <c r="Y6" s="1356"/>
      <c r="Z6" s="1356"/>
      <c r="AA6" s="1356"/>
      <c r="AB6" s="1356"/>
      <c r="AC6" s="1356"/>
      <c r="AD6" s="1356"/>
      <c r="AE6" s="1356"/>
    </row>
    <row r="7" spans="1:35" ht="13.5" customHeight="1"/>
    <row r="8" spans="1:35">
      <c r="B8" s="1357" t="s">
        <v>858</v>
      </c>
      <c r="C8" s="1358">
        <f>+G4</f>
        <v>43668</v>
      </c>
      <c r="D8" s="1359">
        <f>+C8+1</f>
        <v>43669</v>
      </c>
      <c r="E8" s="1359">
        <f t="shared" ref="E8:AD8" si="0">+D8+1</f>
        <v>43670</v>
      </c>
      <c r="F8" s="1359">
        <f t="shared" si="0"/>
        <v>43671</v>
      </c>
      <c r="G8" s="1359">
        <f t="shared" si="0"/>
        <v>43672</v>
      </c>
      <c r="H8" s="1359">
        <f t="shared" si="0"/>
        <v>43673</v>
      </c>
      <c r="I8" s="1359">
        <f t="shared" si="0"/>
        <v>43674</v>
      </c>
      <c r="J8" s="1359">
        <f t="shared" si="0"/>
        <v>43675</v>
      </c>
      <c r="K8" s="1359">
        <f t="shared" si="0"/>
        <v>43676</v>
      </c>
      <c r="L8" s="1359">
        <f t="shared" si="0"/>
        <v>43677</v>
      </c>
      <c r="M8" s="1359">
        <f t="shared" si="0"/>
        <v>43678</v>
      </c>
      <c r="N8" s="1359">
        <f t="shared" si="0"/>
        <v>43679</v>
      </c>
      <c r="O8" s="1359">
        <f t="shared" si="0"/>
        <v>43680</v>
      </c>
      <c r="P8" s="1359">
        <f t="shared" si="0"/>
        <v>43681</v>
      </c>
      <c r="Q8" s="1359">
        <f t="shared" si="0"/>
        <v>43682</v>
      </c>
      <c r="R8" s="1359">
        <f t="shared" si="0"/>
        <v>43683</v>
      </c>
      <c r="S8" s="1359">
        <f t="shared" si="0"/>
        <v>43684</v>
      </c>
      <c r="T8" s="1359">
        <f t="shared" si="0"/>
        <v>43685</v>
      </c>
      <c r="U8" s="1359">
        <f t="shared" si="0"/>
        <v>43686</v>
      </c>
      <c r="V8" s="1359">
        <f t="shared" si="0"/>
        <v>43687</v>
      </c>
      <c r="W8" s="1359">
        <f>+V8+1</f>
        <v>43688</v>
      </c>
      <c r="X8" s="1359">
        <f t="shared" si="0"/>
        <v>43689</v>
      </c>
      <c r="Y8" s="1359">
        <f t="shared" si="0"/>
        <v>43690</v>
      </c>
      <c r="Z8" s="1359">
        <f t="shared" si="0"/>
        <v>43691</v>
      </c>
      <c r="AA8" s="1359">
        <f>+Z8+1</f>
        <v>43692</v>
      </c>
      <c r="AB8" s="1359">
        <f t="shared" si="0"/>
        <v>43693</v>
      </c>
      <c r="AC8" s="1359">
        <f>+AB8+1</f>
        <v>43694</v>
      </c>
      <c r="AD8" s="1360">
        <f t="shared" si="0"/>
        <v>43695</v>
      </c>
      <c r="AE8" s="1361"/>
      <c r="AF8" s="3281">
        <v>1</v>
      </c>
      <c r="AG8" s="3282"/>
    </row>
    <row r="9" spans="1:35">
      <c r="B9" s="1362" t="s">
        <v>859</v>
      </c>
      <c r="C9" s="1363" t="str">
        <f t="shared" ref="C9:AD9" si="1">TEXT(WEEKDAY(+C8),"aaa")</f>
        <v>月</v>
      </c>
      <c r="D9" s="1364" t="str">
        <f t="shared" si="1"/>
        <v>火</v>
      </c>
      <c r="E9" s="1364" t="str">
        <f t="shared" si="1"/>
        <v>水</v>
      </c>
      <c r="F9" s="1364" t="str">
        <f t="shared" si="1"/>
        <v>木</v>
      </c>
      <c r="G9" s="1364" t="str">
        <f t="shared" si="1"/>
        <v>金</v>
      </c>
      <c r="H9" s="1364" t="str">
        <f t="shared" si="1"/>
        <v>土</v>
      </c>
      <c r="I9" s="1364" t="str">
        <f t="shared" si="1"/>
        <v>日</v>
      </c>
      <c r="J9" s="1364" t="str">
        <f t="shared" si="1"/>
        <v>月</v>
      </c>
      <c r="K9" s="1364" t="str">
        <f t="shared" si="1"/>
        <v>火</v>
      </c>
      <c r="L9" s="1364" t="str">
        <f t="shared" si="1"/>
        <v>水</v>
      </c>
      <c r="M9" s="1364" t="str">
        <f t="shared" si="1"/>
        <v>木</v>
      </c>
      <c r="N9" s="1364" t="str">
        <f t="shared" si="1"/>
        <v>金</v>
      </c>
      <c r="O9" s="1364" t="str">
        <f t="shared" si="1"/>
        <v>土</v>
      </c>
      <c r="P9" s="1364" t="str">
        <f t="shared" si="1"/>
        <v>日</v>
      </c>
      <c r="Q9" s="1364" t="str">
        <f t="shared" si="1"/>
        <v>月</v>
      </c>
      <c r="R9" s="1364" t="str">
        <f t="shared" si="1"/>
        <v>火</v>
      </c>
      <c r="S9" s="1364" t="str">
        <f t="shared" si="1"/>
        <v>水</v>
      </c>
      <c r="T9" s="1364" t="str">
        <f t="shared" si="1"/>
        <v>木</v>
      </c>
      <c r="U9" s="1364" t="str">
        <f t="shared" si="1"/>
        <v>金</v>
      </c>
      <c r="V9" s="1364" t="str">
        <f t="shared" si="1"/>
        <v>土</v>
      </c>
      <c r="W9" s="1364" t="str">
        <f t="shared" si="1"/>
        <v>日</v>
      </c>
      <c r="X9" s="1364" t="str">
        <f t="shared" si="1"/>
        <v>月</v>
      </c>
      <c r="Y9" s="1364" t="str">
        <f t="shared" si="1"/>
        <v>火</v>
      </c>
      <c r="Z9" s="1364" t="str">
        <f t="shared" si="1"/>
        <v>水</v>
      </c>
      <c r="AA9" s="1364" t="str">
        <f t="shared" si="1"/>
        <v>木</v>
      </c>
      <c r="AB9" s="1364" t="str">
        <f t="shared" si="1"/>
        <v>金</v>
      </c>
      <c r="AC9" s="1364" t="str">
        <f t="shared" si="1"/>
        <v>土</v>
      </c>
      <c r="AD9" s="1365" t="str">
        <f t="shared" si="1"/>
        <v>日</v>
      </c>
      <c r="AE9" s="1356"/>
      <c r="AF9" s="1366" t="s">
        <v>860</v>
      </c>
      <c r="AG9" s="1350">
        <f>+COUNTA(C10:AD11)</f>
        <v>3</v>
      </c>
    </row>
    <row r="10" spans="1:35" ht="13.5" customHeight="1">
      <c r="B10" s="3283" t="s">
        <v>861</v>
      </c>
      <c r="C10" s="3285"/>
      <c r="D10" s="3276"/>
      <c r="E10" s="3276"/>
      <c r="F10" s="3276"/>
      <c r="G10" s="3276"/>
      <c r="H10" s="3276"/>
      <c r="I10" s="3276"/>
      <c r="J10" s="3276"/>
      <c r="K10" s="3276"/>
      <c r="L10" s="3276"/>
      <c r="M10" s="3276"/>
      <c r="N10" s="3276"/>
      <c r="O10" s="3276"/>
      <c r="P10" s="3276"/>
      <c r="Q10" s="3276"/>
      <c r="R10" s="3276"/>
      <c r="S10" s="3276"/>
      <c r="T10" s="3276"/>
      <c r="U10" s="3276"/>
      <c r="V10" s="3276"/>
      <c r="W10" s="3276"/>
      <c r="X10" s="3276"/>
      <c r="Y10" s="3276" t="s">
        <v>917</v>
      </c>
      <c r="Z10" s="3276" t="s">
        <v>917</v>
      </c>
      <c r="AA10" s="3276" t="s">
        <v>917</v>
      </c>
      <c r="AB10" s="3276"/>
      <c r="AC10" s="3276"/>
      <c r="AD10" s="3277"/>
      <c r="AE10" s="1356"/>
      <c r="AF10" s="1367" t="s">
        <v>862</v>
      </c>
      <c r="AG10" s="1368">
        <f>COUNTA(C8:AD8)-AG9</f>
        <v>25</v>
      </c>
    </row>
    <row r="11" spans="1:35" ht="13.5" customHeight="1">
      <c r="B11" s="3284"/>
      <c r="C11" s="3285"/>
      <c r="D11" s="3276"/>
      <c r="E11" s="3276"/>
      <c r="F11" s="3276"/>
      <c r="G11" s="3276"/>
      <c r="H11" s="3276"/>
      <c r="I11" s="3276"/>
      <c r="J11" s="3276"/>
      <c r="K11" s="3276"/>
      <c r="L11" s="3276"/>
      <c r="M11" s="3276"/>
      <c r="N11" s="3276"/>
      <c r="O11" s="3276"/>
      <c r="P11" s="3276"/>
      <c r="Q11" s="3276"/>
      <c r="R11" s="3276"/>
      <c r="S11" s="3276"/>
      <c r="T11" s="3276"/>
      <c r="U11" s="3276"/>
      <c r="V11" s="3276"/>
      <c r="W11" s="3276"/>
      <c r="X11" s="3276"/>
      <c r="Y11" s="3276"/>
      <c r="Z11" s="3276"/>
      <c r="AA11" s="3276"/>
      <c r="AB11" s="3276"/>
      <c r="AC11" s="3276"/>
      <c r="AD11" s="3277"/>
      <c r="AE11" s="1356"/>
      <c r="AF11" s="1367" t="s">
        <v>863</v>
      </c>
      <c r="AG11" s="1369">
        <f>+COUNTA(C12:AD13)</f>
        <v>9</v>
      </c>
    </row>
    <row r="12" spans="1:35" ht="13.5" customHeight="1">
      <c r="B12" s="3278" t="s">
        <v>850</v>
      </c>
      <c r="C12" s="3280"/>
      <c r="D12" s="3266"/>
      <c r="E12" s="3266"/>
      <c r="F12" s="3266"/>
      <c r="G12" s="3266"/>
      <c r="H12" s="3266" t="s">
        <v>908</v>
      </c>
      <c r="I12" s="3266" t="s">
        <v>908</v>
      </c>
      <c r="J12" s="3266"/>
      <c r="K12" s="3266"/>
      <c r="L12" s="3266"/>
      <c r="M12" s="3266"/>
      <c r="N12" s="3266"/>
      <c r="O12" s="3266" t="s">
        <v>908</v>
      </c>
      <c r="P12" s="3266" t="s">
        <v>908</v>
      </c>
      <c r="Q12" s="3266"/>
      <c r="R12" s="3266"/>
      <c r="S12" s="3266"/>
      <c r="T12" s="3266"/>
      <c r="U12" s="3266"/>
      <c r="V12" s="3266"/>
      <c r="W12" s="3266" t="s">
        <v>908</v>
      </c>
      <c r="X12" s="3266" t="s">
        <v>908</v>
      </c>
      <c r="Y12" s="3266"/>
      <c r="Z12" s="3266"/>
      <c r="AA12" s="3266"/>
      <c r="AB12" s="3266" t="s">
        <v>908</v>
      </c>
      <c r="AC12" s="3266" t="s">
        <v>908</v>
      </c>
      <c r="AD12" s="3268" t="s">
        <v>908</v>
      </c>
      <c r="AE12" s="1356"/>
      <c r="AF12" s="1367" t="s">
        <v>864</v>
      </c>
      <c r="AG12" s="1370">
        <f>+AG11/AG10</f>
        <v>0.36</v>
      </c>
    </row>
    <row r="13" spans="1:35" ht="14.25" thickBot="1">
      <c r="B13" s="3279"/>
      <c r="C13" s="3280"/>
      <c r="D13" s="3267"/>
      <c r="E13" s="3267"/>
      <c r="F13" s="3267"/>
      <c r="G13" s="3267"/>
      <c r="H13" s="3267"/>
      <c r="I13" s="3267"/>
      <c r="J13" s="3267"/>
      <c r="K13" s="3267"/>
      <c r="L13" s="3267"/>
      <c r="M13" s="3267"/>
      <c r="N13" s="3267"/>
      <c r="O13" s="3267"/>
      <c r="P13" s="3267"/>
      <c r="Q13" s="3267"/>
      <c r="R13" s="3267"/>
      <c r="S13" s="3267"/>
      <c r="T13" s="3267"/>
      <c r="U13" s="3267"/>
      <c r="V13" s="3267"/>
      <c r="W13" s="3267"/>
      <c r="X13" s="3267"/>
      <c r="Y13" s="3340"/>
      <c r="Z13" s="3340"/>
      <c r="AA13" s="3340"/>
      <c r="AB13" s="3267"/>
      <c r="AC13" s="3267"/>
      <c r="AD13" s="3269"/>
      <c r="AE13" s="1356"/>
      <c r="AF13" s="1367" t="s">
        <v>844</v>
      </c>
      <c r="AG13" s="1369">
        <f>+COUNTA(C14:AD15)</f>
        <v>10</v>
      </c>
    </row>
    <row r="14" spans="1:35">
      <c r="B14" s="3270" t="s">
        <v>853</v>
      </c>
      <c r="C14" s="3272"/>
      <c r="D14" s="3274"/>
      <c r="E14" s="3274"/>
      <c r="F14" s="3274"/>
      <c r="G14" s="3274" t="s">
        <v>908</v>
      </c>
      <c r="H14" s="3274" t="s">
        <v>908</v>
      </c>
      <c r="I14" s="3274" t="s">
        <v>908</v>
      </c>
      <c r="J14" s="3274"/>
      <c r="K14" s="3274"/>
      <c r="L14" s="3274"/>
      <c r="M14" s="3274"/>
      <c r="N14" s="3274"/>
      <c r="O14" s="3274" t="s">
        <v>908</v>
      </c>
      <c r="P14" s="3274" t="s">
        <v>908</v>
      </c>
      <c r="Q14" s="3274"/>
      <c r="R14" s="3274"/>
      <c r="S14" s="3274"/>
      <c r="T14" s="3274"/>
      <c r="U14" s="3274"/>
      <c r="V14" s="3274" t="s">
        <v>908</v>
      </c>
      <c r="W14" s="3274" t="s">
        <v>908</v>
      </c>
      <c r="X14" s="3341" t="s">
        <v>908</v>
      </c>
      <c r="Y14" s="3343"/>
      <c r="Z14" s="3334"/>
      <c r="AA14" s="3336"/>
      <c r="AB14" s="3338" t="s">
        <v>908</v>
      </c>
      <c r="AC14" s="3274" t="s">
        <v>908</v>
      </c>
      <c r="AD14" s="3264"/>
      <c r="AE14" s="1356"/>
      <c r="AF14" s="1371" t="s">
        <v>865</v>
      </c>
      <c r="AG14" s="1372">
        <f>+AG13/AG10</f>
        <v>0.4</v>
      </c>
    </row>
    <row r="15" spans="1:35" ht="14.25" thickBot="1">
      <c r="B15" s="3271"/>
      <c r="C15" s="3273"/>
      <c r="D15" s="3275"/>
      <c r="E15" s="3275"/>
      <c r="F15" s="3275"/>
      <c r="G15" s="3275"/>
      <c r="H15" s="3275"/>
      <c r="I15" s="3275"/>
      <c r="J15" s="3275"/>
      <c r="K15" s="3275"/>
      <c r="L15" s="3275"/>
      <c r="M15" s="3275"/>
      <c r="N15" s="3275"/>
      <c r="O15" s="3275"/>
      <c r="P15" s="3275"/>
      <c r="Q15" s="3275"/>
      <c r="R15" s="3275"/>
      <c r="S15" s="3275"/>
      <c r="T15" s="3275"/>
      <c r="U15" s="3275"/>
      <c r="V15" s="3275"/>
      <c r="W15" s="3275"/>
      <c r="X15" s="3342"/>
      <c r="Y15" s="3344"/>
      <c r="Z15" s="3335"/>
      <c r="AA15" s="3337"/>
      <c r="AB15" s="3339"/>
      <c r="AC15" s="3275"/>
      <c r="AD15" s="3265"/>
      <c r="AE15" s="1356"/>
      <c r="AF15" s="1373" t="s">
        <v>2078</v>
      </c>
      <c r="AG15" s="1374">
        <f>SUM(C16:AD16)</f>
        <v>1</v>
      </c>
      <c r="AI15" s="1375">
        <f>SUM(C17:AD17)</f>
        <v>1</v>
      </c>
    </row>
    <row r="16" spans="1:35" hidden="1">
      <c r="B16" s="1356"/>
      <c r="C16" s="1376">
        <f>IF(AND(DAY(C8)&gt;=22,DAY(C8)&lt;=28,C9="土",OR(C14="休",C14="雨")),1,0)</f>
        <v>0</v>
      </c>
      <c r="D16" s="1376">
        <f t="shared" ref="D16:AD16" si="2">IF(AND(DAY(D8)&gt;=22,DAY(D8)&lt;=28,D9="土",OR(D14="休",D14="雨")),1,0)</f>
        <v>0</v>
      </c>
      <c r="E16" s="1376">
        <f t="shared" si="2"/>
        <v>0</v>
      </c>
      <c r="F16" s="1376">
        <f t="shared" si="2"/>
        <v>0</v>
      </c>
      <c r="G16" s="1376">
        <f t="shared" si="2"/>
        <v>0</v>
      </c>
      <c r="H16" s="1376">
        <f t="shared" si="2"/>
        <v>1</v>
      </c>
      <c r="I16" s="1376">
        <f t="shared" si="2"/>
        <v>0</v>
      </c>
      <c r="J16" s="1376">
        <f t="shared" si="2"/>
        <v>0</v>
      </c>
      <c r="K16" s="1376">
        <f t="shared" si="2"/>
        <v>0</v>
      </c>
      <c r="L16" s="1376">
        <f t="shared" si="2"/>
        <v>0</v>
      </c>
      <c r="M16" s="1376">
        <f t="shared" si="2"/>
        <v>0</v>
      </c>
      <c r="N16" s="1376">
        <f t="shared" si="2"/>
        <v>0</v>
      </c>
      <c r="O16" s="1376">
        <f t="shared" si="2"/>
        <v>0</v>
      </c>
      <c r="P16" s="1376">
        <f t="shared" si="2"/>
        <v>0</v>
      </c>
      <c r="Q16" s="1376">
        <f t="shared" si="2"/>
        <v>0</v>
      </c>
      <c r="R16" s="1376">
        <f t="shared" si="2"/>
        <v>0</v>
      </c>
      <c r="S16" s="1376">
        <f t="shared" si="2"/>
        <v>0</v>
      </c>
      <c r="T16" s="1376">
        <f t="shared" si="2"/>
        <v>0</v>
      </c>
      <c r="U16" s="1376">
        <f t="shared" si="2"/>
        <v>0</v>
      </c>
      <c r="V16" s="1376">
        <f t="shared" si="2"/>
        <v>0</v>
      </c>
      <c r="W16" s="1376">
        <f t="shared" si="2"/>
        <v>0</v>
      </c>
      <c r="X16" s="1376">
        <f t="shared" si="2"/>
        <v>0</v>
      </c>
      <c r="Y16" s="1376">
        <f t="shared" si="2"/>
        <v>0</v>
      </c>
      <c r="Z16" s="1376">
        <f t="shared" si="2"/>
        <v>0</v>
      </c>
      <c r="AA16" s="1376">
        <f t="shared" si="2"/>
        <v>0</v>
      </c>
      <c r="AB16" s="1376">
        <f t="shared" si="2"/>
        <v>0</v>
      </c>
      <c r="AC16" s="1376">
        <f t="shared" si="2"/>
        <v>0</v>
      </c>
      <c r="AD16" s="1376">
        <f t="shared" si="2"/>
        <v>0</v>
      </c>
      <c r="AE16" s="1356"/>
      <c r="AF16" s="1377"/>
      <c r="AG16" s="1378"/>
      <c r="AI16" s="1379"/>
    </row>
    <row r="17" spans="2:35" hidden="1">
      <c r="B17" s="1356"/>
      <c r="C17" s="1376">
        <f>IF(AND(DAY(C8)&gt;=22,DAY(C8)&lt;=28,C9="土"),1,0)</f>
        <v>0</v>
      </c>
      <c r="D17" s="1376">
        <f t="shared" ref="D17:AD17" si="3">IF(AND(DAY(D8)&gt;=22,DAY(D8)&lt;=28,D9="土"),1,0)</f>
        <v>0</v>
      </c>
      <c r="E17" s="1376">
        <f t="shared" si="3"/>
        <v>0</v>
      </c>
      <c r="F17" s="1376">
        <f t="shared" si="3"/>
        <v>0</v>
      </c>
      <c r="G17" s="1376">
        <f t="shared" si="3"/>
        <v>0</v>
      </c>
      <c r="H17" s="1376">
        <f>IF(AND(DAY(H8)&gt;=22,DAY(H8)&lt;=28,H9="土"),1,0)</f>
        <v>1</v>
      </c>
      <c r="I17" s="1376">
        <f t="shared" si="3"/>
        <v>0</v>
      </c>
      <c r="J17" s="1376">
        <f t="shared" si="3"/>
        <v>0</v>
      </c>
      <c r="K17" s="1376">
        <f t="shared" si="3"/>
        <v>0</v>
      </c>
      <c r="L17" s="1376">
        <f t="shared" si="3"/>
        <v>0</v>
      </c>
      <c r="M17" s="1376">
        <f t="shared" si="3"/>
        <v>0</v>
      </c>
      <c r="N17" s="1376">
        <f t="shared" si="3"/>
        <v>0</v>
      </c>
      <c r="O17" s="1376">
        <f t="shared" si="3"/>
        <v>0</v>
      </c>
      <c r="P17" s="1376">
        <f t="shared" si="3"/>
        <v>0</v>
      </c>
      <c r="Q17" s="1376">
        <f t="shared" si="3"/>
        <v>0</v>
      </c>
      <c r="R17" s="1376">
        <f t="shared" si="3"/>
        <v>0</v>
      </c>
      <c r="S17" s="1376">
        <f t="shared" si="3"/>
        <v>0</v>
      </c>
      <c r="T17" s="1376">
        <f t="shared" si="3"/>
        <v>0</v>
      </c>
      <c r="U17" s="1376">
        <f t="shared" si="3"/>
        <v>0</v>
      </c>
      <c r="V17" s="1376">
        <f t="shared" si="3"/>
        <v>0</v>
      </c>
      <c r="W17" s="1376">
        <f t="shared" si="3"/>
        <v>0</v>
      </c>
      <c r="X17" s="1376">
        <f t="shared" si="3"/>
        <v>0</v>
      </c>
      <c r="Y17" s="1376">
        <f t="shared" si="3"/>
        <v>0</v>
      </c>
      <c r="Z17" s="1376">
        <f t="shared" si="3"/>
        <v>0</v>
      </c>
      <c r="AA17" s="1376">
        <f t="shared" si="3"/>
        <v>0</v>
      </c>
      <c r="AB17" s="1376">
        <f t="shared" si="3"/>
        <v>0</v>
      </c>
      <c r="AC17" s="1376">
        <f t="shared" si="3"/>
        <v>0</v>
      </c>
      <c r="AD17" s="1376">
        <f t="shared" si="3"/>
        <v>0</v>
      </c>
      <c r="AE17" s="1356"/>
      <c r="AF17" s="1377"/>
      <c r="AG17" s="1378"/>
      <c r="AI17" s="1379"/>
    </row>
    <row r="18" spans="2:35">
      <c r="C18" s="1380"/>
      <c r="D18" s="1380"/>
      <c r="E18" s="1380"/>
      <c r="F18" s="1380"/>
      <c r="G18" s="1380"/>
      <c r="H18" s="1380"/>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row>
    <row r="19" spans="2:35" ht="13.5" customHeight="1">
      <c r="B19" s="1381" t="s">
        <v>858</v>
      </c>
      <c r="C19" s="1382">
        <f>+AD8+1</f>
        <v>43696</v>
      </c>
      <c r="D19" s="1383">
        <f>+C19+1</f>
        <v>43697</v>
      </c>
      <c r="E19" s="1383">
        <f t="shared" ref="E19:AD19" si="4">+D19+1</f>
        <v>43698</v>
      </c>
      <c r="F19" s="1383">
        <f t="shared" si="4"/>
        <v>43699</v>
      </c>
      <c r="G19" s="1383">
        <f t="shared" si="4"/>
        <v>43700</v>
      </c>
      <c r="H19" s="1383">
        <f t="shared" si="4"/>
        <v>43701</v>
      </c>
      <c r="I19" s="1383">
        <f t="shared" si="4"/>
        <v>43702</v>
      </c>
      <c r="J19" s="1383">
        <f t="shared" si="4"/>
        <v>43703</v>
      </c>
      <c r="K19" s="1383">
        <f t="shared" si="4"/>
        <v>43704</v>
      </c>
      <c r="L19" s="1383">
        <f t="shared" si="4"/>
        <v>43705</v>
      </c>
      <c r="M19" s="1383">
        <f t="shared" si="4"/>
        <v>43706</v>
      </c>
      <c r="N19" s="1383">
        <f t="shared" si="4"/>
        <v>43707</v>
      </c>
      <c r="O19" s="1383">
        <f t="shared" si="4"/>
        <v>43708</v>
      </c>
      <c r="P19" s="1383">
        <f t="shared" si="4"/>
        <v>43709</v>
      </c>
      <c r="Q19" s="1383">
        <f t="shared" si="4"/>
        <v>43710</v>
      </c>
      <c r="R19" s="1383">
        <f t="shared" si="4"/>
        <v>43711</v>
      </c>
      <c r="S19" s="1383">
        <f t="shared" si="4"/>
        <v>43712</v>
      </c>
      <c r="T19" s="1383">
        <f t="shared" si="4"/>
        <v>43713</v>
      </c>
      <c r="U19" s="1383">
        <f t="shared" si="4"/>
        <v>43714</v>
      </c>
      <c r="V19" s="1383">
        <f t="shared" si="4"/>
        <v>43715</v>
      </c>
      <c r="W19" s="1383">
        <f>+V19+1</f>
        <v>43716</v>
      </c>
      <c r="X19" s="1383">
        <f t="shared" si="4"/>
        <v>43717</v>
      </c>
      <c r="Y19" s="1383">
        <f t="shared" si="4"/>
        <v>43718</v>
      </c>
      <c r="Z19" s="1383">
        <f t="shared" si="4"/>
        <v>43719</v>
      </c>
      <c r="AA19" s="1383">
        <f>+Z19+1</f>
        <v>43720</v>
      </c>
      <c r="AB19" s="1383">
        <f t="shared" si="4"/>
        <v>43721</v>
      </c>
      <c r="AC19" s="1383">
        <f>+AB19+1</f>
        <v>43722</v>
      </c>
      <c r="AD19" s="1384">
        <f t="shared" si="4"/>
        <v>43723</v>
      </c>
      <c r="AE19" s="1361"/>
      <c r="AF19" s="3281">
        <f>+AF8+1</f>
        <v>2</v>
      </c>
      <c r="AG19" s="3282"/>
    </row>
    <row r="20" spans="2:35" ht="13.5" customHeight="1">
      <c r="B20" s="1385" t="s">
        <v>859</v>
      </c>
      <c r="C20" s="1386" t="str">
        <f>TEXT(WEEKDAY(+C19),"aaa")</f>
        <v>月</v>
      </c>
      <c r="D20" s="1387" t="str">
        <f t="shared" ref="D20:AD20" si="5">TEXT(WEEKDAY(+D19),"aaa")</f>
        <v>火</v>
      </c>
      <c r="E20" s="1387" t="str">
        <f t="shared" si="5"/>
        <v>水</v>
      </c>
      <c r="F20" s="1387" t="str">
        <f t="shared" si="5"/>
        <v>木</v>
      </c>
      <c r="G20" s="1387" t="str">
        <f t="shared" si="5"/>
        <v>金</v>
      </c>
      <c r="H20" s="1387" t="str">
        <f t="shared" si="5"/>
        <v>土</v>
      </c>
      <c r="I20" s="1387" t="str">
        <f t="shared" si="5"/>
        <v>日</v>
      </c>
      <c r="J20" s="1387" t="str">
        <f t="shared" si="5"/>
        <v>月</v>
      </c>
      <c r="K20" s="1387" t="str">
        <f t="shared" si="5"/>
        <v>火</v>
      </c>
      <c r="L20" s="1387" t="str">
        <f t="shared" si="5"/>
        <v>水</v>
      </c>
      <c r="M20" s="1387" t="str">
        <f t="shared" si="5"/>
        <v>木</v>
      </c>
      <c r="N20" s="1387" t="str">
        <f t="shared" si="5"/>
        <v>金</v>
      </c>
      <c r="O20" s="1387" t="str">
        <f t="shared" si="5"/>
        <v>土</v>
      </c>
      <c r="P20" s="1387" t="str">
        <f t="shared" si="5"/>
        <v>日</v>
      </c>
      <c r="Q20" s="1387" t="str">
        <f t="shared" si="5"/>
        <v>月</v>
      </c>
      <c r="R20" s="1387" t="str">
        <f t="shared" si="5"/>
        <v>火</v>
      </c>
      <c r="S20" s="1387" t="str">
        <f t="shared" si="5"/>
        <v>水</v>
      </c>
      <c r="T20" s="1387" t="str">
        <f t="shared" si="5"/>
        <v>木</v>
      </c>
      <c r="U20" s="1387" t="str">
        <f t="shared" si="5"/>
        <v>金</v>
      </c>
      <c r="V20" s="1387" t="str">
        <f t="shared" si="5"/>
        <v>土</v>
      </c>
      <c r="W20" s="1387" t="str">
        <f t="shared" si="5"/>
        <v>日</v>
      </c>
      <c r="X20" s="1387" t="str">
        <f t="shared" si="5"/>
        <v>月</v>
      </c>
      <c r="Y20" s="1387" t="str">
        <f t="shared" si="5"/>
        <v>火</v>
      </c>
      <c r="Z20" s="1387" t="str">
        <f t="shared" si="5"/>
        <v>水</v>
      </c>
      <c r="AA20" s="1387" t="str">
        <f t="shared" si="5"/>
        <v>木</v>
      </c>
      <c r="AB20" s="1387" t="str">
        <f t="shared" si="5"/>
        <v>金</v>
      </c>
      <c r="AC20" s="1387" t="str">
        <f t="shared" si="5"/>
        <v>土</v>
      </c>
      <c r="AD20" s="1388" t="str">
        <f t="shared" si="5"/>
        <v>日</v>
      </c>
      <c r="AE20" s="1356"/>
      <c r="AF20" s="1366" t="s">
        <v>860</v>
      </c>
      <c r="AG20" s="1350">
        <f>+COUNTA(C21:AD22)</f>
        <v>0</v>
      </c>
    </row>
    <row r="21" spans="2:35" ht="13.5" customHeight="1">
      <c r="B21" s="3283" t="s">
        <v>861</v>
      </c>
      <c r="C21" s="3285"/>
      <c r="D21" s="3276"/>
      <c r="E21" s="3276"/>
      <c r="F21" s="3276"/>
      <c r="G21" s="3276"/>
      <c r="H21" s="3276"/>
      <c r="I21" s="3276"/>
      <c r="J21" s="3276"/>
      <c r="K21" s="3276"/>
      <c r="L21" s="3276"/>
      <c r="M21" s="3276"/>
      <c r="N21" s="3276"/>
      <c r="O21" s="3276"/>
      <c r="P21" s="3276"/>
      <c r="Q21" s="3276"/>
      <c r="R21" s="3276"/>
      <c r="S21" s="3276"/>
      <c r="T21" s="3276"/>
      <c r="U21" s="3276"/>
      <c r="V21" s="3276"/>
      <c r="W21" s="3276"/>
      <c r="X21" s="3276"/>
      <c r="Y21" s="3276"/>
      <c r="Z21" s="3276"/>
      <c r="AA21" s="3276"/>
      <c r="AB21" s="3276"/>
      <c r="AC21" s="3276"/>
      <c r="AD21" s="3277"/>
      <c r="AE21" s="1356"/>
      <c r="AF21" s="1367" t="s">
        <v>862</v>
      </c>
      <c r="AG21" s="1368">
        <f>COUNTA(C19:AD19)-AG20</f>
        <v>28</v>
      </c>
    </row>
    <row r="22" spans="2:35">
      <c r="B22" s="3284"/>
      <c r="C22" s="3285"/>
      <c r="D22" s="3276"/>
      <c r="E22" s="3276"/>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7"/>
      <c r="AE22" s="1356"/>
      <c r="AF22" s="1367" t="s">
        <v>863</v>
      </c>
      <c r="AG22" s="1369">
        <f>+COUNTA(C23:AD24)</f>
        <v>8</v>
      </c>
    </row>
    <row r="23" spans="2:35" ht="13.5" customHeight="1">
      <c r="B23" s="3288" t="s">
        <v>850</v>
      </c>
      <c r="C23" s="3280"/>
      <c r="D23" s="3266"/>
      <c r="E23" s="3266"/>
      <c r="F23" s="3266"/>
      <c r="G23" s="3266"/>
      <c r="H23" s="3266" t="s">
        <v>908</v>
      </c>
      <c r="I23" s="3266" t="s">
        <v>908</v>
      </c>
      <c r="J23" s="3266"/>
      <c r="K23" s="3266"/>
      <c r="L23" s="3266"/>
      <c r="M23" s="3266"/>
      <c r="N23" s="3266"/>
      <c r="O23" s="3266" t="s">
        <v>908</v>
      </c>
      <c r="P23" s="3266" t="s">
        <v>908</v>
      </c>
      <c r="Q23" s="3266"/>
      <c r="R23" s="3266"/>
      <c r="S23" s="3266"/>
      <c r="T23" s="3266"/>
      <c r="U23" s="3266"/>
      <c r="V23" s="3266" t="s">
        <v>908</v>
      </c>
      <c r="W23" s="3266" t="s">
        <v>908</v>
      </c>
      <c r="X23" s="3266"/>
      <c r="Y23" s="3266"/>
      <c r="Z23" s="3266"/>
      <c r="AA23" s="3266"/>
      <c r="AB23" s="3266"/>
      <c r="AC23" s="3266" t="s">
        <v>908</v>
      </c>
      <c r="AD23" s="3268" t="s">
        <v>908</v>
      </c>
      <c r="AE23" s="1356"/>
      <c r="AF23" s="1367" t="s">
        <v>864</v>
      </c>
      <c r="AG23" s="1370">
        <f>+AG22/AG21</f>
        <v>0.2857142857142857</v>
      </c>
    </row>
    <row r="24" spans="2:35">
      <c r="B24" s="3289"/>
      <c r="C24" s="3280"/>
      <c r="D24" s="3267"/>
      <c r="E24" s="3267"/>
      <c r="F24" s="3267"/>
      <c r="G24" s="3267"/>
      <c r="H24" s="3267"/>
      <c r="I24" s="3267"/>
      <c r="J24" s="3267"/>
      <c r="K24" s="3267"/>
      <c r="L24" s="3267"/>
      <c r="M24" s="3267"/>
      <c r="N24" s="3267"/>
      <c r="O24" s="3267"/>
      <c r="P24" s="3267"/>
      <c r="Q24" s="3267"/>
      <c r="R24" s="3267"/>
      <c r="S24" s="3267"/>
      <c r="T24" s="3267"/>
      <c r="U24" s="3267"/>
      <c r="V24" s="3267"/>
      <c r="W24" s="3267"/>
      <c r="X24" s="3267"/>
      <c r="Y24" s="3267"/>
      <c r="Z24" s="3267"/>
      <c r="AA24" s="3267"/>
      <c r="AB24" s="3267"/>
      <c r="AC24" s="3267"/>
      <c r="AD24" s="3269"/>
      <c r="AE24" s="1356"/>
      <c r="AF24" s="1367" t="s">
        <v>844</v>
      </c>
      <c r="AG24" s="1369">
        <f>+COUNTA(C25:AD26)</f>
        <v>8</v>
      </c>
    </row>
    <row r="25" spans="2:35">
      <c r="B25" s="3286" t="s">
        <v>853</v>
      </c>
      <c r="C25" s="3272"/>
      <c r="D25" s="3274"/>
      <c r="E25" s="3274"/>
      <c r="F25" s="3274"/>
      <c r="G25" s="3274"/>
      <c r="H25" s="3274" t="s">
        <v>908</v>
      </c>
      <c r="I25" s="3274" t="s">
        <v>908</v>
      </c>
      <c r="J25" s="3274"/>
      <c r="K25" s="3274"/>
      <c r="L25" s="3274"/>
      <c r="M25" s="3274"/>
      <c r="N25" s="3274"/>
      <c r="O25" s="3274" t="s">
        <v>908</v>
      </c>
      <c r="P25" s="3274" t="s">
        <v>908</v>
      </c>
      <c r="Q25" s="3274"/>
      <c r="R25" s="3274"/>
      <c r="S25" s="3274"/>
      <c r="T25" s="3274"/>
      <c r="U25" s="3274"/>
      <c r="V25" s="3274" t="s">
        <v>908</v>
      </c>
      <c r="W25" s="3274" t="s">
        <v>908</v>
      </c>
      <c r="X25" s="3274"/>
      <c r="Y25" s="3274"/>
      <c r="Z25" s="3274"/>
      <c r="AA25" s="3274"/>
      <c r="AB25" s="3274"/>
      <c r="AC25" s="3274" t="s">
        <v>908</v>
      </c>
      <c r="AD25" s="3264" t="s">
        <v>908</v>
      </c>
      <c r="AE25" s="1356"/>
      <c r="AF25" s="1367" t="s">
        <v>865</v>
      </c>
      <c r="AG25" s="1370">
        <f>+AG24/AG21</f>
        <v>0.2857142857142857</v>
      </c>
    </row>
    <row r="26" spans="2:35">
      <c r="B26" s="3287"/>
      <c r="C26" s="3273"/>
      <c r="D26" s="3275"/>
      <c r="E26" s="3275"/>
      <c r="F26" s="3275"/>
      <c r="G26" s="3275"/>
      <c r="H26" s="3275"/>
      <c r="I26" s="3275"/>
      <c r="J26" s="3275"/>
      <c r="K26" s="3275"/>
      <c r="L26" s="3275"/>
      <c r="M26" s="3275"/>
      <c r="N26" s="3275"/>
      <c r="O26" s="3275"/>
      <c r="P26" s="3275"/>
      <c r="Q26" s="3275"/>
      <c r="R26" s="3275"/>
      <c r="S26" s="3275"/>
      <c r="T26" s="3275"/>
      <c r="U26" s="3275"/>
      <c r="V26" s="3275"/>
      <c r="W26" s="3275"/>
      <c r="X26" s="3275"/>
      <c r="Y26" s="3275"/>
      <c r="Z26" s="3275"/>
      <c r="AA26" s="3275"/>
      <c r="AB26" s="3275"/>
      <c r="AC26" s="3275"/>
      <c r="AD26" s="3265"/>
      <c r="AE26" s="1356"/>
      <c r="AF26" s="1389" t="s">
        <v>2078</v>
      </c>
      <c r="AG26" s="1390">
        <f>SUM(C27:AD27)</f>
        <v>1</v>
      </c>
      <c r="AI26" s="1375">
        <f>SUM(C28:AD28)</f>
        <v>1</v>
      </c>
    </row>
    <row r="27" spans="2:35" hidden="1">
      <c r="B27" s="1356"/>
      <c r="C27" s="1376">
        <f>IF(AND(DAY(C19)&gt;=22,DAY(C19)&lt;=28,C20="土",OR(C25="休",C25="雨")),1,0)</f>
        <v>0</v>
      </c>
      <c r="D27" s="1376">
        <f t="shared" ref="D27:AD27" si="6">IF(AND(DAY(D19)&gt;=22,DAY(D19)&lt;=28,D20="土",OR(D25="休",D25="雨")),1,0)</f>
        <v>0</v>
      </c>
      <c r="E27" s="1376">
        <f t="shared" si="6"/>
        <v>0</v>
      </c>
      <c r="F27" s="1376">
        <f t="shared" si="6"/>
        <v>0</v>
      </c>
      <c r="G27" s="1376">
        <f t="shared" si="6"/>
        <v>0</v>
      </c>
      <c r="H27" s="1376">
        <f t="shared" si="6"/>
        <v>1</v>
      </c>
      <c r="I27" s="1376">
        <f t="shared" si="6"/>
        <v>0</v>
      </c>
      <c r="J27" s="1376">
        <f t="shared" si="6"/>
        <v>0</v>
      </c>
      <c r="K27" s="1376">
        <f t="shared" si="6"/>
        <v>0</v>
      </c>
      <c r="L27" s="1376">
        <f t="shared" si="6"/>
        <v>0</v>
      </c>
      <c r="M27" s="1376">
        <f t="shared" si="6"/>
        <v>0</v>
      </c>
      <c r="N27" s="1376">
        <f t="shared" si="6"/>
        <v>0</v>
      </c>
      <c r="O27" s="1376">
        <f t="shared" si="6"/>
        <v>0</v>
      </c>
      <c r="P27" s="1376">
        <f t="shared" si="6"/>
        <v>0</v>
      </c>
      <c r="Q27" s="1376">
        <f t="shared" si="6"/>
        <v>0</v>
      </c>
      <c r="R27" s="1376">
        <f t="shared" si="6"/>
        <v>0</v>
      </c>
      <c r="S27" s="1376">
        <f t="shared" si="6"/>
        <v>0</v>
      </c>
      <c r="T27" s="1376">
        <f t="shared" si="6"/>
        <v>0</v>
      </c>
      <c r="U27" s="1376">
        <f t="shared" si="6"/>
        <v>0</v>
      </c>
      <c r="V27" s="1376">
        <f t="shared" si="6"/>
        <v>0</v>
      </c>
      <c r="W27" s="1376">
        <f t="shared" si="6"/>
        <v>0</v>
      </c>
      <c r="X27" s="1376">
        <f t="shared" si="6"/>
        <v>0</v>
      </c>
      <c r="Y27" s="1376">
        <f t="shared" si="6"/>
        <v>0</v>
      </c>
      <c r="Z27" s="1376">
        <f t="shared" si="6"/>
        <v>0</v>
      </c>
      <c r="AA27" s="1376">
        <f t="shared" si="6"/>
        <v>0</v>
      </c>
      <c r="AB27" s="1376">
        <f t="shared" si="6"/>
        <v>0</v>
      </c>
      <c r="AC27" s="1376">
        <f t="shared" si="6"/>
        <v>0</v>
      </c>
      <c r="AD27" s="1376">
        <f t="shared" si="6"/>
        <v>0</v>
      </c>
      <c r="AE27" s="1356"/>
      <c r="AF27" s="1377"/>
      <c r="AG27" s="1378"/>
      <c r="AI27" s="1379"/>
    </row>
    <row r="28" spans="2:35" ht="13.5" hidden="1" customHeight="1">
      <c r="B28" s="1356"/>
      <c r="C28" s="1376">
        <f>IF(AND(DAY(C19)&gt;=22,DAY(C19)&lt;=28,C20="土"),1,0)</f>
        <v>0</v>
      </c>
      <c r="D28" s="1376">
        <f t="shared" ref="D28:AD28" si="7">IF(AND(DAY(D19)&gt;=22,DAY(D19)&lt;=28,D20="土"),1,0)</f>
        <v>0</v>
      </c>
      <c r="E28" s="1376">
        <f t="shared" si="7"/>
        <v>0</v>
      </c>
      <c r="F28" s="1376">
        <f t="shared" si="7"/>
        <v>0</v>
      </c>
      <c r="G28" s="1376">
        <f t="shared" si="7"/>
        <v>0</v>
      </c>
      <c r="H28" s="1376">
        <f>IF(AND(DAY(H19)&gt;=22,DAY(H19)&lt;=28,H20="土"),1,0)</f>
        <v>1</v>
      </c>
      <c r="I28" s="1376">
        <f t="shared" si="7"/>
        <v>0</v>
      </c>
      <c r="J28" s="1376">
        <f t="shared" si="7"/>
        <v>0</v>
      </c>
      <c r="K28" s="1376">
        <f t="shared" si="7"/>
        <v>0</v>
      </c>
      <c r="L28" s="1376">
        <f t="shared" si="7"/>
        <v>0</v>
      </c>
      <c r="M28" s="1376">
        <f t="shared" si="7"/>
        <v>0</v>
      </c>
      <c r="N28" s="1376">
        <f t="shared" si="7"/>
        <v>0</v>
      </c>
      <c r="O28" s="1376">
        <f t="shared" si="7"/>
        <v>0</v>
      </c>
      <c r="P28" s="1376">
        <f t="shared" si="7"/>
        <v>0</v>
      </c>
      <c r="Q28" s="1376">
        <f t="shared" si="7"/>
        <v>0</v>
      </c>
      <c r="R28" s="1376">
        <f t="shared" si="7"/>
        <v>0</v>
      </c>
      <c r="S28" s="1376">
        <f t="shared" si="7"/>
        <v>0</v>
      </c>
      <c r="T28" s="1376">
        <f t="shared" si="7"/>
        <v>0</v>
      </c>
      <c r="U28" s="1376">
        <f t="shared" si="7"/>
        <v>0</v>
      </c>
      <c r="V28" s="1376">
        <f t="shared" si="7"/>
        <v>0</v>
      </c>
      <c r="W28" s="1376">
        <f t="shared" si="7"/>
        <v>0</v>
      </c>
      <c r="X28" s="1376">
        <f t="shared" si="7"/>
        <v>0</v>
      </c>
      <c r="Y28" s="1376">
        <f t="shared" si="7"/>
        <v>0</v>
      </c>
      <c r="Z28" s="1376">
        <f t="shared" si="7"/>
        <v>0</v>
      </c>
      <c r="AA28" s="1376">
        <f t="shared" si="7"/>
        <v>0</v>
      </c>
      <c r="AB28" s="1376">
        <f t="shared" si="7"/>
        <v>0</v>
      </c>
      <c r="AC28" s="1376">
        <f t="shared" si="7"/>
        <v>0</v>
      </c>
      <c r="AD28" s="1376">
        <f t="shared" si="7"/>
        <v>0</v>
      </c>
      <c r="AE28" s="1356"/>
      <c r="AF28" s="1377"/>
      <c r="AG28" s="1378"/>
      <c r="AI28" s="1379"/>
    </row>
    <row r="29" spans="2:35" ht="13.5" customHeight="1">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row>
    <row r="30" spans="2:35" ht="13.5" customHeight="1">
      <c r="B30" s="1357" t="s">
        <v>858</v>
      </c>
      <c r="C30" s="1358">
        <f>+AD19+1</f>
        <v>43724</v>
      </c>
      <c r="D30" s="1359">
        <f>+C30+1</f>
        <v>43725</v>
      </c>
      <c r="E30" s="1359">
        <f t="shared" ref="E30:AD30" si="8">+D30+1</f>
        <v>43726</v>
      </c>
      <c r="F30" s="1359">
        <f t="shared" si="8"/>
        <v>43727</v>
      </c>
      <c r="G30" s="1359">
        <f t="shared" si="8"/>
        <v>43728</v>
      </c>
      <c r="H30" s="1359">
        <f t="shared" si="8"/>
        <v>43729</v>
      </c>
      <c r="I30" s="1359">
        <f t="shared" si="8"/>
        <v>43730</v>
      </c>
      <c r="J30" s="1359">
        <f t="shared" si="8"/>
        <v>43731</v>
      </c>
      <c r="K30" s="1359">
        <f t="shared" si="8"/>
        <v>43732</v>
      </c>
      <c r="L30" s="1359">
        <f t="shared" si="8"/>
        <v>43733</v>
      </c>
      <c r="M30" s="1359">
        <f t="shared" si="8"/>
        <v>43734</v>
      </c>
      <c r="N30" s="1359">
        <f t="shared" si="8"/>
        <v>43735</v>
      </c>
      <c r="O30" s="1359">
        <f t="shared" si="8"/>
        <v>43736</v>
      </c>
      <c r="P30" s="1359">
        <f t="shared" si="8"/>
        <v>43737</v>
      </c>
      <c r="Q30" s="1359">
        <f t="shared" si="8"/>
        <v>43738</v>
      </c>
      <c r="R30" s="1359">
        <f t="shared" si="8"/>
        <v>43739</v>
      </c>
      <c r="S30" s="1359">
        <f t="shared" si="8"/>
        <v>43740</v>
      </c>
      <c r="T30" s="1359">
        <f t="shared" si="8"/>
        <v>43741</v>
      </c>
      <c r="U30" s="1359">
        <f t="shared" si="8"/>
        <v>43742</v>
      </c>
      <c r="V30" s="1359">
        <f t="shared" si="8"/>
        <v>43743</v>
      </c>
      <c r="W30" s="1359">
        <f>+V30+1</f>
        <v>43744</v>
      </c>
      <c r="X30" s="1359">
        <f t="shared" si="8"/>
        <v>43745</v>
      </c>
      <c r="Y30" s="1359">
        <f t="shared" si="8"/>
        <v>43746</v>
      </c>
      <c r="Z30" s="1359">
        <f t="shared" si="8"/>
        <v>43747</v>
      </c>
      <c r="AA30" s="1359">
        <f>+Z30+1</f>
        <v>43748</v>
      </c>
      <c r="AB30" s="1359">
        <f t="shared" si="8"/>
        <v>43749</v>
      </c>
      <c r="AC30" s="1359">
        <f>+AB30+1</f>
        <v>43750</v>
      </c>
      <c r="AD30" s="1360">
        <f t="shared" si="8"/>
        <v>43751</v>
      </c>
      <c r="AE30" s="1361"/>
      <c r="AF30" s="3281">
        <f>+AF19+1</f>
        <v>3</v>
      </c>
      <c r="AG30" s="3282"/>
    </row>
    <row r="31" spans="2:35">
      <c r="B31" s="1362" t="s">
        <v>859</v>
      </c>
      <c r="C31" s="1363" t="str">
        <f>TEXT(WEEKDAY(+C30),"aaa")</f>
        <v>月</v>
      </c>
      <c r="D31" s="1364" t="str">
        <f t="shared" ref="D31:AD31" si="9">TEXT(WEEKDAY(+D30),"aaa")</f>
        <v>火</v>
      </c>
      <c r="E31" s="1364" t="str">
        <f t="shared" si="9"/>
        <v>水</v>
      </c>
      <c r="F31" s="1364" t="str">
        <f t="shared" si="9"/>
        <v>木</v>
      </c>
      <c r="G31" s="1364" t="str">
        <f t="shared" si="9"/>
        <v>金</v>
      </c>
      <c r="H31" s="1364" t="str">
        <f t="shared" si="9"/>
        <v>土</v>
      </c>
      <c r="I31" s="1364" t="str">
        <f t="shared" si="9"/>
        <v>日</v>
      </c>
      <c r="J31" s="1364" t="str">
        <f t="shared" si="9"/>
        <v>月</v>
      </c>
      <c r="K31" s="1364" t="str">
        <f t="shared" si="9"/>
        <v>火</v>
      </c>
      <c r="L31" s="1364" t="str">
        <f t="shared" si="9"/>
        <v>水</v>
      </c>
      <c r="M31" s="1364" t="str">
        <f t="shared" si="9"/>
        <v>木</v>
      </c>
      <c r="N31" s="1364" t="str">
        <f t="shared" si="9"/>
        <v>金</v>
      </c>
      <c r="O31" s="1364" t="str">
        <f t="shared" si="9"/>
        <v>土</v>
      </c>
      <c r="P31" s="1364" t="str">
        <f t="shared" si="9"/>
        <v>日</v>
      </c>
      <c r="Q31" s="1364" t="str">
        <f t="shared" si="9"/>
        <v>月</v>
      </c>
      <c r="R31" s="1364" t="str">
        <f t="shared" si="9"/>
        <v>火</v>
      </c>
      <c r="S31" s="1364" t="str">
        <f t="shared" si="9"/>
        <v>水</v>
      </c>
      <c r="T31" s="1364" t="str">
        <f t="shared" si="9"/>
        <v>木</v>
      </c>
      <c r="U31" s="1364" t="str">
        <f t="shared" si="9"/>
        <v>金</v>
      </c>
      <c r="V31" s="1364" t="str">
        <f t="shared" si="9"/>
        <v>土</v>
      </c>
      <c r="W31" s="1364" t="str">
        <f t="shared" si="9"/>
        <v>日</v>
      </c>
      <c r="X31" s="1364" t="str">
        <f t="shared" si="9"/>
        <v>月</v>
      </c>
      <c r="Y31" s="1364" t="str">
        <f t="shared" si="9"/>
        <v>火</v>
      </c>
      <c r="Z31" s="1364" t="str">
        <f t="shared" si="9"/>
        <v>水</v>
      </c>
      <c r="AA31" s="1364" t="str">
        <f t="shared" si="9"/>
        <v>木</v>
      </c>
      <c r="AB31" s="1364" t="str">
        <f t="shared" si="9"/>
        <v>金</v>
      </c>
      <c r="AC31" s="1364" t="str">
        <f t="shared" si="9"/>
        <v>土</v>
      </c>
      <c r="AD31" s="1365" t="str">
        <f t="shared" si="9"/>
        <v>日</v>
      </c>
      <c r="AE31" s="1356"/>
      <c r="AF31" s="1366" t="s">
        <v>860</v>
      </c>
      <c r="AG31" s="1350">
        <f>+COUNTA(C32:AD33)</f>
        <v>0</v>
      </c>
    </row>
    <row r="32" spans="2:35" ht="13.5" customHeight="1">
      <c r="B32" s="3283" t="s">
        <v>861</v>
      </c>
      <c r="C32" s="3285"/>
      <c r="D32" s="3276"/>
      <c r="E32" s="3276"/>
      <c r="F32" s="3276"/>
      <c r="G32" s="3276"/>
      <c r="H32" s="3276"/>
      <c r="I32" s="3276"/>
      <c r="J32" s="3276"/>
      <c r="K32" s="3276"/>
      <c r="L32" s="3276"/>
      <c r="M32" s="3276"/>
      <c r="N32" s="3276"/>
      <c r="O32" s="3276"/>
      <c r="P32" s="3276"/>
      <c r="Q32" s="3276"/>
      <c r="R32" s="3276"/>
      <c r="S32" s="3276"/>
      <c r="T32" s="3276"/>
      <c r="U32" s="3276"/>
      <c r="V32" s="3276"/>
      <c r="W32" s="3276"/>
      <c r="X32" s="3276"/>
      <c r="Y32" s="3276"/>
      <c r="Z32" s="3276"/>
      <c r="AA32" s="3276"/>
      <c r="AB32" s="3276"/>
      <c r="AC32" s="3276"/>
      <c r="AD32" s="3277"/>
      <c r="AE32" s="1356"/>
      <c r="AF32" s="1367" t="s">
        <v>862</v>
      </c>
      <c r="AG32" s="1368">
        <f>COUNTA(C30:AD30)-AG31</f>
        <v>28</v>
      </c>
    </row>
    <row r="33" spans="2:35">
      <c r="B33" s="3284"/>
      <c r="C33" s="3285"/>
      <c r="D33" s="3276"/>
      <c r="E33" s="3276"/>
      <c r="F33" s="3276"/>
      <c r="G33" s="3276"/>
      <c r="H33" s="3276"/>
      <c r="I33" s="3276"/>
      <c r="J33" s="3276"/>
      <c r="K33" s="3276"/>
      <c r="L33" s="3276"/>
      <c r="M33" s="3276"/>
      <c r="N33" s="3276"/>
      <c r="O33" s="3276"/>
      <c r="P33" s="3276"/>
      <c r="Q33" s="3276"/>
      <c r="R33" s="3276"/>
      <c r="S33" s="3276"/>
      <c r="T33" s="3276"/>
      <c r="U33" s="3276"/>
      <c r="V33" s="3276"/>
      <c r="W33" s="3276"/>
      <c r="X33" s="3276"/>
      <c r="Y33" s="3276"/>
      <c r="Z33" s="3276"/>
      <c r="AA33" s="3276"/>
      <c r="AB33" s="3276"/>
      <c r="AC33" s="3276"/>
      <c r="AD33" s="3277"/>
      <c r="AE33" s="1356"/>
      <c r="AF33" s="1367" t="s">
        <v>863</v>
      </c>
      <c r="AG33" s="1369">
        <f>+COUNTA(C34:AD35)</f>
        <v>8</v>
      </c>
    </row>
    <row r="34" spans="2:35" ht="13.5" customHeight="1">
      <c r="B34" s="3278" t="s">
        <v>850</v>
      </c>
      <c r="C34" s="3280"/>
      <c r="D34" s="3266"/>
      <c r="E34" s="3266"/>
      <c r="F34" s="3266"/>
      <c r="G34" s="3266"/>
      <c r="H34" s="3266" t="s">
        <v>908</v>
      </c>
      <c r="I34" s="3266" t="s">
        <v>908</v>
      </c>
      <c r="J34" s="3266"/>
      <c r="K34" s="3266"/>
      <c r="L34" s="3266"/>
      <c r="M34" s="3266"/>
      <c r="N34" s="3266"/>
      <c r="O34" s="3266" t="s">
        <v>908</v>
      </c>
      <c r="P34" s="3266" t="s">
        <v>908</v>
      </c>
      <c r="Q34" s="3266"/>
      <c r="R34" s="3266"/>
      <c r="S34" s="3266"/>
      <c r="T34" s="3266"/>
      <c r="U34" s="3266"/>
      <c r="V34" s="3266" t="s">
        <v>908</v>
      </c>
      <c r="W34" s="3266" t="s">
        <v>908</v>
      </c>
      <c r="X34" s="3266"/>
      <c r="Y34" s="3266"/>
      <c r="Z34" s="3266"/>
      <c r="AA34" s="3266"/>
      <c r="AB34" s="3266"/>
      <c r="AC34" s="3266" t="s">
        <v>908</v>
      </c>
      <c r="AD34" s="3268" t="s">
        <v>908</v>
      </c>
      <c r="AE34" s="1356"/>
      <c r="AF34" s="1367" t="s">
        <v>864</v>
      </c>
      <c r="AG34" s="1370">
        <f>+AG33/AG32</f>
        <v>0.2857142857142857</v>
      </c>
    </row>
    <row r="35" spans="2:35">
      <c r="B35" s="3279"/>
      <c r="C35" s="3280"/>
      <c r="D35" s="3267"/>
      <c r="E35" s="3267"/>
      <c r="F35" s="3267"/>
      <c r="G35" s="3267"/>
      <c r="H35" s="3267"/>
      <c r="I35" s="3267"/>
      <c r="J35" s="3267"/>
      <c r="K35" s="3267"/>
      <c r="L35" s="3267"/>
      <c r="M35" s="3267"/>
      <c r="N35" s="3267"/>
      <c r="O35" s="3267"/>
      <c r="P35" s="3267"/>
      <c r="Q35" s="3267"/>
      <c r="R35" s="3267"/>
      <c r="S35" s="3267"/>
      <c r="T35" s="3267"/>
      <c r="U35" s="3267"/>
      <c r="V35" s="3267"/>
      <c r="W35" s="3267"/>
      <c r="X35" s="3267"/>
      <c r="Y35" s="3267"/>
      <c r="Z35" s="3267"/>
      <c r="AA35" s="3267"/>
      <c r="AB35" s="3267"/>
      <c r="AC35" s="3267"/>
      <c r="AD35" s="3269"/>
      <c r="AE35" s="1356"/>
      <c r="AF35" s="1367" t="s">
        <v>844</v>
      </c>
      <c r="AG35" s="1369">
        <f>+COUNTA(C36:AD37)</f>
        <v>7</v>
      </c>
    </row>
    <row r="36" spans="2:35">
      <c r="B36" s="3270" t="s">
        <v>853</v>
      </c>
      <c r="C36" s="3272"/>
      <c r="D36" s="3274"/>
      <c r="E36" s="3274"/>
      <c r="F36" s="3274"/>
      <c r="G36" s="3274"/>
      <c r="H36" s="3274"/>
      <c r="I36" s="3274" t="s">
        <v>908</v>
      </c>
      <c r="J36" s="3274"/>
      <c r="K36" s="3274"/>
      <c r="L36" s="3274"/>
      <c r="M36" s="3274"/>
      <c r="N36" s="3274"/>
      <c r="O36" s="3274"/>
      <c r="P36" s="3274" t="s">
        <v>908</v>
      </c>
      <c r="Q36" s="3274" t="s">
        <v>968</v>
      </c>
      <c r="R36" s="3274"/>
      <c r="S36" s="3274"/>
      <c r="T36" s="3274"/>
      <c r="U36" s="3274"/>
      <c r="V36" s="3274" t="s">
        <v>908</v>
      </c>
      <c r="W36" s="3274" t="s">
        <v>908</v>
      </c>
      <c r="X36" s="3274"/>
      <c r="Y36" s="3274"/>
      <c r="Z36" s="3274"/>
      <c r="AA36" s="3274"/>
      <c r="AB36" s="3274"/>
      <c r="AC36" s="3274" t="s">
        <v>908</v>
      </c>
      <c r="AD36" s="3264" t="s">
        <v>908</v>
      </c>
      <c r="AE36" s="1356"/>
      <c r="AF36" s="1367" t="s">
        <v>865</v>
      </c>
      <c r="AG36" s="1370">
        <f>+AG35/AG32</f>
        <v>0.25</v>
      </c>
    </row>
    <row r="37" spans="2:35" ht="13.5" customHeight="1">
      <c r="B37" s="3271"/>
      <c r="C37" s="3273"/>
      <c r="D37" s="3275"/>
      <c r="E37" s="3275"/>
      <c r="F37" s="3275"/>
      <c r="G37" s="3275"/>
      <c r="H37" s="3275"/>
      <c r="I37" s="3275"/>
      <c r="J37" s="3275"/>
      <c r="K37" s="3275"/>
      <c r="L37" s="3275"/>
      <c r="M37" s="3275"/>
      <c r="N37" s="3275"/>
      <c r="O37" s="3275"/>
      <c r="P37" s="3275"/>
      <c r="Q37" s="3275"/>
      <c r="R37" s="3275"/>
      <c r="S37" s="3275"/>
      <c r="T37" s="3275"/>
      <c r="U37" s="3275"/>
      <c r="V37" s="3275"/>
      <c r="W37" s="3275"/>
      <c r="X37" s="3275"/>
      <c r="Y37" s="3275"/>
      <c r="Z37" s="3275"/>
      <c r="AA37" s="3275"/>
      <c r="AB37" s="3275"/>
      <c r="AC37" s="3275"/>
      <c r="AD37" s="3265"/>
      <c r="AE37" s="1356"/>
      <c r="AF37" s="1389" t="s">
        <v>2078</v>
      </c>
      <c r="AG37" s="1390">
        <f>SUM(C38:AD38)</f>
        <v>0</v>
      </c>
      <c r="AI37" s="1375">
        <f>SUM(C39:AD39)</f>
        <v>1</v>
      </c>
    </row>
    <row r="38" spans="2:35" ht="13.5" hidden="1" customHeight="1">
      <c r="B38" s="1356"/>
      <c r="C38" s="1376">
        <f>IF(AND(DAY(C30)&gt;=22,DAY(C30)&lt;=28,C31="土",OR(C36="休",C36="雨")),1,0)</f>
        <v>0</v>
      </c>
      <c r="D38" s="1376">
        <f t="shared" ref="D38:AD38" si="10">IF(AND(DAY(D30)&gt;=22,DAY(D30)&lt;=28,D31="土",OR(D36="休",D36="雨")),1,0)</f>
        <v>0</v>
      </c>
      <c r="E38" s="1376">
        <f t="shared" si="10"/>
        <v>0</v>
      </c>
      <c r="F38" s="1376">
        <f t="shared" si="10"/>
        <v>0</v>
      </c>
      <c r="G38" s="1376">
        <f t="shared" si="10"/>
        <v>0</v>
      </c>
      <c r="H38" s="1376">
        <f t="shared" si="10"/>
        <v>0</v>
      </c>
      <c r="I38" s="1376">
        <f t="shared" si="10"/>
        <v>0</v>
      </c>
      <c r="J38" s="1376">
        <f t="shared" si="10"/>
        <v>0</v>
      </c>
      <c r="K38" s="1376">
        <f t="shared" si="10"/>
        <v>0</v>
      </c>
      <c r="L38" s="1376">
        <f t="shared" si="10"/>
        <v>0</v>
      </c>
      <c r="M38" s="1376">
        <f t="shared" si="10"/>
        <v>0</v>
      </c>
      <c r="N38" s="1376">
        <f t="shared" si="10"/>
        <v>0</v>
      </c>
      <c r="O38" s="1376">
        <f t="shared" si="10"/>
        <v>0</v>
      </c>
      <c r="P38" s="1376">
        <f t="shared" si="10"/>
        <v>0</v>
      </c>
      <c r="Q38" s="1376">
        <f t="shared" si="10"/>
        <v>0</v>
      </c>
      <c r="R38" s="1376">
        <f t="shared" si="10"/>
        <v>0</v>
      </c>
      <c r="S38" s="1376">
        <f t="shared" si="10"/>
        <v>0</v>
      </c>
      <c r="T38" s="1376">
        <f t="shared" si="10"/>
        <v>0</v>
      </c>
      <c r="U38" s="1376">
        <f t="shared" si="10"/>
        <v>0</v>
      </c>
      <c r="V38" s="1376">
        <f t="shared" si="10"/>
        <v>0</v>
      </c>
      <c r="W38" s="1376">
        <f t="shared" si="10"/>
        <v>0</v>
      </c>
      <c r="X38" s="1376">
        <f t="shared" si="10"/>
        <v>0</v>
      </c>
      <c r="Y38" s="1376">
        <f t="shared" si="10"/>
        <v>0</v>
      </c>
      <c r="Z38" s="1376">
        <f t="shared" si="10"/>
        <v>0</v>
      </c>
      <c r="AA38" s="1376">
        <f t="shared" si="10"/>
        <v>0</v>
      </c>
      <c r="AB38" s="1376">
        <f t="shared" si="10"/>
        <v>0</v>
      </c>
      <c r="AC38" s="1376">
        <f t="shared" si="10"/>
        <v>0</v>
      </c>
      <c r="AD38" s="1376">
        <f t="shared" si="10"/>
        <v>0</v>
      </c>
      <c r="AE38" s="1356"/>
      <c r="AF38" s="1377"/>
      <c r="AG38" s="1378"/>
      <c r="AI38" s="1379"/>
    </row>
    <row r="39" spans="2:35" ht="13.5" hidden="1" customHeight="1">
      <c r="B39" s="1356"/>
      <c r="C39" s="1376">
        <f>IF(AND(DAY(C30)&gt;=22,DAY(C30)&lt;=28,C31="土"),1,0)</f>
        <v>0</v>
      </c>
      <c r="D39" s="1376">
        <f t="shared" ref="D39:AD39" si="11">IF(AND(DAY(D30)&gt;=22,DAY(D30)&lt;=28,D31="土"),1,0)</f>
        <v>0</v>
      </c>
      <c r="E39" s="1376">
        <f t="shared" si="11"/>
        <v>0</v>
      </c>
      <c r="F39" s="1376">
        <f t="shared" si="11"/>
        <v>0</v>
      </c>
      <c r="G39" s="1376">
        <f t="shared" si="11"/>
        <v>0</v>
      </c>
      <c r="H39" s="1376">
        <f>IF(AND(DAY(H30)&gt;=22,DAY(H30)&lt;=28,H31="土"),1,0)</f>
        <v>0</v>
      </c>
      <c r="I39" s="1376">
        <f t="shared" si="11"/>
        <v>0</v>
      </c>
      <c r="J39" s="1376">
        <f t="shared" si="11"/>
        <v>0</v>
      </c>
      <c r="K39" s="1376">
        <f t="shared" si="11"/>
        <v>0</v>
      </c>
      <c r="L39" s="1376">
        <f t="shared" si="11"/>
        <v>0</v>
      </c>
      <c r="M39" s="1376">
        <f t="shared" si="11"/>
        <v>0</v>
      </c>
      <c r="N39" s="1376">
        <f t="shared" si="11"/>
        <v>0</v>
      </c>
      <c r="O39" s="1376">
        <f t="shared" si="11"/>
        <v>1</v>
      </c>
      <c r="P39" s="1376">
        <f t="shared" si="11"/>
        <v>0</v>
      </c>
      <c r="Q39" s="1376">
        <f t="shared" si="11"/>
        <v>0</v>
      </c>
      <c r="R39" s="1376">
        <f t="shared" si="11"/>
        <v>0</v>
      </c>
      <c r="S39" s="1376">
        <f t="shared" si="11"/>
        <v>0</v>
      </c>
      <c r="T39" s="1376">
        <f t="shared" si="11"/>
        <v>0</v>
      </c>
      <c r="U39" s="1376">
        <f t="shared" si="11"/>
        <v>0</v>
      </c>
      <c r="V39" s="1376">
        <f t="shared" si="11"/>
        <v>0</v>
      </c>
      <c r="W39" s="1376">
        <f t="shared" si="11"/>
        <v>0</v>
      </c>
      <c r="X39" s="1376">
        <f t="shared" si="11"/>
        <v>0</v>
      </c>
      <c r="Y39" s="1376">
        <f t="shared" si="11"/>
        <v>0</v>
      </c>
      <c r="Z39" s="1376">
        <f t="shared" si="11"/>
        <v>0</v>
      </c>
      <c r="AA39" s="1376">
        <f t="shared" si="11"/>
        <v>0</v>
      </c>
      <c r="AB39" s="1376">
        <f t="shared" si="11"/>
        <v>0</v>
      </c>
      <c r="AC39" s="1376">
        <f t="shared" si="11"/>
        <v>0</v>
      </c>
      <c r="AD39" s="1376">
        <f t="shared" si="11"/>
        <v>0</v>
      </c>
      <c r="AE39" s="1356"/>
      <c r="AF39" s="1377"/>
      <c r="AG39" s="1378"/>
      <c r="AI39" s="1379"/>
    </row>
    <row r="40" spans="2:35">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row>
    <row r="41" spans="2:35">
      <c r="B41" s="1381" t="s">
        <v>858</v>
      </c>
      <c r="C41" s="1382">
        <f>+AD30+1</f>
        <v>43752</v>
      </c>
      <c r="D41" s="1383">
        <f>+C41+1</f>
        <v>43753</v>
      </c>
      <c r="E41" s="1383">
        <f t="shared" ref="E41:AD41" si="12">+D41+1</f>
        <v>43754</v>
      </c>
      <c r="F41" s="1383">
        <f t="shared" si="12"/>
        <v>43755</v>
      </c>
      <c r="G41" s="1383">
        <f t="shared" si="12"/>
        <v>43756</v>
      </c>
      <c r="H41" s="1383">
        <f t="shared" si="12"/>
        <v>43757</v>
      </c>
      <c r="I41" s="1383">
        <f t="shared" si="12"/>
        <v>43758</v>
      </c>
      <c r="J41" s="1383">
        <f t="shared" si="12"/>
        <v>43759</v>
      </c>
      <c r="K41" s="1383">
        <f t="shared" si="12"/>
        <v>43760</v>
      </c>
      <c r="L41" s="1383">
        <f t="shared" si="12"/>
        <v>43761</v>
      </c>
      <c r="M41" s="1383">
        <f t="shared" si="12"/>
        <v>43762</v>
      </c>
      <c r="N41" s="1383">
        <f t="shared" si="12"/>
        <v>43763</v>
      </c>
      <c r="O41" s="1383">
        <f t="shared" si="12"/>
        <v>43764</v>
      </c>
      <c r="P41" s="1383">
        <f t="shared" si="12"/>
        <v>43765</v>
      </c>
      <c r="Q41" s="1383">
        <f t="shared" si="12"/>
        <v>43766</v>
      </c>
      <c r="R41" s="1383">
        <f t="shared" si="12"/>
        <v>43767</v>
      </c>
      <c r="S41" s="1383">
        <f t="shared" si="12"/>
        <v>43768</v>
      </c>
      <c r="T41" s="1383">
        <f t="shared" si="12"/>
        <v>43769</v>
      </c>
      <c r="U41" s="1383">
        <f t="shared" si="12"/>
        <v>43770</v>
      </c>
      <c r="V41" s="1383">
        <f t="shared" si="12"/>
        <v>43771</v>
      </c>
      <c r="W41" s="1383">
        <f>+V41+1</f>
        <v>43772</v>
      </c>
      <c r="X41" s="1383">
        <f t="shared" si="12"/>
        <v>43773</v>
      </c>
      <c r="Y41" s="1383">
        <f t="shared" si="12"/>
        <v>43774</v>
      </c>
      <c r="Z41" s="1383">
        <f t="shared" si="12"/>
        <v>43775</v>
      </c>
      <c r="AA41" s="1383">
        <f>+Z41+1</f>
        <v>43776</v>
      </c>
      <c r="AB41" s="1383">
        <f t="shared" si="12"/>
        <v>43777</v>
      </c>
      <c r="AC41" s="1383">
        <f>+AB41+1</f>
        <v>43778</v>
      </c>
      <c r="AD41" s="1384">
        <f t="shared" si="12"/>
        <v>43779</v>
      </c>
      <c r="AE41" s="1361"/>
      <c r="AF41" s="3281">
        <f>+AF30+1</f>
        <v>4</v>
      </c>
      <c r="AG41" s="3282"/>
    </row>
    <row r="42" spans="2:35">
      <c r="B42" s="1385" t="s">
        <v>859</v>
      </c>
      <c r="C42" s="1386" t="str">
        <f>TEXT(WEEKDAY(+C41),"aaa")</f>
        <v>月</v>
      </c>
      <c r="D42" s="1387" t="str">
        <f t="shared" ref="D42:AD42" si="13">TEXT(WEEKDAY(+D41),"aaa")</f>
        <v>火</v>
      </c>
      <c r="E42" s="1387" t="str">
        <f t="shared" si="13"/>
        <v>水</v>
      </c>
      <c r="F42" s="1387" t="str">
        <f t="shared" si="13"/>
        <v>木</v>
      </c>
      <c r="G42" s="1387" t="str">
        <f t="shared" si="13"/>
        <v>金</v>
      </c>
      <c r="H42" s="1387" t="str">
        <f t="shared" si="13"/>
        <v>土</v>
      </c>
      <c r="I42" s="1387" t="str">
        <f t="shared" si="13"/>
        <v>日</v>
      </c>
      <c r="J42" s="1387" t="str">
        <f t="shared" si="13"/>
        <v>月</v>
      </c>
      <c r="K42" s="1387" t="str">
        <f t="shared" si="13"/>
        <v>火</v>
      </c>
      <c r="L42" s="1387" t="str">
        <f t="shared" si="13"/>
        <v>水</v>
      </c>
      <c r="M42" s="1387" t="str">
        <f t="shared" si="13"/>
        <v>木</v>
      </c>
      <c r="N42" s="1387" t="str">
        <f t="shared" si="13"/>
        <v>金</v>
      </c>
      <c r="O42" s="1387" t="str">
        <f t="shared" si="13"/>
        <v>土</v>
      </c>
      <c r="P42" s="1387" t="str">
        <f t="shared" si="13"/>
        <v>日</v>
      </c>
      <c r="Q42" s="1387" t="str">
        <f t="shared" si="13"/>
        <v>月</v>
      </c>
      <c r="R42" s="1387" t="str">
        <f t="shared" si="13"/>
        <v>火</v>
      </c>
      <c r="S42" s="1387" t="str">
        <f t="shared" si="13"/>
        <v>水</v>
      </c>
      <c r="T42" s="1387" t="str">
        <f t="shared" si="13"/>
        <v>木</v>
      </c>
      <c r="U42" s="1387" t="str">
        <f t="shared" si="13"/>
        <v>金</v>
      </c>
      <c r="V42" s="1387" t="str">
        <f t="shared" si="13"/>
        <v>土</v>
      </c>
      <c r="W42" s="1387" t="str">
        <f t="shared" si="13"/>
        <v>日</v>
      </c>
      <c r="X42" s="1387" t="str">
        <f t="shared" si="13"/>
        <v>月</v>
      </c>
      <c r="Y42" s="1387" t="str">
        <f t="shared" si="13"/>
        <v>火</v>
      </c>
      <c r="Z42" s="1387" t="str">
        <f t="shared" si="13"/>
        <v>水</v>
      </c>
      <c r="AA42" s="1387" t="str">
        <f t="shared" si="13"/>
        <v>木</v>
      </c>
      <c r="AB42" s="1387" t="str">
        <f t="shared" si="13"/>
        <v>金</v>
      </c>
      <c r="AC42" s="1387" t="str">
        <f t="shared" si="13"/>
        <v>土</v>
      </c>
      <c r="AD42" s="1388" t="str">
        <f t="shared" si="13"/>
        <v>日</v>
      </c>
      <c r="AE42" s="1356"/>
      <c r="AF42" s="1366" t="s">
        <v>860</v>
      </c>
      <c r="AG42" s="1350">
        <f>+COUNTA(C43:AD44)</f>
        <v>0</v>
      </c>
    </row>
    <row r="43" spans="2:35" ht="13.5" customHeight="1">
      <c r="B43" s="3283" t="s">
        <v>861</v>
      </c>
      <c r="C43" s="3285"/>
      <c r="D43" s="3276"/>
      <c r="E43" s="3276"/>
      <c r="F43" s="3276"/>
      <c r="G43" s="3276"/>
      <c r="H43" s="3276"/>
      <c r="I43" s="3276"/>
      <c r="J43" s="3276"/>
      <c r="K43" s="3276"/>
      <c r="L43" s="3276"/>
      <c r="M43" s="3276"/>
      <c r="N43" s="3276"/>
      <c r="O43" s="3276"/>
      <c r="P43" s="3276"/>
      <c r="Q43" s="3276"/>
      <c r="R43" s="3276"/>
      <c r="S43" s="3276"/>
      <c r="T43" s="3276"/>
      <c r="U43" s="3276"/>
      <c r="V43" s="3276"/>
      <c r="W43" s="3276"/>
      <c r="X43" s="3276"/>
      <c r="Y43" s="3276"/>
      <c r="Z43" s="3276"/>
      <c r="AA43" s="3276"/>
      <c r="AB43" s="3276"/>
      <c r="AC43" s="3276"/>
      <c r="AD43" s="3277"/>
      <c r="AE43" s="1356"/>
      <c r="AF43" s="1367" t="s">
        <v>862</v>
      </c>
      <c r="AG43" s="1368">
        <f>COUNTA(C41:AD41)-AG42</f>
        <v>28</v>
      </c>
    </row>
    <row r="44" spans="2:35">
      <c r="B44" s="3284"/>
      <c r="C44" s="3285"/>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7"/>
      <c r="AE44" s="1356"/>
      <c r="AF44" s="1367" t="s">
        <v>863</v>
      </c>
      <c r="AG44" s="1369">
        <f>+COUNTA(C45:AD46)</f>
        <v>8</v>
      </c>
    </row>
    <row r="45" spans="2:35" ht="13.5" customHeight="1">
      <c r="B45" s="3288" t="s">
        <v>850</v>
      </c>
      <c r="C45" s="3280"/>
      <c r="D45" s="3266"/>
      <c r="E45" s="3266"/>
      <c r="F45" s="3266"/>
      <c r="G45" s="3266"/>
      <c r="H45" s="3266" t="s">
        <v>908</v>
      </c>
      <c r="I45" s="3266" t="s">
        <v>908</v>
      </c>
      <c r="J45" s="3266"/>
      <c r="K45" s="3266"/>
      <c r="L45" s="3266"/>
      <c r="M45" s="3266"/>
      <c r="N45" s="3266"/>
      <c r="O45" s="3266" t="s">
        <v>908</v>
      </c>
      <c r="P45" s="3266" t="s">
        <v>908</v>
      </c>
      <c r="Q45" s="3266"/>
      <c r="R45" s="3266"/>
      <c r="S45" s="3266"/>
      <c r="T45" s="3266"/>
      <c r="U45" s="3266"/>
      <c r="V45" s="3266" t="s">
        <v>908</v>
      </c>
      <c r="W45" s="3266" t="s">
        <v>908</v>
      </c>
      <c r="X45" s="3266"/>
      <c r="Y45" s="3266"/>
      <c r="Z45" s="3266"/>
      <c r="AA45" s="3266"/>
      <c r="AB45" s="3266"/>
      <c r="AC45" s="3266" t="s">
        <v>908</v>
      </c>
      <c r="AD45" s="3268" t="s">
        <v>908</v>
      </c>
      <c r="AE45" s="1356"/>
      <c r="AF45" s="1367" t="s">
        <v>864</v>
      </c>
      <c r="AG45" s="1370">
        <f>+AG44/AG43</f>
        <v>0.2857142857142857</v>
      </c>
    </row>
    <row r="46" spans="2:35" ht="13.5" customHeight="1">
      <c r="B46" s="3289"/>
      <c r="C46" s="3280"/>
      <c r="D46" s="3267"/>
      <c r="E46" s="3267"/>
      <c r="F46" s="3267"/>
      <c r="G46" s="3267"/>
      <c r="H46" s="3267"/>
      <c r="I46" s="3267"/>
      <c r="J46" s="3267"/>
      <c r="K46" s="3267"/>
      <c r="L46" s="3267"/>
      <c r="M46" s="3267"/>
      <c r="N46" s="3267"/>
      <c r="O46" s="3267"/>
      <c r="P46" s="3267"/>
      <c r="Q46" s="3267"/>
      <c r="R46" s="3267"/>
      <c r="S46" s="3267"/>
      <c r="T46" s="3267"/>
      <c r="U46" s="3267"/>
      <c r="V46" s="3267"/>
      <c r="W46" s="3267"/>
      <c r="X46" s="3267"/>
      <c r="Y46" s="3267"/>
      <c r="Z46" s="3267"/>
      <c r="AA46" s="3267"/>
      <c r="AB46" s="3267"/>
      <c r="AC46" s="3267"/>
      <c r="AD46" s="3269"/>
      <c r="AE46" s="1356"/>
      <c r="AF46" s="1367" t="s">
        <v>844</v>
      </c>
      <c r="AG46" s="1369">
        <f>+COUNTA(C47:AD48)</f>
        <v>5</v>
      </c>
    </row>
    <row r="47" spans="2:35" ht="13.5" customHeight="1">
      <c r="B47" s="3286" t="s">
        <v>853</v>
      </c>
      <c r="C47" s="3272"/>
      <c r="D47" s="3274"/>
      <c r="E47" s="3274"/>
      <c r="F47" s="3274"/>
      <c r="G47" s="3274"/>
      <c r="H47" s="3274"/>
      <c r="I47" s="3274" t="s">
        <v>908</v>
      </c>
      <c r="J47" s="3274"/>
      <c r="K47" s="3274"/>
      <c r="L47" s="3274"/>
      <c r="M47" s="3274"/>
      <c r="N47" s="3274"/>
      <c r="O47" s="3274"/>
      <c r="P47" s="3274" t="s">
        <v>908</v>
      </c>
      <c r="Q47" s="3274"/>
      <c r="R47" s="3274"/>
      <c r="S47" s="3274"/>
      <c r="T47" s="3274"/>
      <c r="U47" s="3274"/>
      <c r="V47" s="3274"/>
      <c r="W47" s="3274" t="s">
        <v>908</v>
      </c>
      <c r="X47" s="3274"/>
      <c r="Y47" s="3274"/>
      <c r="Z47" s="3274"/>
      <c r="AA47" s="3274"/>
      <c r="AB47" s="3274"/>
      <c r="AC47" s="3274" t="s">
        <v>908</v>
      </c>
      <c r="AD47" s="3264" t="s">
        <v>908</v>
      </c>
      <c r="AE47" s="1356"/>
      <c r="AF47" s="1367" t="s">
        <v>865</v>
      </c>
      <c r="AG47" s="1370">
        <f>+AG46/AG43</f>
        <v>0.17857142857142858</v>
      </c>
    </row>
    <row r="48" spans="2:35" ht="13.5" customHeight="1">
      <c r="B48" s="3287"/>
      <c r="C48" s="3273"/>
      <c r="D48" s="3275"/>
      <c r="E48" s="3275"/>
      <c r="F48" s="3275"/>
      <c r="G48" s="3275"/>
      <c r="H48" s="3275"/>
      <c r="I48" s="3275"/>
      <c r="J48" s="3275"/>
      <c r="K48" s="3275"/>
      <c r="L48" s="3275"/>
      <c r="M48" s="3275"/>
      <c r="N48" s="3275"/>
      <c r="O48" s="3275"/>
      <c r="P48" s="3275"/>
      <c r="Q48" s="3275"/>
      <c r="R48" s="3275"/>
      <c r="S48" s="3275"/>
      <c r="T48" s="3275"/>
      <c r="U48" s="3275"/>
      <c r="V48" s="3275"/>
      <c r="W48" s="3275"/>
      <c r="X48" s="3275"/>
      <c r="Y48" s="3275"/>
      <c r="Z48" s="3275"/>
      <c r="AA48" s="3275"/>
      <c r="AB48" s="3275"/>
      <c r="AC48" s="3275"/>
      <c r="AD48" s="3265"/>
      <c r="AE48" s="1356"/>
      <c r="AF48" s="1389" t="s">
        <v>2078</v>
      </c>
      <c r="AG48" s="1390">
        <f>SUM(C49:AD49)</f>
        <v>0</v>
      </c>
      <c r="AI48" s="1375">
        <f>SUM(C50:AD50)</f>
        <v>1</v>
      </c>
    </row>
    <row r="49" spans="2:35" hidden="1">
      <c r="B49" s="1356"/>
      <c r="C49" s="1376">
        <f>IF(AND(DAY(C41)&gt;=22,DAY(C41)&lt;=28,C42="土",OR(C47="休",C47="雨")),1,0)</f>
        <v>0</v>
      </c>
      <c r="D49" s="1376">
        <f t="shared" ref="D49:AD49" si="14">IF(AND(DAY(D41)&gt;=22,DAY(D41)&lt;=28,D42="土",OR(D47="休",D47="雨")),1,0)</f>
        <v>0</v>
      </c>
      <c r="E49" s="1376">
        <f t="shared" si="14"/>
        <v>0</v>
      </c>
      <c r="F49" s="1376">
        <f t="shared" si="14"/>
        <v>0</v>
      </c>
      <c r="G49" s="1376">
        <f t="shared" si="14"/>
        <v>0</v>
      </c>
      <c r="H49" s="1376">
        <f t="shared" si="14"/>
        <v>0</v>
      </c>
      <c r="I49" s="1376">
        <f t="shared" si="14"/>
        <v>0</v>
      </c>
      <c r="J49" s="1376">
        <f t="shared" si="14"/>
        <v>0</v>
      </c>
      <c r="K49" s="1376">
        <f t="shared" si="14"/>
        <v>0</v>
      </c>
      <c r="L49" s="1376">
        <f t="shared" si="14"/>
        <v>0</v>
      </c>
      <c r="M49" s="1376">
        <f t="shared" si="14"/>
        <v>0</v>
      </c>
      <c r="N49" s="1376">
        <f t="shared" si="14"/>
        <v>0</v>
      </c>
      <c r="O49" s="1376">
        <f t="shared" si="14"/>
        <v>0</v>
      </c>
      <c r="P49" s="1376">
        <f t="shared" si="14"/>
        <v>0</v>
      </c>
      <c r="Q49" s="1376">
        <f t="shared" si="14"/>
        <v>0</v>
      </c>
      <c r="R49" s="1376">
        <f t="shared" si="14"/>
        <v>0</v>
      </c>
      <c r="S49" s="1376">
        <f t="shared" si="14"/>
        <v>0</v>
      </c>
      <c r="T49" s="1376">
        <f t="shared" si="14"/>
        <v>0</v>
      </c>
      <c r="U49" s="1376">
        <f t="shared" si="14"/>
        <v>0</v>
      </c>
      <c r="V49" s="1376">
        <f t="shared" si="14"/>
        <v>0</v>
      </c>
      <c r="W49" s="1376">
        <f t="shared" si="14"/>
        <v>0</v>
      </c>
      <c r="X49" s="1376">
        <f t="shared" si="14"/>
        <v>0</v>
      </c>
      <c r="Y49" s="1376">
        <f t="shared" si="14"/>
        <v>0</v>
      </c>
      <c r="Z49" s="1376">
        <f t="shared" si="14"/>
        <v>0</v>
      </c>
      <c r="AA49" s="1376">
        <f t="shared" si="14"/>
        <v>0</v>
      </c>
      <c r="AB49" s="1376">
        <f t="shared" si="14"/>
        <v>0</v>
      </c>
      <c r="AC49" s="1376">
        <f t="shared" si="14"/>
        <v>0</v>
      </c>
      <c r="AD49" s="1376">
        <f t="shared" si="14"/>
        <v>0</v>
      </c>
      <c r="AE49" s="1356"/>
      <c r="AF49" s="1377"/>
      <c r="AG49" s="1378"/>
      <c r="AI49" s="1379"/>
    </row>
    <row r="50" spans="2:35" hidden="1">
      <c r="B50" s="1356"/>
      <c r="C50" s="1376">
        <f>IF(AND(DAY(C41)&gt;=22,DAY(C41)&lt;=28,C42="土"),1,0)</f>
        <v>0</v>
      </c>
      <c r="D50" s="1376">
        <f t="shared" ref="D50:AD50" si="15">IF(AND(DAY(D41)&gt;=22,DAY(D41)&lt;=28,D42="土"),1,0)</f>
        <v>0</v>
      </c>
      <c r="E50" s="1376">
        <f t="shared" si="15"/>
        <v>0</v>
      </c>
      <c r="F50" s="1376">
        <f t="shared" si="15"/>
        <v>0</v>
      </c>
      <c r="G50" s="1376">
        <f t="shared" si="15"/>
        <v>0</v>
      </c>
      <c r="H50" s="1376">
        <f>IF(AND(DAY(H41)&gt;=22,DAY(H41)&lt;=28,H42="土"),1,0)</f>
        <v>0</v>
      </c>
      <c r="I50" s="1376">
        <f t="shared" si="15"/>
        <v>0</v>
      </c>
      <c r="J50" s="1376">
        <f t="shared" si="15"/>
        <v>0</v>
      </c>
      <c r="K50" s="1376">
        <f t="shared" si="15"/>
        <v>0</v>
      </c>
      <c r="L50" s="1376">
        <f t="shared" si="15"/>
        <v>0</v>
      </c>
      <c r="M50" s="1376">
        <f t="shared" si="15"/>
        <v>0</v>
      </c>
      <c r="N50" s="1376">
        <f t="shared" si="15"/>
        <v>0</v>
      </c>
      <c r="O50" s="1376">
        <f t="shared" si="15"/>
        <v>1</v>
      </c>
      <c r="P50" s="1376">
        <f t="shared" si="15"/>
        <v>0</v>
      </c>
      <c r="Q50" s="1376">
        <f t="shared" si="15"/>
        <v>0</v>
      </c>
      <c r="R50" s="1376">
        <f t="shared" si="15"/>
        <v>0</v>
      </c>
      <c r="S50" s="1376">
        <f t="shared" si="15"/>
        <v>0</v>
      </c>
      <c r="T50" s="1376">
        <f t="shared" si="15"/>
        <v>0</v>
      </c>
      <c r="U50" s="1376">
        <f t="shared" si="15"/>
        <v>0</v>
      </c>
      <c r="V50" s="1376">
        <f t="shared" si="15"/>
        <v>0</v>
      </c>
      <c r="W50" s="1376">
        <f t="shared" si="15"/>
        <v>0</v>
      </c>
      <c r="X50" s="1376">
        <f t="shared" si="15"/>
        <v>0</v>
      </c>
      <c r="Y50" s="1376">
        <f t="shared" si="15"/>
        <v>0</v>
      </c>
      <c r="Z50" s="1376">
        <f t="shared" si="15"/>
        <v>0</v>
      </c>
      <c r="AA50" s="1376">
        <f t="shared" si="15"/>
        <v>0</v>
      </c>
      <c r="AB50" s="1376">
        <f t="shared" si="15"/>
        <v>0</v>
      </c>
      <c r="AC50" s="1376">
        <f t="shared" si="15"/>
        <v>0</v>
      </c>
      <c r="AD50" s="1376">
        <f t="shared" si="15"/>
        <v>0</v>
      </c>
      <c r="AE50" s="1356"/>
      <c r="AF50" s="1377"/>
      <c r="AG50" s="1378"/>
      <c r="AI50" s="1379"/>
    </row>
    <row r="51" spans="2:35">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row>
    <row r="52" spans="2:35">
      <c r="B52" s="1357" t="s">
        <v>858</v>
      </c>
      <c r="C52" s="1358">
        <f>+AD41+1</f>
        <v>43780</v>
      </c>
      <c r="D52" s="1359">
        <f>+C52+1</f>
        <v>43781</v>
      </c>
      <c r="E52" s="1359">
        <f t="shared" ref="E52:AD52" si="16">+D52+1</f>
        <v>43782</v>
      </c>
      <c r="F52" s="1359">
        <f t="shared" si="16"/>
        <v>43783</v>
      </c>
      <c r="G52" s="1359">
        <f t="shared" si="16"/>
        <v>43784</v>
      </c>
      <c r="H52" s="1359">
        <f t="shared" si="16"/>
        <v>43785</v>
      </c>
      <c r="I52" s="1359">
        <f t="shared" si="16"/>
        <v>43786</v>
      </c>
      <c r="J52" s="1359">
        <f t="shared" si="16"/>
        <v>43787</v>
      </c>
      <c r="K52" s="1359">
        <f t="shared" si="16"/>
        <v>43788</v>
      </c>
      <c r="L52" s="1359">
        <f t="shared" si="16"/>
        <v>43789</v>
      </c>
      <c r="M52" s="1359">
        <f t="shared" si="16"/>
        <v>43790</v>
      </c>
      <c r="N52" s="1359">
        <f t="shared" si="16"/>
        <v>43791</v>
      </c>
      <c r="O52" s="1359">
        <f t="shared" si="16"/>
        <v>43792</v>
      </c>
      <c r="P52" s="1359">
        <f t="shared" si="16"/>
        <v>43793</v>
      </c>
      <c r="Q52" s="1359">
        <f t="shared" si="16"/>
        <v>43794</v>
      </c>
      <c r="R52" s="1359">
        <f t="shared" si="16"/>
        <v>43795</v>
      </c>
      <c r="S52" s="1359">
        <f t="shared" si="16"/>
        <v>43796</v>
      </c>
      <c r="T52" s="1359">
        <f t="shared" si="16"/>
        <v>43797</v>
      </c>
      <c r="U52" s="1359">
        <f t="shared" si="16"/>
        <v>43798</v>
      </c>
      <c r="V52" s="1359">
        <f t="shared" si="16"/>
        <v>43799</v>
      </c>
      <c r="W52" s="1359">
        <f>+V52+1</f>
        <v>43800</v>
      </c>
      <c r="X52" s="1359">
        <f t="shared" si="16"/>
        <v>43801</v>
      </c>
      <c r="Y52" s="1359">
        <f t="shared" si="16"/>
        <v>43802</v>
      </c>
      <c r="Z52" s="1359">
        <f t="shared" si="16"/>
        <v>43803</v>
      </c>
      <c r="AA52" s="1359">
        <f>+Z52+1</f>
        <v>43804</v>
      </c>
      <c r="AB52" s="1359">
        <f t="shared" si="16"/>
        <v>43805</v>
      </c>
      <c r="AC52" s="1359">
        <f>+AB52+1</f>
        <v>43806</v>
      </c>
      <c r="AD52" s="1360">
        <f t="shared" si="16"/>
        <v>43807</v>
      </c>
      <c r="AE52" s="1361"/>
      <c r="AF52" s="3281">
        <f>+AF41+1</f>
        <v>5</v>
      </c>
      <c r="AG52" s="3282"/>
    </row>
    <row r="53" spans="2:35">
      <c r="B53" s="1362" t="s">
        <v>859</v>
      </c>
      <c r="C53" s="1363" t="str">
        <f>TEXT(WEEKDAY(+C52),"aaa")</f>
        <v>月</v>
      </c>
      <c r="D53" s="1364" t="str">
        <f t="shared" ref="D53:AD53" si="17">TEXT(WEEKDAY(+D52),"aaa")</f>
        <v>火</v>
      </c>
      <c r="E53" s="1364" t="str">
        <f t="shared" si="17"/>
        <v>水</v>
      </c>
      <c r="F53" s="1364" t="str">
        <f t="shared" si="17"/>
        <v>木</v>
      </c>
      <c r="G53" s="1364" t="str">
        <f t="shared" si="17"/>
        <v>金</v>
      </c>
      <c r="H53" s="1364" t="str">
        <f t="shared" si="17"/>
        <v>土</v>
      </c>
      <c r="I53" s="1364" t="str">
        <f t="shared" si="17"/>
        <v>日</v>
      </c>
      <c r="J53" s="1364" t="str">
        <f t="shared" si="17"/>
        <v>月</v>
      </c>
      <c r="K53" s="1364" t="str">
        <f t="shared" si="17"/>
        <v>火</v>
      </c>
      <c r="L53" s="1364" t="str">
        <f t="shared" si="17"/>
        <v>水</v>
      </c>
      <c r="M53" s="1364" t="str">
        <f t="shared" si="17"/>
        <v>木</v>
      </c>
      <c r="N53" s="1364" t="str">
        <f t="shared" si="17"/>
        <v>金</v>
      </c>
      <c r="O53" s="1364" t="str">
        <f t="shared" si="17"/>
        <v>土</v>
      </c>
      <c r="P53" s="1364" t="str">
        <f t="shared" si="17"/>
        <v>日</v>
      </c>
      <c r="Q53" s="1364" t="str">
        <f t="shared" si="17"/>
        <v>月</v>
      </c>
      <c r="R53" s="1364" t="str">
        <f t="shared" si="17"/>
        <v>火</v>
      </c>
      <c r="S53" s="1364" t="str">
        <f t="shared" si="17"/>
        <v>水</v>
      </c>
      <c r="T53" s="1364" t="str">
        <f t="shared" si="17"/>
        <v>木</v>
      </c>
      <c r="U53" s="1364" t="str">
        <f t="shared" si="17"/>
        <v>金</v>
      </c>
      <c r="V53" s="1364" t="str">
        <f t="shared" si="17"/>
        <v>土</v>
      </c>
      <c r="W53" s="1364" t="str">
        <f t="shared" si="17"/>
        <v>日</v>
      </c>
      <c r="X53" s="1364" t="str">
        <f t="shared" si="17"/>
        <v>月</v>
      </c>
      <c r="Y53" s="1364" t="str">
        <f t="shared" si="17"/>
        <v>火</v>
      </c>
      <c r="Z53" s="1364" t="str">
        <f t="shared" si="17"/>
        <v>水</v>
      </c>
      <c r="AA53" s="1364" t="str">
        <f t="shared" si="17"/>
        <v>木</v>
      </c>
      <c r="AB53" s="1364" t="str">
        <f t="shared" si="17"/>
        <v>金</v>
      </c>
      <c r="AC53" s="1364" t="str">
        <f t="shared" si="17"/>
        <v>土</v>
      </c>
      <c r="AD53" s="1365" t="str">
        <f t="shared" si="17"/>
        <v>日</v>
      </c>
      <c r="AE53" s="1356"/>
      <c r="AF53" s="1366" t="s">
        <v>860</v>
      </c>
      <c r="AG53" s="1350">
        <f>+COUNTA(C54:AD55)</f>
        <v>0</v>
      </c>
    </row>
    <row r="54" spans="2:35" ht="13.5" customHeight="1">
      <c r="B54" s="3283" t="s">
        <v>861</v>
      </c>
      <c r="C54" s="3285"/>
      <c r="D54" s="3276"/>
      <c r="E54" s="3276"/>
      <c r="F54" s="3276"/>
      <c r="G54" s="3276"/>
      <c r="H54" s="3276"/>
      <c r="I54" s="3276"/>
      <c r="J54" s="3276"/>
      <c r="K54" s="3276"/>
      <c r="L54" s="3276"/>
      <c r="M54" s="3276"/>
      <c r="N54" s="3276"/>
      <c r="O54" s="3276"/>
      <c r="P54" s="3276"/>
      <c r="Q54" s="3276"/>
      <c r="R54" s="3276"/>
      <c r="S54" s="3276"/>
      <c r="T54" s="3276"/>
      <c r="U54" s="3276"/>
      <c r="V54" s="3276"/>
      <c r="W54" s="3276"/>
      <c r="X54" s="3276"/>
      <c r="Y54" s="3276"/>
      <c r="Z54" s="3276"/>
      <c r="AA54" s="3276"/>
      <c r="AB54" s="3276"/>
      <c r="AC54" s="3276"/>
      <c r="AD54" s="3277"/>
      <c r="AE54" s="1356"/>
      <c r="AF54" s="1367" t="s">
        <v>862</v>
      </c>
      <c r="AG54" s="1368">
        <f>COUNTA(C52:AD52)-AG53</f>
        <v>28</v>
      </c>
    </row>
    <row r="55" spans="2:35" ht="13.5" customHeight="1">
      <c r="B55" s="3284"/>
      <c r="C55" s="3285"/>
      <c r="D55" s="3276"/>
      <c r="E55" s="3276"/>
      <c r="F55" s="3276"/>
      <c r="G55" s="3276"/>
      <c r="H55" s="3276"/>
      <c r="I55" s="3276"/>
      <c r="J55" s="3276"/>
      <c r="K55" s="3276"/>
      <c r="L55" s="3276"/>
      <c r="M55" s="3276"/>
      <c r="N55" s="3276"/>
      <c r="O55" s="3276"/>
      <c r="P55" s="3276"/>
      <c r="Q55" s="3276"/>
      <c r="R55" s="3276"/>
      <c r="S55" s="3276"/>
      <c r="T55" s="3276"/>
      <c r="U55" s="3276"/>
      <c r="V55" s="3276"/>
      <c r="W55" s="3276"/>
      <c r="X55" s="3276"/>
      <c r="Y55" s="3276"/>
      <c r="Z55" s="3276"/>
      <c r="AA55" s="3276"/>
      <c r="AB55" s="3276"/>
      <c r="AC55" s="3276"/>
      <c r="AD55" s="3277"/>
      <c r="AE55" s="1356"/>
      <c r="AF55" s="1367" t="s">
        <v>863</v>
      </c>
      <c r="AG55" s="1369">
        <f>+COUNTA(C56:AD57)</f>
        <v>8</v>
      </c>
    </row>
    <row r="56" spans="2:35" ht="13.5" customHeight="1">
      <c r="B56" s="3278" t="s">
        <v>850</v>
      </c>
      <c r="C56" s="3280"/>
      <c r="D56" s="3266"/>
      <c r="E56" s="3266"/>
      <c r="F56" s="3266"/>
      <c r="G56" s="3266"/>
      <c r="H56" s="3266" t="s">
        <v>908</v>
      </c>
      <c r="I56" s="3266" t="s">
        <v>908</v>
      </c>
      <c r="J56" s="3266"/>
      <c r="K56" s="3266"/>
      <c r="L56" s="3266"/>
      <c r="M56" s="3266"/>
      <c r="N56" s="3266"/>
      <c r="O56" s="3266" t="s">
        <v>908</v>
      </c>
      <c r="P56" s="3266" t="s">
        <v>908</v>
      </c>
      <c r="Q56" s="3266"/>
      <c r="R56" s="3266"/>
      <c r="S56" s="3266"/>
      <c r="T56" s="3266"/>
      <c r="U56" s="3266"/>
      <c r="V56" s="3266" t="s">
        <v>908</v>
      </c>
      <c r="W56" s="3266" t="s">
        <v>908</v>
      </c>
      <c r="X56" s="3266"/>
      <c r="Y56" s="3266"/>
      <c r="Z56" s="3266"/>
      <c r="AA56" s="3266"/>
      <c r="AB56" s="3266"/>
      <c r="AC56" s="3266" t="s">
        <v>908</v>
      </c>
      <c r="AD56" s="3268" t="s">
        <v>908</v>
      </c>
      <c r="AE56" s="1356"/>
      <c r="AF56" s="1367" t="s">
        <v>864</v>
      </c>
      <c r="AG56" s="1370">
        <f>+AG55/AG54</f>
        <v>0.2857142857142857</v>
      </c>
    </row>
    <row r="57" spans="2:35" ht="13.5" customHeight="1">
      <c r="B57" s="3279"/>
      <c r="C57" s="3280"/>
      <c r="D57" s="3267"/>
      <c r="E57" s="3267"/>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9"/>
      <c r="AE57" s="1356"/>
      <c r="AF57" s="1367" t="s">
        <v>844</v>
      </c>
      <c r="AG57" s="1369">
        <f>+COUNTA(C58:AD59)</f>
        <v>6</v>
      </c>
    </row>
    <row r="58" spans="2:35">
      <c r="B58" s="3270" t="s">
        <v>853</v>
      </c>
      <c r="C58" s="3272"/>
      <c r="D58" s="3274"/>
      <c r="E58" s="3274"/>
      <c r="F58" s="3274"/>
      <c r="G58" s="3274"/>
      <c r="H58" s="3274"/>
      <c r="I58" s="3274" t="s">
        <v>908</v>
      </c>
      <c r="J58" s="3274"/>
      <c r="K58" s="3274"/>
      <c r="L58" s="3274"/>
      <c r="M58" s="3274"/>
      <c r="N58" s="3274"/>
      <c r="O58" s="3274"/>
      <c r="P58" s="3274" t="s">
        <v>908</v>
      </c>
      <c r="Q58" s="3274"/>
      <c r="R58" s="3274"/>
      <c r="S58" s="3274" t="s">
        <v>968</v>
      </c>
      <c r="T58" s="3274"/>
      <c r="U58" s="3274"/>
      <c r="V58" s="3274"/>
      <c r="W58" s="3274" t="s">
        <v>908</v>
      </c>
      <c r="X58" s="3274"/>
      <c r="Y58" s="3274"/>
      <c r="Z58" s="3274"/>
      <c r="AA58" s="3274"/>
      <c r="AB58" s="3274"/>
      <c r="AC58" s="3274" t="s">
        <v>908</v>
      </c>
      <c r="AD58" s="3264" t="s">
        <v>908</v>
      </c>
      <c r="AE58" s="1356"/>
      <c r="AF58" s="1367" t="s">
        <v>865</v>
      </c>
      <c r="AG58" s="1370">
        <f>+AG57/AG54</f>
        <v>0.21428571428571427</v>
      </c>
    </row>
    <row r="59" spans="2:35">
      <c r="B59" s="3271"/>
      <c r="C59" s="3273"/>
      <c r="D59" s="3275"/>
      <c r="E59" s="3275"/>
      <c r="F59" s="3275"/>
      <c r="G59" s="3275"/>
      <c r="H59" s="3275"/>
      <c r="I59" s="3275"/>
      <c r="J59" s="3275"/>
      <c r="K59" s="3275"/>
      <c r="L59" s="3275"/>
      <c r="M59" s="3275"/>
      <c r="N59" s="3275"/>
      <c r="O59" s="3275"/>
      <c r="P59" s="3275"/>
      <c r="Q59" s="3275"/>
      <c r="R59" s="3275"/>
      <c r="S59" s="3275"/>
      <c r="T59" s="3275"/>
      <c r="U59" s="3275"/>
      <c r="V59" s="3275"/>
      <c r="W59" s="3275"/>
      <c r="X59" s="3275"/>
      <c r="Y59" s="3275"/>
      <c r="Z59" s="3275"/>
      <c r="AA59" s="3275"/>
      <c r="AB59" s="3275"/>
      <c r="AC59" s="3275"/>
      <c r="AD59" s="3265"/>
      <c r="AE59" s="1356"/>
      <c r="AF59" s="1389" t="s">
        <v>2078</v>
      </c>
      <c r="AG59" s="1390">
        <f>SUM(C60:AD60)</f>
        <v>0</v>
      </c>
      <c r="AI59" s="1375">
        <f>SUM(C61:AD61)</f>
        <v>1</v>
      </c>
    </row>
    <row r="60" spans="2:35" hidden="1">
      <c r="B60" s="1356"/>
      <c r="C60" s="1376">
        <f>IF(AND(DAY(C52)&gt;=22,DAY(C52)&lt;=28,C53="土",OR(C58="休",C58="雨")),1,0)</f>
        <v>0</v>
      </c>
      <c r="D60" s="1376">
        <f t="shared" ref="D60:AD60" si="18">IF(AND(DAY(D52)&gt;=22,DAY(D52)&lt;=28,D53="土",OR(D58="休",D58="雨")),1,0)</f>
        <v>0</v>
      </c>
      <c r="E60" s="1376">
        <f t="shared" si="18"/>
        <v>0</v>
      </c>
      <c r="F60" s="1376">
        <f t="shared" si="18"/>
        <v>0</v>
      </c>
      <c r="G60" s="1376">
        <f t="shared" si="18"/>
        <v>0</v>
      </c>
      <c r="H60" s="1376">
        <f t="shared" si="18"/>
        <v>0</v>
      </c>
      <c r="I60" s="1376">
        <f t="shared" si="18"/>
        <v>0</v>
      </c>
      <c r="J60" s="1376">
        <f t="shared" si="18"/>
        <v>0</v>
      </c>
      <c r="K60" s="1376">
        <f t="shared" si="18"/>
        <v>0</v>
      </c>
      <c r="L60" s="1376">
        <f t="shared" si="18"/>
        <v>0</v>
      </c>
      <c r="M60" s="1376">
        <f t="shared" si="18"/>
        <v>0</v>
      </c>
      <c r="N60" s="1376">
        <f t="shared" si="18"/>
        <v>0</v>
      </c>
      <c r="O60" s="1376">
        <f t="shared" si="18"/>
        <v>0</v>
      </c>
      <c r="P60" s="1376">
        <f t="shared" si="18"/>
        <v>0</v>
      </c>
      <c r="Q60" s="1376">
        <f t="shared" si="18"/>
        <v>0</v>
      </c>
      <c r="R60" s="1376">
        <f t="shared" si="18"/>
        <v>0</v>
      </c>
      <c r="S60" s="1376">
        <f t="shared" si="18"/>
        <v>0</v>
      </c>
      <c r="T60" s="1376">
        <f t="shared" si="18"/>
        <v>0</v>
      </c>
      <c r="U60" s="1376">
        <f t="shared" si="18"/>
        <v>0</v>
      </c>
      <c r="V60" s="1376">
        <f t="shared" si="18"/>
        <v>0</v>
      </c>
      <c r="W60" s="1376">
        <f t="shared" si="18"/>
        <v>0</v>
      </c>
      <c r="X60" s="1376">
        <f t="shared" si="18"/>
        <v>0</v>
      </c>
      <c r="Y60" s="1376">
        <f t="shared" si="18"/>
        <v>0</v>
      </c>
      <c r="Z60" s="1376">
        <f t="shared" si="18"/>
        <v>0</v>
      </c>
      <c r="AA60" s="1376">
        <f t="shared" si="18"/>
        <v>0</v>
      </c>
      <c r="AB60" s="1376">
        <f t="shared" si="18"/>
        <v>0</v>
      </c>
      <c r="AC60" s="1376">
        <f t="shared" si="18"/>
        <v>0</v>
      </c>
      <c r="AD60" s="1376">
        <f t="shared" si="18"/>
        <v>0</v>
      </c>
      <c r="AE60" s="1356"/>
      <c r="AF60" s="1377"/>
      <c r="AG60" s="1378"/>
      <c r="AI60" s="1379"/>
    </row>
    <row r="61" spans="2:35" hidden="1">
      <c r="B61" s="1356"/>
      <c r="C61" s="1376">
        <f>IF(AND(DAY(C52)&gt;=22,DAY(C52)&lt;=28,C53="土"),1,0)</f>
        <v>0</v>
      </c>
      <c r="D61" s="1376">
        <f t="shared" ref="D61:AD61" si="19">IF(AND(DAY(D52)&gt;=22,DAY(D52)&lt;=28,D53="土"),1,0)</f>
        <v>0</v>
      </c>
      <c r="E61" s="1376">
        <f t="shared" si="19"/>
        <v>0</v>
      </c>
      <c r="F61" s="1376">
        <f t="shared" si="19"/>
        <v>0</v>
      </c>
      <c r="G61" s="1376">
        <f t="shared" si="19"/>
        <v>0</v>
      </c>
      <c r="H61" s="1376">
        <f>IF(AND(DAY(H52)&gt;=22,DAY(H52)&lt;=28,H53="土"),1,0)</f>
        <v>0</v>
      </c>
      <c r="I61" s="1376">
        <f t="shared" si="19"/>
        <v>0</v>
      </c>
      <c r="J61" s="1376">
        <f t="shared" si="19"/>
        <v>0</v>
      </c>
      <c r="K61" s="1376">
        <f t="shared" si="19"/>
        <v>0</v>
      </c>
      <c r="L61" s="1376">
        <f t="shared" si="19"/>
        <v>0</v>
      </c>
      <c r="M61" s="1376">
        <f t="shared" si="19"/>
        <v>0</v>
      </c>
      <c r="N61" s="1376">
        <f t="shared" si="19"/>
        <v>0</v>
      </c>
      <c r="O61" s="1376">
        <f t="shared" si="19"/>
        <v>1</v>
      </c>
      <c r="P61" s="1376">
        <f t="shared" si="19"/>
        <v>0</v>
      </c>
      <c r="Q61" s="1376">
        <f t="shared" si="19"/>
        <v>0</v>
      </c>
      <c r="R61" s="1376">
        <f t="shared" si="19"/>
        <v>0</v>
      </c>
      <c r="S61" s="1376">
        <f t="shared" si="19"/>
        <v>0</v>
      </c>
      <c r="T61" s="1376">
        <f t="shared" si="19"/>
        <v>0</v>
      </c>
      <c r="U61" s="1376">
        <f t="shared" si="19"/>
        <v>0</v>
      </c>
      <c r="V61" s="1376">
        <f t="shared" si="19"/>
        <v>0</v>
      </c>
      <c r="W61" s="1376">
        <f t="shared" si="19"/>
        <v>0</v>
      </c>
      <c r="X61" s="1376">
        <f t="shared" si="19"/>
        <v>0</v>
      </c>
      <c r="Y61" s="1376">
        <f t="shared" si="19"/>
        <v>0</v>
      </c>
      <c r="Z61" s="1376">
        <f t="shared" si="19"/>
        <v>0</v>
      </c>
      <c r="AA61" s="1376">
        <f t="shared" si="19"/>
        <v>0</v>
      </c>
      <c r="AB61" s="1376">
        <f t="shared" si="19"/>
        <v>0</v>
      </c>
      <c r="AC61" s="1376">
        <f t="shared" si="19"/>
        <v>0</v>
      </c>
      <c r="AD61" s="1376">
        <f t="shared" si="19"/>
        <v>0</v>
      </c>
      <c r="AE61" s="1356"/>
      <c r="AF61" s="1377"/>
      <c r="AG61" s="1378"/>
      <c r="AI61" s="1379"/>
    </row>
    <row r="62" spans="2:35">
      <c r="C62" s="1380"/>
      <c r="D62" s="1380"/>
      <c r="E62" s="1380"/>
      <c r="F62" s="1380"/>
      <c r="G62" s="1380"/>
      <c r="H62" s="1380"/>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row>
    <row r="63" spans="2:35">
      <c r="B63" s="1381" t="s">
        <v>858</v>
      </c>
      <c r="C63" s="1382">
        <f>+AD52+1</f>
        <v>43808</v>
      </c>
      <c r="D63" s="1383">
        <f>+C63+1</f>
        <v>43809</v>
      </c>
      <c r="E63" s="1383">
        <f t="shared" ref="E63:AD63" si="20">+D63+1</f>
        <v>43810</v>
      </c>
      <c r="F63" s="1383">
        <f t="shared" si="20"/>
        <v>43811</v>
      </c>
      <c r="G63" s="1383">
        <f t="shared" si="20"/>
        <v>43812</v>
      </c>
      <c r="H63" s="1383">
        <f t="shared" si="20"/>
        <v>43813</v>
      </c>
      <c r="I63" s="1383">
        <f t="shared" si="20"/>
        <v>43814</v>
      </c>
      <c r="J63" s="1383">
        <f t="shared" si="20"/>
        <v>43815</v>
      </c>
      <c r="K63" s="1383">
        <f t="shared" si="20"/>
        <v>43816</v>
      </c>
      <c r="L63" s="1383">
        <f t="shared" si="20"/>
        <v>43817</v>
      </c>
      <c r="M63" s="1383">
        <f t="shared" si="20"/>
        <v>43818</v>
      </c>
      <c r="N63" s="1383">
        <f t="shared" si="20"/>
        <v>43819</v>
      </c>
      <c r="O63" s="1383">
        <f t="shared" si="20"/>
        <v>43820</v>
      </c>
      <c r="P63" s="1383">
        <f t="shared" si="20"/>
        <v>43821</v>
      </c>
      <c r="Q63" s="1383">
        <f t="shared" si="20"/>
        <v>43822</v>
      </c>
      <c r="R63" s="1383">
        <f t="shared" si="20"/>
        <v>43823</v>
      </c>
      <c r="S63" s="1383">
        <f t="shared" si="20"/>
        <v>43824</v>
      </c>
      <c r="T63" s="1383">
        <f t="shared" si="20"/>
        <v>43825</v>
      </c>
      <c r="U63" s="1383">
        <f t="shared" si="20"/>
        <v>43826</v>
      </c>
      <c r="V63" s="1383">
        <f t="shared" si="20"/>
        <v>43827</v>
      </c>
      <c r="W63" s="1383">
        <f>+V63+1</f>
        <v>43828</v>
      </c>
      <c r="X63" s="1383">
        <f t="shared" si="20"/>
        <v>43829</v>
      </c>
      <c r="Y63" s="1383">
        <f t="shared" si="20"/>
        <v>43830</v>
      </c>
      <c r="Z63" s="1383">
        <f t="shared" si="20"/>
        <v>43831</v>
      </c>
      <c r="AA63" s="1383">
        <f>+Z63+1</f>
        <v>43832</v>
      </c>
      <c r="AB63" s="1383">
        <f t="shared" si="20"/>
        <v>43833</v>
      </c>
      <c r="AC63" s="1383">
        <f>+AB63+1</f>
        <v>43834</v>
      </c>
      <c r="AD63" s="1384">
        <f t="shared" si="20"/>
        <v>43835</v>
      </c>
      <c r="AE63" s="1361"/>
      <c r="AF63" s="3281">
        <f>+AF52+1</f>
        <v>6</v>
      </c>
      <c r="AG63" s="3282"/>
    </row>
    <row r="64" spans="2:35" ht="13.5" customHeight="1">
      <c r="B64" s="1385" t="s">
        <v>859</v>
      </c>
      <c r="C64" s="1386" t="str">
        <f>TEXT(WEEKDAY(+C63),"aaa")</f>
        <v>月</v>
      </c>
      <c r="D64" s="1387" t="str">
        <f t="shared" ref="D64:AD64" si="21">TEXT(WEEKDAY(+D63),"aaa")</f>
        <v>火</v>
      </c>
      <c r="E64" s="1387" t="str">
        <f t="shared" si="21"/>
        <v>水</v>
      </c>
      <c r="F64" s="1387" t="str">
        <f t="shared" si="21"/>
        <v>木</v>
      </c>
      <c r="G64" s="1387" t="str">
        <f t="shared" si="21"/>
        <v>金</v>
      </c>
      <c r="H64" s="1387" t="str">
        <f t="shared" si="21"/>
        <v>土</v>
      </c>
      <c r="I64" s="1387" t="str">
        <f t="shared" si="21"/>
        <v>日</v>
      </c>
      <c r="J64" s="1387" t="str">
        <f t="shared" si="21"/>
        <v>月</v>
      </c>
      <c r="K64" s="1387" t="str">
        <f t="shared" si="21"/>
        <v>火</v>
      </c>
      <c r="L64" s="1387" t="str">
        <f t="shared" si="21"/>
        <v>水</v>
      </c>
      <c r="M64" s="1387" t="str">
        <f t="shared" si="21"/>
        <v>木</v>
      </c>
      <c r="N64" s="1387" t="str">
        <f t="shared" si="21"/>
        <v>金</v>
      </c>
      <c r="O64" s="1387" t="str">
        <f t="shared" si="21"/>
        <v>土</v>
      </c>
      <c r="P64" s="1387" t="str">
        <f t="shared" si="21"/>
        <v>日</v>
      </c>
      <c r="Q64" s="1387" t="str">
        <f t="shared" si="21"/>
        <v>月</v>
      </c>
      <c r="R64" s="1387" t="str">
        <f t="shared" si="21"/>
        <v>火</v>
      </c>
      <c r="S64" s="1387" t="str">
        <f t="shared" si="21"/>
        <v>水</v>
      </c>
      <c r="T64" s="1387" t="str">
        <f t="shared" si="21"/>
        <v>木</v>
      </c>
      <c r="U64" s="1387" t="str">
        <f t="shared" si="21"/>
        <v>金</v>
      </c>
      <c r="V64" s="1387" t="str">
        <f t="shared" si="21"/>
        <v>土</v>
      </c>
      <c r="W64" s="1387" t="str">
        <f t="shared" si="21"/>
        <v>日</v>
      </c>
      <c r="X64" s="1387" t="str">
        <f t="shared" si="21"/>
        <v>月</v>
      </c>
      <c r="Y64" s="1387" t="str">
        <f t="shared" si="21"/>
        <v>火</v>
      </c>
      <c r="Z64" s="1387" t="str">
        <f t="shared" si="21"/>
        <v>水</v>
      </c>
      <c r="AA64" s="1387" t="str">
        <f t="shared" si="21"/>
        <v>木</v>
      </c>
      <c r="AB64" s="1387" t="str">
        <f t="shared" si="21"/>
        <v>金</v>
      </c>
      <c r="AC64" s="1387" t="str">
        <f t="shared" si="21"/>
        <v>土</v>
      </c>
      <c r="AD64" s="1388" t="str">
        <f t="shared" si="21"/>
        <v>日</v>
      </c>
      <c r="AE64" s="1356"/>
      <c r="AF64" s="1366" t="s">
        <v>860</v>
      </c>
      <c r="AG64" s="1350">
        <f>+COUNTA(C65:AD66)</f>
        <v>6</v>
      </c>
    </row>
    <row r="65" spans="2:35" ht="13.5" customHeight="1">
      <c r="B65" s="3283" t="s">
        <v>861</v>
      </c>
      <c r="C65" s="3285"/>
      <c r="D65" s="3276"/>
      <c r="E65" s="3276"/>
      <c r="F65" s="3276"/>
      <c r="G65" s="3276"/>
      <c r="H65" s="3276"/>
      <c r="I65" s="3276"/>
      <c r="J65" s="3276"/>
      <c r="K65" s="3276"/>
      <c r="L65" s="3276"/>
      <c r="M65" s="3276"/>
      <c r="N65" s="3276"/>
      <c r="O65" s="3276"/>
      <c r="P65" s="3276"/>
      <c r="Q65" s="3276"/>
      <c r="R65" s="3276"/>
      <c r="S65" s="3276"/>
      <c r="T65" s="3276"/>
      <c r="U65" s="3276"/>
      <c r="V65" s="3276"/>
      <c r="W65" s="3276" t="s">
        <v>919</v>
      </c>
      <c r="X65" s="3276" t="s">
        <v>919</v>
      </c>
      <c r="Y65" s="3276" t="s">
        <v>919</v>
      </c>
      <c r="Z65" s="3276" t="s">
        <v>919</v>
      </c>
      <c r="AA65" s="3276" t="s">
        <v>919</v>
      </c>
      <c r="AB65" s="3276" t="s">
        <v>919</v>
      </c>
      <c r="AC65" s="3276"/>
      <c r="AD65" s="3277"/>
      <c r="AE65" s="1356"/>
      <c r="AF65" s="1367" t="s">
        <v>862</v>
      </c>
      <c r="AG65" s="1368">
        <f>COUNTA(C63:AD63)-AG64</f>
        <v>22</v>
      </c>
    </row>
    <row r="66" spans="2:35" ht="13.5" customHeight="1">
      <c r="B66" s="3284"/>
      <c r="C66" s="3285"/>
      <c r="D66" s="3276"/>
      <c r="E66" s="3276"/>
      <c r="F66" s="3276"/>
      <c r="G66" s="3276"/>
      <c r="H66" s="3276"/>
      <c r="I66" s="3276"/>
      <c r="J66" s="3276"/>
      <c r="K66" s="3276"/>
      <c r="L66" s="3276"/>
      <c r="M66" s="3276"/>
      <c r="N66" s="3276"/>
      <c r="O66" s="3276"/>
      <c r="P66" s="3276"/>
      <c r="Q66" s="3276"/>
      <c r="R66" s="3276"/>
      <c r="S66" s="3276"/>
      <c r="T66" s="3276"/>
      <c r="U66" s="3276"/>
      <c r="V66" s="3276"/>
      <c r="W66" s="3276"/>
      <c r="X66" s="3276"/>
      <c r="Y66" s="3276"/>
      <c r="Z66" s="3276"/>
      <c r="AA66" s="3276"/>
      <c r="AB66" s="3276"/>
      <c r="AC66" s="3276"/>
      <c r="AD66" s="3277"/>
      <c r="AE66" s="1356"/>
      <c r="AF66" s="1367" t="s">
        <v>863</v>
      </c>
      <c r="AG66" s="1369">
        <f>+COUNTA(C67:AD68)</f>
        <v>7</v>
      </c>
    </row>
    <row r="67" spans="2:35" ht="13.5" customHeight="1">
      <c r="B67" s="3288" t="s">
        <v>850</v>
      </c>
      <c r="C67" s="3280"/>
      <c r="D67" s="3266"/>
      <c r="E67" s="3266"/>
      <c r="F67" s="3266"/>
      <c r="G67" s="3266"/>
      <c r="H67" s="3266" t="s">
        <v>908</v>
      </c>
      <c r="I67" s="3266" t="s">
        <v>908</v>
      </c>
      <c r="J67" s="3266"/>
      <c r="K67" s="3266"/>
      <c r="L67" s="3266"/>
      <c r="M67" s="3266"/>
      <c r="N67" s="3266"/>
      <c r="O67" s="3266" t="s">
        <v>908</v>
      </c>
      <c r="P67" s="3266" t="s">
        <v>908</v>
      </c>
      <c r="Q67" s="3266"/>
      <c r="R67" s="3266"/>
      <c r="S67" s="3266"/>
      <c r="T67" s="3266"/>
      <c r="U67" s="3266"/>
      <c r="V67" s="3266" t="s">
        <v>908</v>
      </c>
      <c r="W67" s="3266"/>
      <c r="X67" s="3266"/>
      <c r="Y67" s="3266"/>
      <c r="Z67" s="3266"/>
      <c r="AA67" s="3266"/>
      <c r="AB67" s="3266"/>
      <c r="AC67" s="3266" t="s">
        <v>908</v>
      </c>
      <c r="AD67" s="3268" t="s">
        <v>908</v>
      </c>
      <c r="AE67" s="1356"/>
      <c r="AF67" s="1367" t="s">
        <v>864</v>
      </c>
      <c r="AG67" s="1370">
        <f>+AG66/AG65</f>
        <v>0.31818181818181818</v>
      </c>
    </row>
    <row r="68" spans="2:35" ht="14.25" thickBot="1">
      <c r="B68" s="3289"/>
      <c r="C68" s="3280"/>
      <c r="D68" s="3267"/>
      <c r="E68" s="3267"/>
      <c r="F68" s="3267"/>
      <c r="G68" s="3267"/>
      <c r="H68" s="3267"/>
      <c r="I68" s="3267"/>
      <c r="J68" s="3267"/>
      <c r="K68" s="3267"/>
      <c r="L68" s="3267"/>
      <c r="M68" s="3267"/>
      <c r="N68" s="3267"/>
      <c r="O68" s="3267"/>
      <c r="P68" s="3267"/>
      <c r="Q68" s="3267"/>
      <c r="R68" s="3267"/>
      <c r="S68" s="3267"/>
      <c r="T68" s="3267"/>
      <c r="U68" s="3267"/>
      <c r="V68" s="3267"/>
      <c r="W68" s="3340"/>
      <c r="X68" s="3340"/>
      <c r="Y68" s="3340"/>
      <c r="Z68" s="3340"/>
      <c r="AA68" s="3340"/>
      <c r="AB68" s="3340"/>
      <c r="AC68" s="3267"/>
      <c r="AD68" s="3269"/>
      <c r="AE68" s="1356"/>
      <c r="AF68" s="1367" t="s">
        <v>844</v>
      </c>
      <c r="AG68" s="1369">
        <f>+COUNTA(C69:AD70)</f>
        <v>7</v>
      </c>
    </row>
    <row r="69" spans="2:35">
      <c r="B69" s="3286" t="s">
        <v>853</v>
      </c>
      <c r="C69" s="3272"/>
      <c r="D69" s="3274"/>
      <c r="E69" s="3274" t="s">
        <v>968</v>
      </c>
      <c r="F69" s="3274"/>
      <c r="G69" s="3274"/>
      <c r="H69" s="3274"/>
      <c r="I69" s="3274" t="s">
        <v>908</v>
      </c>
      <c r="J69" s="3274"/>
      <c r="K69" s="3274"/>
      <c r="L69" s="3274"/>
      <c r="M69" s="3274"/>
      <c r="N69" s="3274"/>
      <c r="O69" s="3274" t="s">
        <v>908</v>
      </c>
      <c r="P69" s="3274" t="s">
        <v>908</v>
      </c>
      <c r="Q69" s="3274"/>
      <c r="R69" s="3274"/>
      <c r="S69" s="3274"/>
      <c r="T69" s="3274"/>
      <c r="U69" s="3274"/>
      <c r="V69" s="3341" t="s">
        <v>908</v>
      </c>
      <c r="W69" s="3343"/>
      <c r="X69" s="3334"/>
      <c r="Y69" s="3334"/>
      <c r="Z69" s="3334"/>
      <c r="AA69" s="3334"/>
      <c r="AB69" s="3336"/>
      <c r="AC69" s="3338" t="s">
        <v>908</v>
      </c>
      <c r="AD69" s="3264" t="s">
        <v>908</v>
      </c>
      <c r="AE69" s="1356"/>
      <c r="AF69" s="1367" t="s">
        <v>865</v>
      </c>
      <c r="AG69" s="1370">
        <f>+AG68/AG65</f>
        <v>0.31818181818181818</v>
      </c>
    </row>
    <row r="70" spans="2:35" ht="14.25" thickBot="1">
      <c r="B70" s="3287"/>
      <c r="C70" s="3273"/>
      <c r="D70" s="3275"/>
      <c r="E70" s="3275"/>
      <c r="F70" s="3275"/>
      <c r="G70" s="3275"/>
      <c r="H70" s="3275"/>
      <c r="I70" s="3275"/>
      <c r="J70" s="3275"/>
      <c r="K70" s="3275"/>
      <c r="L70" s="3275"/>
      <c r="M70" s="3275"/>
      <c r="N70" s="3275"/>
      <c r="O70" s="3275"/>
      <c r="P70" s="3275"/>
      <c r="Q70" s="3275"/>
      <c r="R70" s="3275"/>
      <c r="S70" s="3275"/>
      <c r="T70" s="3275"/>
      <c r="U70" s="3275"/>
      <c r="V70" s="3342"/>
      <c r="W70" s="3344"/>
      <c r="X70" s="3335"/>
      <c r="Y70" s="3335"/>
      <c r="Z70" s="3335"/>
      <c r="AA70" s="3335"/>
      <c r="AB70" s="3337"/>
      <c r="AC70" s="3339"/>
      <c r="AD70" s="3265"/>
      <c r="AE70" s="1356"/>
      <c r="AF70" s="1389" t="s">
        <v>2078</v>
      </c>
      <c r="AG70" s="1390">
        <f>SUM(C71:AD71)</f>
        <v>1</v>
      </c>
      <c r="AI70" s="1375">
        <f>SUM(C72:AD72)</f>
        <v>1</v>
      </c>
    </row>
    <row r="71" spans="2:35" hidden="1">
      <c r="B71" s="1356"/>
      <c r="C71" s="1376">
        <f>IF(AND(DAY(C63)&gt;=22,DAY(C63)&lt;=28,C64="土",OR(C69="休",C69="雨")),1,0)</f>
        <v>0</v>
      </c>
      <c r="D71" s="1376">
        <f t="shared" ref="D71:AD71" si="22">IF(AND(DAY(D63)&gt;=22,DAY(D63)&lt;=28,D64="土",OR(D69="休",D69="雨")),1,0)</f>
        <v>0</v>
      </c>
      <c r="E71" s="1376">
        <f t="shared" si="22"/>
        <v>0</v>
      </c>
      <c r="F71" s="1376">
        <f t="shared" si="22"/>
        <v>0</v>
      </c>
      <c r="G71" s="1376">
        <f t="shared" si="22"/>
        <v>0</v>
      </c>
      <c r="H71" s="1376">
        <f t="shared" si="22"/>
        <v>0</v>
      </c>
      <c r="I71" s="1376">
        <f t="shared" si="22"/>
        <v>0</v>
      </c>
      <c r="J71" s="1376">
        <f t="shared" si="22"/>
        <v>0</v>
      </c>
      <c r="K71" s="1376">
        <f t="shared" si="22"/>
        <v>0</v>
      </c>
      <c r="L71" s="1376">
        <f t="shared" si="22"/>
        <v>0</v>
      </c>
      <c r="M71" s="1376">
        <f t="shared" si="22"/>
        <v>0</v>
      </c>
      <c r="N71" s="1376">
        <f t="shared" si="22"/>
        <v>0</v>
      </c>
      <c r="O71" s="1376">
        <f t="shared" si="22"/>
        <v>0</v>
      </c>
      <c r="P71" s="1376">
        <f t="shared" si="22"/>
        <v>0</v>
      </c>
      <c r="Q71" s="1376">
        <f t="shared" si="22"/>
        <v>0</v>
      </c>
      <c r="R71" s="1376">
        <f t="shared" si="22"/>
        <v>0</v>
      </c>
      <c r="S71" s="1376">
        <f t="shared" si="22"/>
        <v>0</v>
      </c>
      <c r="T71" s="1376">
        <f t="shared" si="22"/>
        <v>0</v>
      </c>
      <c r="U71" s="1376">
        <f t="shared" si="22"/>
        <v>0</v>
      </c>
      <c r="V71" s="1376">
        <f t="shared" si="22"/>
        <v>1</v>
      </c>
      <c r="W71" s="1376">
        <f t="shared" si="22"/>
        <v>0</v>
      </c>
      <c r="X71" s="1376">
        <f t="shared" si="22"/>
        <v>0</v>
      </c>
      <c r="Y71" s="1376">
        <f t="shared" si="22"/>
        <v>0</v>
      </c>
      <c r="Z71" s="1376">
        <f t="shared" si="22"/>
        <v>0</v>
      </c>
      <c r="AA71" s="1376">
        <f t="shared" si="22"/>
        <v>0</v>
      </c>
      <c r="AB71" s="1376">
        <f t="shared" si="22"/>
        <v>0</v>
      </c>
      <c r="AC71" s="1376">
        <f t="shared" si="22"/>
        <v>0</v>
      </c>
      <c r="AD71" s="1376">
        <f t="shared" si="22"/>
        <v>0</v>
      </c>
      <c r="AE71" s="1356"/>
      <c r="AF71" s="1377"/>
      <c r="AG71" s="1378"/>
      <c r="AI71" s="1379"/>
    </row>
    <row r="72" spans="2:35" hidden="1">
      <c r="B72" s="1356"/>
      <c r="C72" s="1376">
        <f>IF(AND(DAY(C63)&gt;=22,DAY(C63)&lt;=28,C64="土"),1,0)</f>
        <v>0</v>
      </c>
      <c r="D72" s="1376">
        <f t="shared" ref="D72:AD72" si="23">IF(AND(DAY(D63)&gt;=22,DAY(D63)&lt;=28,D64="土"),1,0)</f>
        <v>0</v>
      </c>
      <c r="E72" s="1376">
        <f t="shared" si="23"/>
        <v>0</v>
      </c>
      <c r="F72" s="1376">
        <f t="shared" si="23"/>
        <v>0</v>
      </c>
      <c r="G72" s="1376">
        <f t="shared" si="23"/>
        <v>0</v>
      </c>
      <c r="H72" s="1376">
        <f>IF(AND(DAY(H63)&gt;=22,DAY(H63)&lt;=28,H64="土"),1,0)</f>
        <v>0</v>
      </c>
      <c r="I72" s="1376">
        <f t="shared" si="23"/>
        <v>0</v>
      </c>
      <c r="J72" s="1376">
        <f t="shared" si="23"/>
        <v>0</v>
      </c>
      <c r="K72" s="1376">
        <f t="shared" si="23"/>
        <v>0</v>
      </c>
      <c r="L72" s="1376">
        <f t="shared" si="23"/>
        <v>0</v>
      </c>
      <c r="M72" s="1376">
        <f t="shared" si="23"/>
        <v>0</v>
      </c>
      <c r="N72" s="1376">
        <f t="shared" si="23"/>
        <v>0</v>
      </c>
      <c r="O72" s="1376">
        <f t="shared" si="23"/>
        <v>0</v>
      </c>
      <c r="P72" s="1376">
        <f t="shared" si="23"/>
        <v>0</v>
      </c>
      <c r="Q72" s="1376">
        <f t="shared" si="23"/>
        <v>0</v>
      </c>
      <c r="R72" s="1376">
        <f t="shared" si="23"/>
        <v>0</v>
      </c>
      <c r="S72" s="1376">
        <f t="shared" si="23"/>
        <v>0</v>
      </c>
      <c r="T72" s="1376">
        <f t="shared" si="23"/>
        <v>0</v>
      </c>
      <c r="U72" s="1376">
        <f t="shared" si="23"/>
        <v>0</v>
      </c>
      <c r="V72" s="1376">
        <f t="shared" si="23"/>
        <v>1</v>
      </c>
      <c r="W72" s="1376">
        <f t="shared" si="23"/>
        <v>0</v>
      </c>
      <c r="X72" s="1376">
        <f t="shared" si="23"/>
        <v>0</v>
      </c>
      <c r="Y72" s="1376">
        <f t="shared" si="23"/>
        <v>0</v>
      </c>
      <c r="Z72" s="1376">
        <f t="shared" si="23"/>
        <v>0</v>
      </c>
      <c r="AA72" s="1376">
        <f t="shared" si="23"/>
        <v>0</v>
      </c>
      <c r="AB72" s="1376">
        <f t="shared" si="23"/>
        <v>0</v>
      </c>
      <c r="AC72" s="1376">
        <f t="shared" si="23"/>
        <v>0</v>
      </c>
      <c r="AD72" s="1376">
        <f t="shared" si="23"/>
        <v>0</v>
      </c>
      <c r="AE72" s="1356"/>
      <c r="AF72" s="1377"/>
      <c r="AG72" s="1378"/>
      <c r="AI72" s="1379"/>
    </row>
    <row r="73" spans="2:35" ht="13.5" customHeight="1">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c r="Y73" s="1380"/>
      <c r="Z73" s="1380"/>
      <c r="AA73" s="1380"/>
      <c r="AB73" s="1380"/>
      <c r="AC73" s="1380"/>
      <c r="AD73" s="1380"/>
    </row>
    <row r="74" spans="2:35" ht="13.5" customHeight="1">
      <c r="B74" s="1357" t="s">
        <v>858</v>
      </c>
      <c r="C74" s="1358">
        <f>+AD63+1</f>
        <v>43836</v>
      </c>
      <c r="D74" s="1359">
        <f>+C74+1</f>
        <v>43837</v>
      </c>
      <c r="E74" s="1359">
        <f t="shared" ref="E74:AD74" si="24">+D74+1</f>
        <v>43838</v>
      </c>
      <c r="F74" s="1359">
        <f t="shared" si="24"/>
        <v>43839</v>
      </c>
      <c r="G74" s="1359">
        <f t="shared" si="24"/>
        <v>43840</v>
      </c>
      <c r="H74" s="1359">
        <f t="shared" si="24"/>
        <v>43841</v>
      </c>
      <c r="I74" s="1359">
        <f t="shared" si="24"/>
        <v>43842</v>
      </c>
      <c r="J74" s="1359">
        <f t="shared" si="24"/>
        <v>43843</v>
      </c>
      <c r="K74" s="1359">
        <f t="shared" si="24"/>
        <v>43844</v>
      </c>
      <c r="L74" s="1359">
        <f t="shared" si="24"/>
        <v>43845</v>
      </c>
      <c r="M74" s="1359">
        <f t="shared" si="24"/>
        <v>43846</v>
      </c>
      <c r="N74" s="1359">
        <f t="shared" si="24"/>
        <v>43847</v>
      </c>
      <c r="O74" s="1359">
        <f t="shared" si="24"/>
        <v>43848</v>
      </c>
      <c r="P74" s="1359">
        <f t="shared" si="24"/>
        <v>43849</v>
      </c>
      <c r="Q74" s="1359">
        <f t="shared" si="24"/>
        <v>43850</v>
      </c>
      <c r="R74" s="1359">
        <f t="shared" si="24"/>
        <v>43851</v>
      </c>
      <c r="S74" s="1359">
        <f t="shared" si="24"/>
        <v>43852</v>
      </c>
      <c r="T74" s="1359">
        <f t="shared" si="24"/>
        <v>43853</v>
      </c>
      <c r="U74" s="1359">
        <f t="shared" si="24"/>
        <v>43854</v>
      </c>
      <c r="V74" s="1359">
        <f t="shared" si="24"/>
        <v>43855</v>
      </c>
      <c r="W74" s="1359">
        <f>+V74+1</f>
        <v>43856</v>
      </c>
      <c r="X74" s="1359">
        <f t="shared" si="24"/>
        <v>43857</v>
      </c>
      <c r="Y74" s="1359">
        <f t="shared" si="24"/>
        <v>43858</v>
      </c>
      <c r="Z74" s="1359">
        <f t="shared" si="24"/>
        <v>43859</v>
      </c>
      <c r="AA74" s="1359">
        <f>+Z74+1</f>
        <v>43860</v>
      </c>
      <c r="AB74" s="1359">
        <f t="shared" si="24"/>
        <v>43861</v>
      </c>
      <c r="AC74" s="1359">
        <f>+AB74+1</f>
        <v>43862</v>
      </c>
      <c r="AD74" s="1360">
        <f t="shared" si="24"/>
        <v>43863</v>
      </c>
      <c r="AE74" s="1361"/>
      <c r="AF74" s="3281">
        <f>+AF63+1</f>
        <v>7</v>
      </c>
      <c r="AG74" s="3282"/>
    </row>
    <row r="75" spans="2:35" ht="13.5" customHeight="1">
      <c r="B75" s="1362" t="s">
        <v>859</v>
      </c>
      <c r="C75" s="1363" t="str">
        <f>TEXT(WEEKDAY(+C74),"aaa")</f>
        <v>月</v>
      </c>
      <c r="D75" s="1364" t="str">
        <f t="shared" ref="D75:AD75" si="25">TEXT(WEEKDAY(+D74),"aaa")</f>
        <v>火</v>
      </c>
      <c r="E75" s="1364" t="str">
        <f t="shared" si="25"/>
        <v>水</v>
      </c>
      <c r="F75" s="1364" t="str">
        <f t="shared" si="25"/>
        <v>木</v>
      </c>
      <c r="G75" s="1364" t="str">
        <f t="shared" si="25"/>
        <v>金</v>
      </c>
      <c r="H75" s="1364" t="str">
        <f t="shared" si="25"/>
        <v>土</v>
      </c>
      <c r="I75" s="1364" t="str">
        <f t="shared" si="25"/>
        <v>日</v>
      </c>
      <c r="J75" s="1364" t="str">
        <f t="shared" si="25"/>
        <v>月</v>
      </c>
      <c r="K75" s="1364" t="str">
        <f t="shared" si="25"/>
        <v>火</v>
      </c>
      <c r="L75" s="1364" t="str">
        <f t="shared" si="25"/>
        <v>水</v>
      </c>
      <c r="M75" s="1364" t="str">
        <f t="shared" si="25"/>
        <v>木</v>
      </c>
      <c r="N75" s="1364" t="str">
        <f t="shared" si="25"/>
        <v>金</v>
      </c>
      <c r="O75" s="1364" t="str">
        <f t="shared" si="25"/>
        <v>土</v>
      </c>
      <c r="P75" s="1364" t="str">
        <f t="shared" si="25"/>
        <v>日</v>
      </c>
      <c r="Q75" s="1364" t="str">
        <f t="shared" si="25"/>
        <v>月</v>
      </c>
      <c r="R75" s="1364" t="str">
        <f t="shared" si="25"/>
        <v>火</v>
      </c>
      <c r="S75" s="1364" t="str">
        <f t="shared" si="25"/>
        <v>水</v>
      </c>
      <c r="T75" s="1364" t="str">
        <f t="shared" si="25"/>
        <v>木</v>
      </c>
      <c r="U75" s="1364" t="str">
        <f t="shared" si="25"/>
        <v>金</v>
      </c>
      <c r="V75" s="1364" t="str">
        <f t="shared" si="25"/>
        <v>土</v>
      </c>
      <c r="W75" s="1364" t="str">
        <f t="shared" si="25"/>
        <v>日</v>
      </c>
      <c r="X75" s="1364" t="str">
        <f t="shared" si="25"/>
        <v>月</v>
      </c>
      <c r="Y75" s="1364" t="str">
        <f t="shared" si="25"/>
        <v>火</v>
      </c>
      <c r="Z75" s="1364" t="str">
        <f t="shared" si="25"/>
        <v>水</v>
      </c>
      <c r="AA75" s="1364" t="str">
        <f t="shared" si="25"/>
        <v>木</v>
      </c>
      <c r="AB75" s="1364" t="str">
        <f t="shared" si="25"/>
        <v>金</v>
      </c>
      <c r="AC75" s="1364" t="str">
        <f t="shared" si="25"/>
        <v>土</v>
      </c>
      <c r="AD75" s="1365" t="str">
        <f t="shared" si="25"/>
        <v>日</v>
      </c>
      <c r="AE75" s="1356"/>
      <c r="AF75" s="1366" t="s">
        <v>860</v>
      </c>
      <c r="AG75" s="1350">
        <f>+COUNTA(C76:AD77)</f>
        <v>0</v>
      </c>
    </row>
    <row r="76" spans="2:35" ht="13.5" customHeight="1">
      <c r="B76" s="3283" t="s">
        <v>861</v>
      </c>
      <c r="C76" s="3285"/>
      <c r="D76" s="3276"/>
      <c r="E76" s="3276"/>
      <c r="F76" s="3276"/>
      <c r="G76" s="3276"/>
      <c r="H76" s="3276"/>
      <c r="I76" s="3276"/>
      <c r="J76" s="3276"/>
      <c r="K76" s="3276"/>
      <c r="L76" s="3276"/>
      <c r="M76" s="3276"/>
      <c r="N76" s="3276"/>
      <c r="O76" s="3276"/>
      <c r="P76" s="3276"/>
      <c r="Q76" s="3276"/>
      <c r="R76" s="3276"/>
      <c r="S76" s="3276"/>
      <c r="T76" s="3276"/>
      <c r="U76" s="3276"/>
      <c r="V76" s="3276"/>
      <c r="W76" s="3276"/>
      <c r="X76" s="3276"/>
      <c r="Y76" s="3276"/>
      <c r="Z76" s="3276"/>
      <c r="AA76" s="3276"/>
      <c r="AB76" s="3276"/>
      <c r="AC76" s="3276"/>
      <c r="AD76" s="3277"/>
      <c r="AE76" s="1356"/>
      <c r="AF76" s="1367" t="s">
        <v>862</v>
      </c>
      <c r="AG76" s="1368">
        <f>COUNTA(C74:AD74)-AG75</f>
        <v>28</v>
      </c>
    </row>
    <row r="77" spans="2:35">
      <c r="B77" s="3284"/>
      <c r="C77" s="3285"/>
      <c r="D77" s="3276"/>
      <c r="E77" s="3276"/>
      <c r="F77" s="3276"/>
      <c r="G77" s="3276"/>
      <c r="H77" s="3276"/>
      <c r="I77" s="3276"/>
      <c r="J77" s="3276"/>
      <c r="K77" s="3276"/>
      <c r="L77" s="3276"/>
      <c r="M77" s="3276"/>
      <c r="N77" s="3276"/>
      <c r="O77" s="3276"/>
      <c r="P77" s="3276"/>
      <c r="Q77" s="3276"/>
      <c r="R77" s="3276"/>
      <c r="S77" s="3276"/>
      <c r="T77" s="3276"/>
      <c r="U77" s="3276"/>
      <c r="V77" s="3276"/>
      <c r="W77" s="3276"/>
      <c r="X77" s="3276"/>
      <c r="Y77" s="3276"/>
      <c r="Z77" s="3276"/>
      <c r="AA77" s="3276"/>
      <c r="AB77" s="3276"/>
      <c r="AC77" s="3276"/>
      <c r="AD77" s="3277"/>
      <c r="AE77" s="1356"/>
      <c r="AF77" s="1367" t="s">
        <v>863</v>
      </c>
      <c r="AG77" s="1369">
        <f>+COUNTA(C78:AD79)</f>
        <v>8</v>
      </c>
    </row>
    <row r="78" spans="2:35" ht="13.5" customHeight="1">
      <c r="B78" s="3278" t="s">
        <v>850</v>
      </c>
      <c r="C78" s="3280"/>
      <c r="D78" s="3266"/>
      <c r="E78" s="3266"/>
      <c r="F78" s="3266"/>
      <c r="G78" s="3266"/>
      <c r="H78" s="3266" t="s">
        <v>908</v>
      </c>
      <c r="I78" s="3266" t="s">
        <v>908</v>
      </c>
      <c r="J78" s="3266"/>
      <c r="K78" s="3266"/>
      <c r="L78" s="3266"/>
      <c r="M78" s="3266"/>
      <c r="N78" s="3266"/>
      <c r="O78" s="3266" t="s">
        <v>908</v>
      </c>
      <c r="P78" s="3266" t="s">
        <v>908</v>
      </c>
      <c r="Q78" s="3266"/>
      <c r="R78" s="3266"/>
      <c r="S78" s="3266"/>
      <c r="T78" s="3266"/>
      <c r="U78" s="3266"/>
      <c r="V78" s="3266" t="s">
        <v>908</v>
      </c>
      <c r="W78" s="3266" t="s">
        <v>908</v>
      </c>
      <c r="X78" s="3266"/>
      <c r="Y78" s="3266"/>
      <c r="Z78" s="3266"/>
      <c r="AA78" s="3266"/>
      <c r="AB78" s="3266"/>
      <c r="AC78" s="3266" t="s">
        <v>908</v>
      </c>
      <c r="AD78" s="3268" t="s">
        <v>908</v>
      </c>
      <c r="AE78" s="1356"/>
      <c r="AF78" s="1367" t="s">
        <v>864</v>
      </c>
      <c r="AG78" s="1370">
        <f>+AG77/AG76</f>
        <v>0.2857142857142857</v>
      </c>
    </row>
    <row r="79" spans="2:35">
      <c r="B79" s="3279"/>
      <c r="C79" s="3280"/>
      <c r="D79" s="3267"/>
      <c r="E79" s="3267"/>
      <c r="F79" s="3267"/>
      <c r="G79" s="3267"/>
      <c r="H79" s="3267"/>
      <c r="I79" s="3267"/>
      <c r="J79" s="3267"/>
      <c r="K79" s="3267"/>
      <c r="L79" s="3267"/>
      <c r="M79" s="3267"/>
      <c r="N79" s="3267"/>
      <c r="O79" s="3267"/>
      <c r="P79" s="3267"/>
      <c r="Q79" s="3267"/>
      <c r="R79" s="3267"/>
      <c r="S79" s="3267"/>
      <c r="T79" s="3267"/>
      <c r="U79" s="3267"/>
      <c r="V79" s="3267"/>
      <c r="W79" s="3267"/>
      <c r="X79" s="3267"/>
      <c r="Y79" s="3267"/>
      <c r="Z79" s="3267"/>
      <c r="AA79" s="3267"/>
      <c r="AB79" s="3267"/>
      <c r="AC79" s="3267"/>
      <c r="AD79" s="3269"/>
      <c r="AE79" s="1356"/>
      <c r="AF79" s="1367" t="s">
        <v>844</v>
      </c>
      <c r="AG79" s="1369">
        <f>+COUNTA(C80:AD81)</f>
        <v>5</v>
      </c>
    </row>
    <row r="80" spans="2:35">
      <c r="B80" s="3270" t="s">
        <v>853</v>
      </c>
      <c r="C80" s="3272"/>
      <c r="D80" s="3274"/>
      <c r="E80" s="3274"/>
      <c r="F80" s="3274"/>
      <c r="G80" s="3274"/>
      <c r="H80" s="3274"/>
      <c r="I80" s="3274" t="s">
        <v>908</v>
      </c>
      <c r="J80" s="3274"/>
      <c r="K80" s="3274"/>
      <c r="L80" s="3274"/>
      <c r="M80" s="3274"/>
      <c r="N80" s="3274"/>
      <c r="O80" s="3274"/>
      <c r="P80" s="3274" t="s">
        <v>908</v>
      </c>
      <c r="Q80" s="3274"/>
      <c r="R80" s="3274"/>
      <c r="S80" s="3274"/>
      <c r="T80" s="3274"/>
      <c r="U80" s="3274"/>
      <c r="V80" s="3274"/>
      <c r="W80" s="3274" t="s">
        <v>908</v>
      </c>
      <c r="X80" s="3274"/>
      <c r="Y80" s="3274"/>
      <c r="Z80" s="3274"/>
      <c r="AA80" s="3274"/>
      <c r="AB80" s="3274"/>
      <c r="AC80" s="3274" t="s">
        <v>908</v>
      </c>
      <c r="AD80" s="3264" t="s">
        <v>908</v>
      </c>
      <c r="AE80" s="1356"/>
      <c r="AF80" s="1367" t="s">
        <v>865</v>
      </c>
      <c r="AG80" s="1370">
        <f>+AG79/AG76</f>
        <v>0.17857142857142858</v>
      </c>
    </row>
    <row r="81" spans="2:35">
      <c r="B81" s="3271"/>
      <c r="C81" s="3273"/>
      <c r="D81" s="3275"/>
      <c r="E81" s="3275"/>
      <c r="F81" s="3275"/>
      <c r="G81" s="3275"/>
      <c r="H81" s="3275"/>
      <c r="I81" s="3275"/>
      <c r="J81" s="3275"/>
      <c r="K81" s="3275"/>
      <c r="L81" s="3275"/>
      <c r="M81" s="3275"/>
      <c r="N81" s="3275"/>
      <c r="O81" s="3275"/>
      <c r="P81" s="3275"/>
      <c r="Q81" s="3275"/>
      <c r="R81" s="3275"/>
      <c r="S81" s="3275"/>
      <c r="T81" s="3275"/>
      <c r="U81" s="3275"/>
      <c r="V81" s="3275"/>
      <c r="W81" s="3275"/>
      <c r="X81" s="3275"/>
      <c r="Y81" s="3275"/>
      <c r="Z81" s="3275"/>
      <c r="AA81" s="3275"/>
      <c r="AB81" s="3275"/>
      <c r="AC81" s="3275"/>
      <c r="AD81" s="3265"/>
      <c r="AE81" s="1356"/>
      <c r="AF81" s="1389" t="s">
        <v>2078</v>
      </c>
      <c r="AG81" s="1390">
        <f>SUM(C82:AD82)</f>
        <v>0</v>
      </c>
      <c r="AI81" s="1375">
        <f>SUM(C83:AD83)</f>
        <v>1</v>
      </c>
    </row>
    <row r="82" spans="2:35" ht="13.5" hidden="1" customHeight="1">
      <c r="B82" s="1356"/>
      <c r="C82" s="1376">
        <f>IF(AND(DAY(C74)&gt;=22,DAY(C74)&lt;=28,C75="土",OR(C80="休",C80="雨")),1,0)</f>
        <v>0</v>
      </c>
      <c r="D82" s="1376">
        <f t="shared" ref="D82:AD82" si="26">IF(AND(DAY(D74)&gt;=22,DAY(D74)&lt;=28,D75="土",OR(D80="休",D80="雨")),1,0)</f>
        <v>0</v>
      </c>
      <c r="E82" s="1376">
        <f t="shared" si="26"/>
        <v>0</v>
      </c>
      <c r="F82" s="1376">
        <f t="shared" si="26"/>
        <v>0</v>
      </c>
      <c r="G82" s="1376">
        <f t="shared" si="26"/>
        <v>0</v>
      </c>
      <c r="H82" s="1376">
        <f t="shared" si="26"/>
        <v>0</v>
      </c>
      <c r="I82" s="1376">
        <f t="shared" si="26"/>
        <v>0</v>
      </c>
      <c r="J82" s="1376">
        <f t="shared" si="26"/>
        <v>0</v>
      </c>
      <c r="K82" s="1376">
        <f t="shared" si="26"/>
        <v>0</v>
      </c>
      <c r="L82" s="1376">
        <f t="shared" si="26"/>
        <v>0</v>
      </c>
      <c r="M82" s="1376">
        <f t="shared" si="26"/>
        <v>0</v>
      </c>
      <c r="N82" s="1376">
        <f t="shared" si="26"/>
        <v>0</v>
      </c>
      <c r="O82" s="1376">
        <f t="shared" si="26"/>
        <v>0</v>
      </c>
      <c r="P82" s="1376">
        <f t="shared" si="26"/>
        <v>0</v>
      </c>
      <c r="Q82" s="1376">
        <f t="shared" si="26"/>
        <v>0</v>
      </c>
      <c r="R82" s="1376">
        <f t="shared" si="26"/>
        <v>0</v>
      </c>
      <c r="S82" s="1376">
        <f t="shared" si="26"/>
        <v>0</v>
      </c>
      <c r="T82" s="1376">
        <f t="shared" si="26"/>
        <v>0</v>
      </c>
      <c r="U82" s="1376">
        <f t="shared" si="26"/>
        <v>0</v>
      </c>
      <c r="V82" s="1376">
        <f t="shared" si="26"/>
        <v>0</v>
      </c>
      <c r="W82" s="1376">
        <f t="shared" si="26"/>
        <v>0</v>
      </c>
      <c r="X82" s="1376">
        <f t="shared" si="26"/>
        <v>0</v>
      </c>
      <c r="Y82" s="1376">
        <f t="shared" si="26"/>
        <v>0</v>
      </c>
      <c r="Z82" s="1376">
        <f t="shared" si="26"/>
        <v>0</v>
      </c>
      <c r="AA82" s="1376">
        <f t="shared" si="26"/>
        <v>0</v>
      </c>
      <c r="AB82" s="1376">
        <f t="shared" si="26"/>
        <v>0</v>
      </c>
      <c r="AC82" s="1376">
        <f t="shared" si="26"/>
        <v>0</v>
      </c>
      <c r="AD82" s="1376">
        <f t="shared" si="26"/>
        <v>0</v>
      </c>
      <c r="AE82" s="1356"/>
      <c r="AF82" s="1377"/>
      <c r="AG82" s="1378"/>
      <c r="AI82" s="1379"/>
    </row>
    <row r="83" spans="2:35" ht="13.5" hidden="1" customHeight="1">
      <c r="B83" s="1356"/>
      <c r="C83" s="1376">
        <f>IF(AND(DAY(C74)&gt;=22,DAY(C74)&lt;=28,C75="土"),1,0)</f>
        <v>0</v>
      </c>
      <c r="D83" s="1376">
        <f t="shared" ref="D83:AD83" si="27">IF(AND(DAY(D74)&gt;=22,DAY(D74)&lt;=28,D75="土"),1,0)</f>
        <v>0</v>
      </c>
      <c r="E83" s="1376">
        <f t="shared" si="27"/>
        <v>0</v>
      </c>
      <c r="F83" s="1376">
        <f t="shared" si="27"/>
        <v>0</v>
      </c>
      <c r="G83" s="1376">
        <f t="shared" si="27"/>
        <v>0</v>
      </c>
      <c r="H83" s="1376">
        <f>IF(AND(DAY(H74)&gt;=22,DAY(H74)&lt;=28,H75="土"),1,0)</f>
        <v>0</v>
      </c>
      <c r="I83" s="1376">
        <f t="shared" si="27"/>
        <v>0</v>
      </c>
      <c r="J83" s="1376">
        <f t="shared" si="27"/>
        <v>0</v>
      </c>
      <c r="K83" s="1376">
        <f t="shared" si="27"/>
        <v>0</v>
      </c>
      <c r="L83" s="1376">
        <f t="shared" si="27"/>
        <v>0</v>
      </c>
      <c r="M83" s="1376">
        <f t="shared" si="27"/>
        <v>0</v>
      </c>
      <c r="N83" s="1376">
        <f t="shared" si="27"/>
        <v>0</v>
      </c>
      <c r="O83" s="1376">
        <f t="shared" si="27"/>
        <v>0</v>
      </c>
      <c r="P83" s="1376">
        <f t="shared" si="27"/>
        <v>0</v>
      </c>
      <c r="Q83" s="1376">
        <f t="shared" si="27"/>
        <v>0</v>
      </c>
      <c r="R83" s="1376">
        <f t="shared" si="27"/>
        <v>0</v>
      </c>
      <c r="S83" s="1376">
        <f t="shared" si="27"/>
        <v>0</v>
      </c>
      <c r="T83" s="1376">
        <f t="shared" si="27"/>
        <v>0</v>
      </c>
      <c r="U83" s="1376">
        <f t="shared" si="27"/>
        <v>0</v>
      </c>
      <c r="V83" s="1376">
        <f t="shared" si="27"/>
        <v>1</v>
      </c>
      <c r="W83" s="1376">
        <f t="shared" si="27"/>
        <v>0</v>
      </c>
      <c r="X83" s="1376">
        <f t="shared" si="27"/>
        <v>0</v>
      </c>
      <c r="Y83" s="1376">
        <f t="shared" si="27"/>
        <v>0</v>
      </c>
      <c r="Z83" s="1376">
        <f t="shared" si="27"/>
        <v>0</v>
      </c>
      <c r="AA83" s="1376">
        <f t="shared" si="27"/>
        <v>0</v>
      </c>
      <c r="AB83" s="1376">
        <f t="shared" si="27"/>
        <v>0</v>
      </c>
      <c r="AC83" s="1376">
        <f t="shared" si="27"/>
        <v>0</v>
      </c>
      <c r="AD83" s="1376">
        <f t="shared" si="27"/>
        <v>0</v>
      </c>
      <c r="AE83" s="1356"/>
      <c r="AF83" s="1377"/>
      <c r="AG83" s="1378"/>
      <c r="AI83" s="1379"/>
    </row>
    <row r="84" spans="2:35" ht="13.5" customHeight="1">
      <c r="C84" s="1380"/>
      <c r="D84" s="1380"/>
      <c r="E84" s="1380"/>
      <c r="F84" s="1380"/>
      <c r="G84" s="1380"/>
      <c r="H84" s="1380"/>
      <c r="I84" s="1380"/>
      <c r="J84" s="1380"/>
      <c r="K84" s="1380"/>
      <c r="L84" s="1380"/>
      <c r="M84" s="1380"/>
      <c r="N84" s="1380"/>
      <c r="O84" s="1380"/>
      <c r="P84" s="1380"/>
      <c r="Q84" s="1380"/>
      <c r="R84" s="1380"/>
      <c r="S84" s="1380"/>
      <c r="T84" s="1380"/>
      <c r="U84" s="1380"/>
      <c r="V84" s="1380"/>
      <c r="W84" s="1380"/>
      <c r="X84" s="1380"/>
      <c r="Y84" s="1380"/>
      <c r="Z84" s="1380"/>
      <c r="AA84" s="1380"/>
      <c r="AB84" s="1380"/>
      <c r="AC84" s="1380"/>
      <c r="AD84" s="1380"/>
    </row>
    <row r="85" spans="2:35">
      <c r="B85" s="1381" t="s">
        <v>858</v>
      </c>
      <c r="C85" s="1382">
        <f>+AD74+1</f>
        <v>43864</v>
      </c>
      <c r="D85" s="1383">
        <f>+C85+1</f>
        <v>43865</v>
      </c>
      <c r="E85" s="1383">
        <f t="shared" ref="E85:AD85" si="28">+D85+1</f>
        <v>43866</v>
      </c>
      <c r="F85" s="1383">
        <f t="shared" si="28"/>
        <v>43867</v>
      </c>
      <c r="G85" s="1383">
        <f t="shared" si="28"/>
        <v>43868</v>
      </c>
      <c r="H85" s="1383">
        <f t="shared" si="28"/>
        <v>43869</v>
      </c>
      <c r="I85" s="1383">
        <f t="shared" si="28"/>
        <v>43870</v>
      </c>
      <c r="J85" s="1383">
        <f t="shared" si="28"/>
        <v>43871</v>
      </c>
      <c r="K85" s="1383">
        <f t="shared" si="28"/>
        <v>43872</v>
      </c>
      <c r="L85" s="1383">
        <f t="shared" si="28"/>
        <v>43873</v>
      </c>
      <c r="M85" s="1383">
        <f t="shared" si="28"/>
        <v>43874</v>
      </c>
      <c r="N85" s="1383">
        <f t="shared" si="28"/>
        <v>43875</v>
      </c>
      <c r="O85" s="1383">
        <f t="shared" si="28"/>
        <v>43876</v>
      </c>
      <c r="P85" s="1383">
        <f t="shared" si="28"/>
        <v>43877</v>
      </c>
      <c r="Q85" s="1383">
        <f t="shared" si="28"/>
        <v>43878</v>
      </c>
      <c r="R85" s="1383">
        <f t="shared" si="28"/>
        <v>43879</v>
      </c>
      <c r="S85" s="1383">
        <f t="shared" si="28"/>
        <v>43880</v>
      </c>
      <c r="T85" s="1383">
        <f t="shared" si="28"/>
        <v>43881</v>
      </c>
      <c r="U85" s="1383">
        <f t="shared" si="28"/>
        <v>43882</v>
      </c>
      <c r="V85" s="1383">
        <f t="shared" si="28"/>
        <v>43883</v>
      </c>
      <c r="W85" s="1383">
        <f>+V85+1</f>
        <v>43884</v>
      </c>
      <c r="X85" s="1383">
        <f t="shared" si="28"/>
        <v>43885</v>
      </c>
      <c r="Y85" s="1383">
        <f t="shared" si="28"/>
        <v>43886</v>
      </c>
      <c r="Z85" s="1383">
        <f t="shared" si="28"/>
        <v>43887</v>
      </c>
      <c r="AA85" s="1383">
        <f>+Z85+1</f>
        <v>43888</v>
      </c>
      <c r="AB85" s="1383">
        <f t="shared" si="28"/>
        <v>43889</v>
      </c>
      <c r="AC85" s="1383">
        <f>+AB85+1</f>
        <v>43890</v>
      </c>
      <c r="AD85" s="1384">
        <f t="shared" si="28"/>
        <v>43891</v>
      </c>
      <c r="AE85" s="1361"/>
      <c r="AF85" s="3281">
        <f>+AF74+1</f>
        <v>8</v>
      </c>
      <c r="AG85" s="3282"/>
    </row>
    <row r="86" spans="2:35">
      <c r="B86" s="1385" t="s">
        <v>859</v>
      </c>
      <c r="C86" s="1386" t="str">
        <f>TEXT(WEEKDAY(+C85),"aaa")</f>
        <v>月</v>
      </c>
      <c r="D86" s="1387" t="str">
        <f t="shared" ref="D86:AD86" si="29">TEXT(WEEKDAY(+D85),"aaa")</f>
        <v>火</v>
      </c>
      <c r="E86" s="1387" t="str">
        <f t="shared" si="29"/>
        <v>水</v>
      </c>
      <c r="F86" s="1387" t="str">
        <f t="shared" si="29"/>
        <v>木</v>
      </c>
      <c r="G86" s="1387" t="str">
        <f t="shared" si="29"/>
        <v>金</v>
      </c>
      <c r="H86" s="1387" t="str">
        <f t="shared" si="29"/>
        <v>土</v>
      </c>
      <c r="I86" s="1387" t="str">
        <f t="shared" si="29"/>
        <v>日</v>
      </c>
      <c r="J86" s="1387" t="str">
        <f t="shared" si="29"/>
        <v>月</v>
      </c>
      <c r="K86" s="1387" t="str">
        <f t="shared" si="29"/>
        <v>火</v>
      </c>
      <c r="L86" s="1387" t="str">
        <f t="shared" si="29"/>
        <v>水</v>
      </c>
      <c r="M86" s="1387" t="str">
        <f t="shared" si="29"/>
        <v>木</v>
      </c>
      <c r="N86" s="1387" t="str">
        <f t="shared" si="29"/>
        <v>金</v>
      </c>
      <c r="O86" s="1387" t="str">
        <f t="shared" si="29"/>
        <v>土</v>
      </c>
      <c r="P86" s="1387" t="str">
        <f t="shared" si="29"/>
        <v>日</v>
      </c>
      <c r="Q86" s="1387" t="str">
        <f t="shared" si="29"/>
        <v>月</v>
      </c>
      <c r="R86" s="1387" t="str">
        <f t="shared" si="29"/>
        <v>火</v>
      </c>
      <c r="S86" s="1387" t="str">
        <f t="shared" si="29"/>
        <v>水</v>
      </c>
      <c r="T86" s="1387" t="str">
        <f t="shared" si="29"/>
        <v>木</v>
      </c>
      <c r="U86" s="1387" t="str">
        <f t="shared" si="29"/>
        <v>金</v>
      </c>
      <c r="V86" s="1387" t="str">
        <f t="shared" si="29"/>
        <v>土</v>
      </c>
      <c r="W86" s="1387" t="str">
        <f t="shared" si="29"/>
        <v>日</v>
      </c>
      <c r="X86" s="1387" t="str">
        <f t="shared" si="29"/>
        <v>月</v>
      </c>
      <c r="Y86" s="1387" t="str">
        <f t="shared" si="29"/>
        <v>火</v>
      </c>
      <c r="Z86" s="1387" t="str">
        <f t="shared" si="29"/>
        <v>水</v>
      </c>
      <c r="AA86" s="1387" t="str">
        <f t="shared" si="29"/>
        <v>木</v>
      </c>
      <c r="AB86" s="1387" t="str">
        <f t="shared" si="29"/>
        <v>金</v>
      </c>
      <c r="AC86" s="1387" t="str">
        <f t="shared" si="29"/>
        <v>土</v>
      </c>
      <c r="AD86" s="1388" t="str">
        <f t="shared" si="29"/>
        <v>日</v>
      </c>
      <c r="AE86" s="1356"/>
      <c r="AF86" s="1366" t="s">
        <v>860</v>
      </c>
      <c r="AG86" s="1350">
        <f>+COUNTA(C87:AD88)</f>
        <v>0</v>
      </c>
    </row>
    <row r="87" spans="2:35" ht="13.5" customHeight="1">
      <c r="B87" s="3283" t="s">
        <v>861</v>
      </c>
      <c r="C87" s="3285"/>
      <c r="D87" s="3276"/>
      <c r="E87" s="3276"/>
      <c r="F87" s="3276"/>
      <c r="G87" s="3276"/>
      <c r="H87" s="3276"/>
      <c r="I87" s="3276"/>
      <c r="J87" s="3276"/>
      <c r="K87" s="3276"/>
      <c r="L87" s="3276"/>
      <c r="M87" s="3276"/>
      <c r="N87" s="3276"/>
      <c r="O87" s="3276"/>
      <c r="P87" s="3276"/>
      <c r="Q87" s="3276"/>
      <c r="R87" s="3276"/>
      <c r="S87" s="3276"/>
      <c r="T87" s="3276"/>
      <c r="U87" s="3276"/>
      <c r="V87" s="3276"/>
      <c r="W87" s="3276"/>
      <c r="X87" s="3276"/>
      <c r="Y87" s="3276"/>
      <c r="Z87" s="3276"/>
      <c r="AA87" s="3276"/>
      <c r="AB87" s="3276"/>
      <c r="AC87" s="3276"/>
      <c r="AD87" s="3277"/>
      <c r="AE87" s="1356"/>
      <c r="AF87" s="1367" t="s">
        <v>862</v>
      </c>
      <c r="AG87" s="1368">
        <f>COUNTA(C85:AD85)-AG86</f>
        <v>28</v>
      </c>
    </row>
    <row r="88" spans="2:35">
      <c r="B88" s="3284"/>
      <c r="C88" s="3285"/>
      <c r="D88" s="3276"/>
      <c r="E88" s="3276"/>
      <c r="F88" s="3276"/>
      <c r="G88" s="3276"/>
      <c r="H88" s="3276"/>
      <c r="I88" s="3276"/>
      <c r="J88" s="3276"/>
      <c r="K88" s="3276"/>
      <c r="L88" s="3276"/>
      <c r="M88" s="3276"/>
      <c r="N88" s="3276"/>
      <c r="O88" s="3276"/>
      <c r="P88" s="3276"/>
      <c r="Q88" s="3276"/>
      <c r="R88" s="3276"/>
      <c r="S88" s="3276"/>
      <c r="T88" s="3276"/>
      <c r="U88" s="3276"/>
      <c r="V88" s="3276"/>
      <c r="W88" s="3276"/>
      <c r="X88" s="3276"/>
      <c r="Y88" s="3276"/>
      <c r="Z88" s="3276"/>
      <c r="AA88" s="3276"/>
      <c r="AB88" s="3276"/>
      <c r="AC88" s="3276"/>
      <c r="AD88" s="3277"/>
      <c r="AE88" s="1356"/>
      <c r="AF88" s="1367" t="s">
        <v>863</v>
      </c>
      <c r="AG88" s="1369">
        <f>+COUNTA(C89:AD90)</f>
        <v>8</v>
      </c>
    </row>
    <row r="89" spans="2:35">
      <c r="B89" s="3288" t="s">
        <v>850</v>
      </c>
      <c r="C89" s="3280"/>
      <c r="D89" s="3266"/>
      <c r="E89" s="3266"/>
      <c r="F89" s="3266"/>
      <c r="G89" s="3266"/>
      <c r="H89" s="3266" t="s">
        <v>908</v>
      </c>
      <c r="I89" s="3266" t="s">
        <v>908</v>
      </c>
      <c r="J89" s="3266"/>
      <c r="K89" s="3266"/>
      <c r="L89" s="3266"/>
      <c r="M89" s="3266"/>
      <c r="N89" s="3266"/>
      <c r="O89" s="3266" t="s">
        <v>908</v>
      </c>
      <c r="P89" s="3266" t="s">
        <v>908</v>
      </c>
      <c r="Q89" s="3266"/>
      <c r="R89" s="3266"/>
      <c r="S89" s="3266"/>
      <c r="T89" s="3266"/>
      <c r="U89" s="3266"/>
      <c r="V89" s="3266" t="s">
        <v>908</v>
      </c>
      <c r="W89" s="3266" t="s">
        <v>908</v>
      </c>
      <c r="X89" s="3266"/>
      <c r="Y89" s="3266"/>
      <c r="Z89" s="3266"/>
      <c r="AA89" s="3266"/>
      <c r="AB89" s="3266"/>
      <c r="AC89" s="3266" t="s">
        <v>908</v>
      </c>
      <c r="AD89" s="3268" t="s">
        <v>908</v>
      </c>
      <c r="AE89" s="1356"/>
      <c r="AF89" s="1367" t="s">
        <v>864</v>
      </c>
      <c r="AG89" s="1370">
        <f>+AG88/AG87</f>
        <v>0.2857142857142857</v>
      </c>
    </row>
    <row r="90" spans="2:35">
      <c r="B90" s="3289"/>
      <c r="C90" s="3280"/>
      <c r="D90" s="3267"/>
      <c r="E90" s="3267"/>
      <c r="F90" s="3267"/>
      <c r="G90" s="3267"/>
      <c r="H90" s="3267"/>
      <c r="I90" s="3267"/>
      <c r="J90" s="3267"/>
      <c r="K90" s="3267"/>
      <c r="L90" s="3267"/>
      <c r="M90" s="3267"/>
      <c r="N90" s="3267"/>
      <c r="O90" s="3267"/>
      <c r="P90" s="3267"/>
      <c r="Q90" s="3267"/>
      <c r="R90" s="3267"/>
      <c r="S90" s="3267"/>
      <c r="T90" s="3267"/>
      <c r="U90" s="3267"/>
      <c r="V90" s="3267"/>
      <c r="W90" s="3267"/>
      <c r="X90" s="3267"/>
      <c r="Y90" s="3267"/>
      <c r="Z90" s="3267"/>
      <c r="AA90" s="3267"/>
      <c r="AB90" s="3267"/>
      <c r="AC90" s="3267"/>
      <c r="AD90" s="3269"/>
      <c r="AE90" s="1356"/>
      <c r="AF90" s="1367" t="s">
        <v>844</v>
      </c>
      <c r="AG90" s="1369">
        <f>+COUNTA(C91:AD92)</f>
        <v>7</v>
      </c>
    </row>
    <row r="91" spans="2:35">
      <c r="B91" s="3286" t="s">
        <v>853</v>
      </c>
      <c r="C91" s="3272"/>
      <c r="D91" s="3274"/>
      <c r="E91" s="3274"/>
      <c r="F91" s="3274"/>
      <c r="G91" s="3274"/>
      <c r="H91" s="3274"/>
      <c r="I91" s="3274" t="s">
        <v>908</v>
      </c>
      <c r="J91" s="3274"/>
      <c r="K91" s="3274"/>
      <c r="L91" s="3274"/>
      <c r="M91" s="3274"/>
      <c r="N91" s="3274"/>
      <c r="O91" s="3274"/>
      <c r="P91" s="3274" t="s">
        <v>908</v>
      </c>
      <c r="Q91" s="3274"/>
      <c r="R91" s="3274"/>
      <c r="S91" s="3274"/>
      <c r="T91" s="3274"/>
      <c r="U91" s="3274"/>
      <c r="V91" s="3274"/>
      <c r="W91" s="3274" t="s">
        <v>908</v>
      </c>
      <c r="X91" s="3274"/>
      <c r="Y91" s="3274" t="s">
        <v>968</v>
      </c>
      <c r="Z91" s="3274" t="s">
        <v>968</v>
      </c>
      <c r="AA91" s="3274" t="s">
        <v>968</v>
      </c>
      <c r="AB91" s="3274" t="s">
        <v>968</v>
      </c>
      <c r="AC91" s="3274"/>
      <c r="AD91" s="3264"/>
      <c r="AE91" s="1356"/>
      <c r="AF91" s="1367" t="s">
        <v>865</v>
      </c>
      <c r="AG91" s="1370">
        <f>+AG90/AG87</f>
        <v>0.25</v>
      </c>
    </row>
    <row r="92" spans="2:35">
      <c r="B92" s="3287"/>
      <c r="C92" s="3273"/>
      <c r="D92" s="3275"/>
      <c r="E92" s="3275"/>
      <c r="F92" s="3275"/>
      <c r="G92" s="3275"/>
      <c r="H92" s="3275"/>
      <c r="I92" s="3275"/>
      <c r="J92" s="3275"/>
      <c r="K92" s="3275"/>
      <c r="L92" s="3275"/>
      <c r="M92" s="3275"/>
      <c r="N92" s="3275"/>
      <c r="O92" s="3275"/>
      <c r="P92" s="3275"/>
      <c r="Q92" s="3275"/>
      <c r="R92" s="3275"/>
      <c r="S92" s="3275"/>
      <c r="T92" s="3275"/>
      <c r="U92" s="3275"/>
      <c r="V92" s="3275"/>
      <c r="W92" s="3275"/>
      <c r="X92" s="3275"/>
      <c r="Y92" s="3275"/>
      <c r="Z92" s="3275"/>
      <c r="AA92" s="3275"/>
      <c r="AB92" s="3275"/>
      <c r="AC92" s="3275"/>
      <c r="AD92" s="3265"/>
      <c r="AE92" s="1356"/>
      <c r="AF92" s="1389" t="s">
        <v>2078</v>
      </c>
      <c r="AG92" s="1390">
        <f>SUM(C93:AD93)</f>
        <v>0</v>
      </c>
      <c r="AI92" s="1375">
        <f>SUM(C94:AD94)</f>
        <v>1</v>
      </c>
    </row>
    <row r="93" spans="2:35" hidden="1">
      <c r="B93" s="1356"/>
      <c r="C93" s="1376">
        <f>IF(AND(DAY(C85)&gt;=22,DAY(C85)&lt;=28,C86="土",OR(C91="休",C91="雨")),1,0)</f>
        <v>0</v>
      </c>
      <c r="D93" s="1376">
        <f t="shared" ref="D93:AD93" si="30">IF(AND(DAY(D85)&gt;=22,DAY(D85)&lt;=28,D86="土",OR(D91="休",D91="雨")),1,0)</f>
        <v>0</v>
      </c>
      <c r="E93" s="1376">
        <f t="shared" si="30"/>
        <v>0</v>
      </c>
      <c r="F93" s="1376">
        <f t="shared" si="30"/>
        <v>0</v>
      </c>
      <c r="G93" s="1376">
        <f t="shared" si="30"/>
        <v>0</v>
      </c>
      <c r="H93" s="1376">
        <f t="shared" si="30"/>
        <v>0</v>
      </c>
      <c r="I93" s="1376">
        <f t="shared" si="30"/>
        <v>0</v>
      </c>
      <c r="J93" s="1376">
        <f t="shared" si="30"/>
        <v>0</v>
      </c>
      <c r="K93" s="1376">
        <f t="shared" si="30"/>
        <v>0</v>
      </c>
      <c r="L93" s="1376">
        <f t="shared" si="30"/>
        <v>0</v>
      </c>
      <c r="M93" s="1376">
        <f t="shared" si="30"/>
        <v>0</v>
      </c>
      <c r="N93" s="1376">
        <f t="shared" si="30"/>
        <v>0</v>
      </c>
      <c r="O93" s="1376">
        <f t="shared" si="30"/>
        <v>0</v>
      </c>
      <c r="P93" s="1376">
        <f t="shared" si="30"/>
        <v>0</v>
      </c>
      <c r="Q93" s="1376">
        <f t="shared" si="30"/>
        <v>0</v>
      </c>
      <c r="R93" s="1376">
        <f t="shared" si="30"/>
        <v>0</v>
      </c>
      <c r="S93" s="1376">
        <f t="shared" si="30"/>
        <v>0</v>
      </c>
      <c r="T93" s="1376">
        <f t="shared" si="30"/>
        <v>0</v>
      </c>
      <c r="U93" s="1376">
        <f t="shared" si="30"/>
        <v>0</v>
      </c>
      <c r="V93" s="1376">
        <f t="shared" si="30"/>
        <v>0</v>
      </c>
      <c r="W93" s="1376">
        <f t="shared" si="30"/>
        <v>0</v>
      </c>
      <c r="X93" s="1376">
        <f t="shared" si="30"/>
        <v>0</v>
      </c>
      <c r="Y93" s="1376">
        <f t="shared" si="30"/>
        <v>0</v>
      </c>
      <c r="Z93" s="1376">
        <f t="shared" si="30"/>
        <v>0</v>
      </c>
      <c r="AA93" s="1376">
        <f t="shared" si="30"/>
        <v>0</v>
      </c>
      <c r="AB93" s="1376">
        <f t="shared" si="30"/>
        <v>0</v>
      </c>
      <c r="AC93" s="1376">
        <f t="shared" si="30"/>
        <v>0</v>
      </c>
      <c r="AD93" s="1376">
        <f t="shared" si="30"/>
        <v>0</v>
      </c>
      <c r="AE93" s="1356"/>
      <c r="AF93" s="1377"/>
      <c r="AG93" s="1378"/>
      <c r="AI93" s="1379"/>
    </row>
    <row r="94" spans="2:35" hidden="1">
      <c r="B94" s="1356"/>
      <c r="C94" s="1376">
        <f>IF(AND(DAY(C85)&gt;=22,DAY(C85)&lt;=28,C86="土"),1,0)</f>
        <v>0</v>
      </c>
      <c r="D94" s="1376">
        <f t="shared" ref="D94:AD94" si="31">IF(AND(DAY(D85)&gt;=22,DAY(D85)&lt;=28,D86="土"),1,0)</f>
        <v>0</v>
      </c>
      <c r="E94" s="1376">
        <f t="shared" si="31"/>
        <v>0</v>
      </c>
      <c r="F94" s="1376">
        <f t="shared" si="31"/>
        <v>0</v>
      </c>
      <c r="G94" s="1376">
        <f t="shared" si="31"/>
        <v>0</v>
      </c>
      <c r="H94" s="1376">
        <f>IF(AND(DAY(H85)&gt;=22,DAY(H85)&lt;=28,H86="土"),1,0)</f>
        <v>0</v>
      </c>
      <c r="I94" s="1376">
        <f t="shared" si="31"/>
        <v>0</v>
      </c>
      <c r="J94" s="1376">
        <f t="shared" si="31"/>
        <v>0</v>
      </c>
      <c r="K94" s="1376">
        <f t="shared" si="31"/>
        <v>0</v>
      </c>
      <c r="L94" s="1376">
        <f t="shared" si="31"/>
        <v>0</v>
      </c>
      <c r="M94" s="1376">
        <f t="shared" si="31"/>
        <v>0</v>
      </c>
      <c r="N94" s="1376">
        <f t="shared" si="31"/>
        <v>0</v>
      </c>
      <c r="O94" s="1376">
        <f t="shared" si="31"/>
        <v>0</v>
      </c>
      <c r="P94" s="1376">
        <f t="shared" si="31"/>
        <v>0</v>
      </c>
      <c r="Q94" s="1376">
        <f t="shared" si="31"/>
        <v>0</v>
      </c>
      <c r="R94" s="1376">
        <f t="shared" si="31"/>
        <v>0</v>
      </c>
      <c r="S94" s="1376">
        <f t="shared" si="31"/>
        <v>0</v>
      </c>
      <c r="T94" s="1376">
        <f t="shared" si="31"/>
        <v>0</v>
      </c>
      <c r="U94" s="1376">
        <f t="shared" si="31"/>
        <v>0</v>
      </c>
      <c r="V94" s="1376">
        <f t="shared" si="31"/>
        <v>1</v>
      </c>
      <c r="W94" s="1376">
        <f t="shared" si="31"/>
        <v>0</v>
      </c>
      <c r="X94" s="1376">
        <f t="shared" si="31"/>
        <v>0</v>
      </c>
      <c r="Y94" s="1376">
        <f t="shared" si="31"/>
        <v>0</v>
      </c>
      <c r="Z94" s="1376">
        <f t="shared" si="31"/>
        <v>0</v>
      </c>
      <c r="AA94" s="1376">
        <f t="shared" si="31"/>
        <v>0</v>
      </c>
      <c r="AB94" s="1376">
        <f t="shared" si="31"/>
        <v>0</v>
      </c>
      <c r="AC94" s="1376">
        <f t="shared" si="31"/>
        <v>0</v>
      </c>
      <c r="AD94" s="1376">
        <f t="shared" si="31"/>
        <v>0</v>
      </c>
      <c r="AE94" s="1356"/>
      <c r="AF94" s="1377"/>
      <c r="AG94" s="1378"/>
      <c r="AI94" s="1379"/>
    </row>
    <row r="95" spans="2:35">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c r="AA95" s="1380"/>
      <c r="AB95" s="1380"/>
      <c r="AC95" s="1380"/>
      <c r="AD95" s="1380"/>
    </row>
    <row r="96" spans="2:35">
      <c r="B96" s="1357" t="s">
        <v>858</v>
      </c>
      <c r="C96" s="1391">
        <f>+AD85+1</f>
        <v>43892</v>
      </c>
      <c r="D96" s="1359">
        <f>+C96+1</f>
        <v>43893</v>
      </c>
      <c r="E96" s="1359">
        <f t="shared" ref="E96:AB96" si="32">+D96+1</f>
        <v>43894</v>
      </c>
      <c r="F96" s="1359">
        <f t="shared" si="32"/>
        <v>43895</v>
      </c>
      <c r="G96" s="1359">
        <f t="shared" si="32"/>
        <v>43896</v>
      </c>
      <c r="H96" s="1359">
        <f t="shared" si="32"/>
        <v>43897</v>
      </c>
      <c r="I96" s="1359">
        <f t="shared" si="32"/>
        <v>43898</v>
      </c>
      <c r="J96" s="1359">
        <f t="shared" si="32"/>
        <v>43899</v>
      </c>
      <c r="K96" s="1359">
        <f t="shared" si="32"/>
        <v>43900</v>
      </c>
      <c r="L96" s="1359">
        <f t="shared" si="32"/>
        <v>43901</v>
      </c>
      <c r="M96" s="1359">
        <f t="shared" si="32"/>
        <v>43902</v>
      </c>
      <c r="N96" s="1359">
        <f t="shared" si="32"/>
        <v>43903</v>
      </c>
      <c r="O96" s="1359">
        <f t="shared" si="32"/>
        <v>43904</v>
      </c>
      <c r="P96" s="1359">
        <f t="shared" si="32"/>
        <v>43905</v>
      </c>
      <c r="Q96" s="1359">
        <f t="shared" si="32"/>
        <v>43906</v>
      </c>
      <c r="R96" s="1359">
        <f t="shared" si="32"/>
        <v>43907</v>
      </c>
      <c r="S96" s="1359">
        <f t="shared" si="32"/>
        <v>43908</v>
      </c>
      <c r="T96" s="1359">
        <f t="shared" si="32"/>
        <v>43909</v>
      </c>
      <c r="U96" s="1359">
        <f t="shared" si="32"/>
        <v>43910</v>
      </c>
      <c r="V96" s="1359">
        <f t="shared" si="32"/>
        <v>43911</v>
      </c>
      <c r="W96" s="1359">
        <f>+V96+1</f>
        <v>43912</v>
      </c>
      <c r="X96" s="1359">
        <f t="shared" si="32"/>
        <v>43913</v>
      </c>
      <c r="Y96" s="1359">
        <f t="shared" si="32"/>
        <v>43914</v>
      </c>
      <c r="Z96" s="1359">
        <f t="shared" si="32"/>
        <v>43915</v>
      </c>
      <c r="AA96" s="1359">
        <f>+Z96+1</f>
        <v>43916</v>
      </c>
      <c r="AB96" s="1359">
        <f t="shared" si="32"/>
        <v>43917</v>
      </c>
      <c r="AC96" s="1359"/>
      <c r="AD96" s="1360"/>
      <c r="AE96" s="1361"/>
      <c r="AF96" s="3281">
        <f>+AF85+1</f>
        <v>9</v>
      </c>
      <c r="AG96" s="3282"/>
    </row>
    <row r="97" spans="2:35">
      <c r="B97" s="1362" t="s">
        <v>859</v>
      </c>
      <c r="C97" s="1392" t="str">
        <f>TEXT(WEEKDAY(+C96),"aaa")</f>
        <v>月</v>
      </c>
      <c r="D97" s="1364" t="str">
        <f t="shared" ref="D97:AB97" si="33">TEXT(WEEKDAY(+D96),"aaa")</f>
        <v>火</v>
      </c>
      <c r="E97" s="1364" t="str">
        <f t="shared" si="33"/>
        <v>水</v>
      </c>
      <c r="F97" s="1364" t="str">
        <f t="shared" si="33"/>
        <v>木</v>
      </c>
      <c r="G97" s="1364" t="str">
        <f t="shared" si="33"/>
        <v>金</v>
      </c>
      <c r="H97" s="1364" t="str">
        <f t="shared" si="33"/>
        <v>土</v>
      </c>
      <c r="I97" s="1364" t="str">
        <f t="shared" si="33"/>
        <v>日</v>
      </c>
      <c r="J97" s="1364" t="str">
        <f t="shared" si="33"/>
        <v>月</v>
      </c>
      <c r="K97" s="1364" t="str">
        <f t="shared" si="33"/>
        <v>火</v>
      </c>
      <c r="L97" s="1364" t="str">
        <f t="shared" si="33"/>
        <v>水</v>
      </c>
      <c r="M97" s="1364" t="str">
        <f t="shared" si="33"/>
        <v>木</v>
      </c>
      <c r="N97" s="1364" t="str">
        <f t="shared" si="33"/>
        <v>金</v>
      </c>
      <c r="O97" s="1364" t="str">
        <f t="shared" si="33"/>
        <v>土</v>
      </c>
      <c r="P97" s="1364" t="str">
        <f t="shared" si="33"/>
        <v>日</v>
      </c>
      <c r="Q97" s="1364" t="str">
        <f t="shared" si="33"/>
        <v>月</v>
      </c>
      <c r="R97" s="1364" t="str">
        <f t="shared" si="33"/>
        <v>火</v>
      </c>
      <c r="S97" s="1364" t="str">
        <f t="shared" si="33"/>
        <v>水</v>
      </c>
      <c r="T97" s="1364" t="str">
        <f t="shared" si="33"/>
        <v>木</v>
      </c>
      <c r="U97" s="1364" t="str">
        <f t="shared" si="33"/>
        <v>金</v>
      </c>
      <c r="V97" s="1364" t="str">
        <f t="shared" si="33"/>
        <v>土</v>
      </c>
      <c r="W97" s="1364" t="str">
        <f t="shared" si="33"/>
        <v>日</v>
      </c>
      <c r="X97" s="1364" t="str">
        <f t="shared" si="33"/>
        <v>月</v>
      </c>
      <c r="Y97" s="1364" t="str">
        <f t="shared" si="33"/>
        <v>火</v>
      </c>
      <c r="Z97" s="1364" t="str">
        <f t="shared" si="33"/>
        <v>水</v>
      </c>
      <c r="AA97" s="1364" t="str">
        <f t="shared" si="33"/>
        <v>木</v>
      </c>
      <c r="AB97" s="1364" t="str">
        <f t="shared" si="33"/>
        <v>金</v>
      </c>
      <c r="AC97" s="1364"/>
      <c r="AD97" s="1365"/>
      <c r="AE97" s="1356"/>
      <c r="AF97" s="1366" t="s">
        <v>860</v>
      </c>
      <c r="AG97" s="1350">
        <f>+COUNTA(C98:AD99)</f>
        <v>0</v>
      </c>
    </row>
    <row r="98" spans="2:35">
      <c r="B98" s="3283" t="s">
        <v>861</v>
      </c>
      <c r="C98" s="3285"/>
      <c r="D98" s="3276"/>
      <c r="E98" s="3276"/>
      <c r="F98" s="3276"/>
      <c r="G98" s="3276"/>
      <c r="H98" s="3276"/>
      <c r="I98" s="3276"/>
      <c r="J98" s="3276"/>
      <c r="K98" s="3276"/>
      <c r="L98" s="3276"/>
      <c r="M98" s="3276"/>
      <c r="N98" s="3276"/>
      <c r="O98" s="3276"/>
      <c r="P98" s="3276"/>
      <c r="Q98" s="3276"/>
      <c r="R98" s="3276"/>
      <c r="S98" s="3276"/>
      <c r="T98" s="3276"/>
      <c r="U98" s="3276"/>
      <c r="V98" s="3276"/>
      <c r="W98" s="3276"/>
      <c r="X98" s="3276"/>
      <c r="Y98" s="3276"/>
      <c r="Z98" s="3276"/>
      <c r="AA98" s="3276"/>
      <c r="AB98" s="3276"/>
      <c r="AC98" s="3276"/>
      <c r="AD98" s="3277"/>
      <c r="AE98" s="1356"/>
      <c r="AF98" s="1367" t="s">
        <v>862</v>
      </c>
      <c r="AG98" s="1368">
        <f>COUNTA(C96:AD96)-AG97</f>
        <v>26</v>
      </c>
    </row>
    <row r="99" spans="2:35">
      <c r="B99" s="3284"/>
      <c r="C99" s="3285"/>
      <c r="D99" s="3276"/>
      <c r="E99" s="3276"/>
      <c r="F99" s="3276"/>
      <c r="G99" s="3276"/>
      <c r="H99" s="3276"/>
      <c r="I99" s="3276"/>
      <c r="J99" s="3276"/>
      <c r="K99" s="3276"/>
      <c r="L99" s="3276"/>
      <c r="M99" s="3276"/>
      <c r="N99" s="3276"/>
      <c r="O99" s="3276"/>
      <c r="P99" s="3276"/>
      <c r="Q99" s="3276"/>
      <c r="R99" s="3276"/>
      <c r="S99" s="3276"/>
      <c r="T99" s="3276"/>
      <c r="U99" s="3276"/>
      <c r="V99" s="3276"/>
      <c r="W99" s="3276"/>
      <c r="X99" s="3276"/>
      <c r="Y99" s="3276"/>
      <c r="Z99" s="3276"/>
      <c r="AA99" s="3276"/>
      <c r="AB99" s="3276"/>
      <c r="AC99" s="3276"/>
      <c r="AD99" s="3277"/>
      <c r="AE99" s="1356"/>
      <c r="AF99" s="1367" t="s">
        <v>863</v>
      </c>
      <c r="AG99" s="1369">
        <f>+COUNTA(C100:AD101)</f>
        <v>6</v>
      </c>
    </row>
    <row r="100" spans="2:35">
      <c r="B100" s="3278" t="s">
        <v>850</v>
      </c>
      <c r="C100" s="3280"/>
      <c r="D100" s="3266"/>
      <c r="E100" s="3266"/>
      <c r="F100" s="3266"/>
      <c r="G100" s="3266"/>
      <c r="H100" s="3266" t="s">
        <v>908</v>
      </c>
      <c r="I100" s="3266" t="s">
        <v>908</v>
      </c>
      <c r="J100" s="3266"/>
      <c r="K100" s="3266"/>
      <c r="L100" s="3266"/>
      <c r="M100" s="3266"/>
      <c r="N100" s="3266"/>
      <c r="O100" s="3266" t="s">
        <v>908</v>
      </c>
      <c r="P100" s="3266" t="s">
        <v>908</v>
      </c>
      <c r="Q100" s="3266"/>
      <c r="R100" s="3266"/>
      <c r="S100" s="3266"/>
      <c r="T100" s="3266"/>
      <c r="U100" s="3266"/>
      <c r="V100" s="3266" t="s">
        <v>908</v>
      </c>
      <c r="W100" s="3266" t="s">
        <v>908</v>
      </c>
      <c r="X100" s="3266"/>
      <c r="Y100" s="3266"/>
      <c r="Z100" s="3266"/>
      <c r="AA100" s="3266"/>
      <c r="AB100" s="3266"/>
      <c r="AC100" s="3266"/>
      <c r="AD100" s="3268"/>
      <c r="AE100" s="1356"/>
      <c r="AF100" s="1367" t="s">
        <v>864</v>
      </c>
      <c r="AG100" s="1370">
        <f>+AG99/AG98</f>
        <v>0.23076923076923078</v>
      </c>
    </row>
    <row r="101" spans="2:35">
      <c r="B101" s="3279"/>
      <c r="C101" s="3280"/>
      <c r="D101" s="3267"/>
      <c r="E101" s="3267"/>
      <c r="F101" s="3267"/>
      <c r="G101" s="3267"/>
      <c r="H101" s="3267"/>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67"/>
      <c r="AD101" s="3269"/>
      <c r="AE101" s="1356"/>
      <c r="AF101" s="1367" t="s">
        <v>844</v>
      </c>
      <c r="AG101" s="1369">
        <f>+COUNTA(C102:AD103)</f>
        <v>8</v>
      </c>
    </row>
    <row r="102" spans="2:35">
      <c r="B102" s="3270" t="s">
        <v>853</v>
      </c>
      <c r="C102" s="3272" t="s">
        <v>968</v>
      </c>
      <c r="D102" s="3274" t="s">
        <v>968</v>
      </c>
      <c r="E102" s="3274" t="s">
        <v>968</v>
      </c>
      <c r="F102" s="3274" t="s">
        <v>968</v>
      </c>
      <c r="G102" s="3274" t="s">
        <v>968</v>
      </c>
      <c r="H102" s="3274"/>
      <c r="I102" s="3274"/>
      <c r="J102" s="3274"/>
      <c r="K102" s="3274"/>
      <c r="L102" s="3274"/>
      <c r="M102" s="3274"/>
      <c r="N102" s="3274"/>
      <c r="O102" s="3274"/>
      <c r="P102" s="3274" t="s">
        <v>908</v>
      </c>
      <c r="Q102" s="3274"/>
      <c r="R102" s="3274"/>
      <c r="S102" s="3274"/>
      <c r="T102" s="3274"/>
      <c r="U102" s="3274"/>
      <c r="V102" s="3274" t="s">
        <v>908</v>
      </c>
      <c r="W102" s="3274" t="s">
        <v>908</v>
      </c>
      <c r="X102" s="3274"/>
      <c r="Y102" s="3274"/>
      <c r="Z102" s="3274"/>
      <c r="AA102" s="3274"/>
      <c r="AB102" s="3274"/>
      <c r="AC102" s="3274"/>
      <c r="AD102" s="3264"/>
      <c r="AE102" s="1356"/>
      <c r="AF102" s="1367" t="s">
        <v>865</v>
      </c>
      <c r="AG102" s="1370">
        <f>+AG101/AG98</f>
        <v>0.30769230769230771</v>
      </c>
    </row>
    <row r="103" spans="2:35">
      <c r="B103" s="3271"/>
      <c r="C103" s="3273"/>
      <c r="D103" s="3275"/>
      <c r="E103" s="3275"/>
      <c r="F103" s="3275"/>
      <c r="G103" s="3275"/>
      <c r="H103" s="3275"/>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75"/>
      <c r="AD103" s="3265"/>
      <c r="AE103" s="1356"/>
      <c r="AF103" s="1389" t="s">
        <v>2078</v>
      </c>
      <c r="AG103" s="1390">
        <f>SUM(C104:AD104)</f>
        <v>0</v>
      </c>
      <c r="AI103" s="1375">
        <f>SUM(C105:AD105)</f>
        <v>0</v>
      </c>
    </row>
    <row r="104" spans="2:35" hidden="1">
      <c r="B104" s="1356"/>
      <c r="C104" s="1376">
        <f>IF(AND(DAY(C96)&gt;=22,DAY(C96)&lt;=28,C97="土",OR(C102="休",C102="雨")),1,0)</f>
        <v>0</v>
      </c>
      <c r="D104" s="1376">
        <f t="shared" ref="D104:AD104" si="34">IF(AND(DAY(D96)&gt;=22,DAY(D96)&lt;=28,D97="土",OR(D102="休",D102="雨")),1,0)</f>
        <v>0</v>
      </c>
      <c r="E104" s="1376">
        <f t="shared" si="34"/>
        <v>0</v>
      </c>
      <c r="F104" s="1376">
        <f t="shared" si="34"/>
        <v>0</v>
      </c>
      <c r="G104" s="1376">
        <f t="shared" si="34"/>
        <v>0</v>
      </c>
      <c r="H104" s="1376">
        <f t="shared" si="34"/>
        <v>0</v>
      </c>
      <c r="I104" s="1376">
        <f t="shared" si="34"/>
        <v>0</v>
      </c>
      <c r="J104" s="1376">
        <f t="shared" si="34"/>
        <v>0</v>
      </c>
      <c r="K104" s="1376">
        <f t="shared" si="34"/>
        <v>0</v>
      </c>
      <c r="L104" s="1376">
        <f t="shared" si="34"/>
        <v>0</v>
      </c>
      <c r="M104" s="1376">
        <f t="shared" si="34"/>
        <v>0</v>
      </c>
      <c r="N104" s="1376">
        <f t="shared" si="34"/>
        <v>0</v>
      </c>
      <c r="O104" s="1376">
        <f t="shared" si="34"/>
        <v>0</v>
      </c>
      <c r="P104" s="1376">
        <f t="shared" si="34"/>
        <v>0</v>
      </c>
      <c r="Q104" s="1376">
        <f t="shared" si="34"/>
        <v>0</v>
      </c>
      <c r="R104" s="1376">
        <f t="shared" si="34"/>
        <v>0</v>
      </c>
      <c r="S104" s="1376">
        <f t="shared" si="34"/>
        <v>0</v>
      </c>
      <c r="T104" s="1376">
        <f t="shared" si="34"/>
        <v>0</v>
      </c>
      <c r="U104" s="1376">
        <f t="shared" si="34"/>
        <v>0</v>
      </c>
      <c r="V104" s="1376">
        <f t="shared" si="34"/>
        <v>0</v>
      </c>
      <c r="W104" s="1376">
        <f t="shared" si="34"/>
        <v>0</v>
      </c>
      <c r="X104" s="1376">
        <f t="shared" si="34"/>
        <v>0</v>
      </c>
      <c r="Y104" s="1376">
        <f t="shared" si="34"/>
        <v>0</v>
      </c>
      <c r="Z104" s="1376">
        <f t="shared" si="34"/>
        <v>0</v>
      </c>
      <c r="AA104" s="1376">
        <f t="shared" si="34"/>
        <v>0</v>
      </c>
      <c r="AB104" s="1376">
        <f t="shared" si="34"/>
        <v>0</v>
      </c>
      <c r="AC104" s="1376">
        <f t="shared" si="34"/>
        <v>0</v>
      </c>
      <c r="AD104" s="1376">
        <f t="shared" si="34"/>
        <v>0</v>
      </c>
      <c r="AE104" s="1356"/>
      <c r="AF104" s="1377"/>
      <c r="AG104" s="1378"/>
      <c r="AI104" s="1379"/>
    </row>
    <row r="105" spans="2:35" hidden="1">
      <c r="B105" s="1356"/>
      <c r="C105" s="1376">
        <f>IF(AND(DAY(C96)&gt;=22,DAY(C96)&lt;=28,C97="土"),1,0)</f>
        <v>0</v>
      </c>
      <c r="D105" s="1376">
        <f t="shared" ref="D105:AD105" si="35">IF(AND(DAY(D96)&gt;=22,DAY(D96)&lt;=28,D97="土"),1,0)</f>
        <v>0</v>
      </c>
      <c r="E105" s="1376">
        <f t="shared" si="35"/>
        <v>0</v>
      </c>
      <c r="F105" s="1376">
        <f t="shared" si="35"/>
        <v>0</v>
      </c>
      <c r="G105" s="1376">
        <f t="shared" si="35"/>
        <v>0</v>
      </c>
      <c r="H105" s="1376">
        <f>IF(AND(DAY(H96)&gt;=22,DAY(H96)&lt;=28,H97="土"),1,0)</f>
        <v>0</v>
      </c>
      <c r="I105" s="1376">
        <f t="shared" si="35"/>
        <v>0</v>
      </c>
      <c r="J105" s="1376">
        <f t="shared" si="35"/>
        <v>0</v>
      </c>
      <c r="K105" s="1376">
        <f t="shared" si="35"/>
        <v>0</v>
      </c>
      <c r="L105" s="1376">
        <f t="shared" si="35"/>
        <v>0</v>
      </c>
      <c r="M105" s="1376">
        <f t="shared" si="35"/>
        <v>0</v>
      </c>
      <c r="N105" s="1376">
        <f t="shared" si="35"/>
        <v>0</v>
      </c>
      <c r="O105" s="1376">
        <f t="shared" si="35"/>
        <v>0</v>
      </c>
      <c r="P105" s="1376">
        <f t="shared" si="35"/>
        <v>0</v>
      </c>
      <c r="Q105" s="1376">
        <f t="shared" si="35"/>
        <v>0</v>
      </c>
      <c r="R105" s="1376">
        <f t="shared" si="35"/>
        <v>0</v>
      </c>
      <c r="S105" s="1376">
        <f t="shared" si="35"/>
        <v>0</v>
      </c>
      <c r="T105" s="1376">
        <f t="shared" si="35"/>
        <v>0</v>
      </c>
      <c r="U105" s="1376">
        <f t="shared" si="35"/>
        <v>0</v>
      </c>
      <c r="V105" s="1376">
        <f t="shared" si="35"/>
        <v>0</v>
      </c>
      <c r="W105" s="1376">
        <f t="shared" si="35"/>
        <v>0</v>
      </c>
      <c r="X105" s="1376">
        <f t="shared" si="35"/>
        <v>0</v>
      </c>
      <c r="Y105" s="1376">
        <f t="shared" si="35"/>
        <v>0</v>
      </c>
      <c r="Z105" s="1376">
        <f t="shared" si="35"/>
        <v>0</v>
      </c>
      <c r="AA105" s="1376">
        <f t="shared" si="35"/>
        <v>0</v>
      </c>
      <c r="AB105" s="1376">
        <f t="shared" si="35"/>
        <v>0</v>
      </c>
      <c r="AC105" s="1376">
        <f t="shared" si="35"/>
        <v>0</v>
      </c>
      <c r="AD105" s="1376">
        <f t="shared" si="35"/>
        <v>0</v>
      </c>
      <c r="AE105" s="1356"/>
      <c r="AF105" s="1377"/>
      <c r="AG105" s="1378"/>
      <c r="AI105" s="1379"/>
    </row>
    <row r="106" spans="2:35">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row>
  </sheetData>
  <mergeCells count="818">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S5:T5"/>
    <mergeCell ref="U5:V5"/>
    <mergeCell ref="W5:X5"/>
    <mergeCell ref="Y5:Z5"/>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V12:V13"/>
    <mergeCell ref="W12:W13"/>
    <mergeCell ref="X12:X13"/>
    <mergeCell ref="Y12:Y13"/>
    <mergeCell ref="Z12:Z13"/>
    <mergeCell ref="AA12:AA13"/>
    <mergeCell ref="P12:P13"/>
    <mergeCell ref="Q12:Q13"/>
    <mergeCell ref="R12:R13"/>
    <mergeCell ref="S12:S13"/>
    <mergeCell ref="L14:L15"/>
    <mergeCell ref="M14:M15"/>
    <mergeCell ref="N14:N15"/>
    <mergeCell ref="AA14:AA15"/>
    <mergeCell ref="AB14:AB15"/>
    <mergeCell ref="AC14:AC15"/>
    <mergeCell ref="AD14:AD15"/>
    <mergeCell ref="N12:N13"/>
    <mergeCell ref="O12:O13"/>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21:B22"/>
    <mergeCell ref="C21:C22"/>
    <mergeCell ref="D21:D22"/>
    <mergeCell ref="E21:E22"/>
    <mergeCell ref="F21:F22"/>
    <mergeCell ref="G21:G22"/>
    <mergeCell ref="I14:I15"/>
    <mergeCell ref="J14:J15"/>
    <mergeCell ref="K14:K15"/>
    <mergeCell ref="B14:B15"/>
    <mergeCell ref="C14:C15"/>
    <mergeCell ref="D14:D15"/>
    <mergeCell ref="E14:E15"/>
    <mergeCell ref="F14:F15"/>
    <mergeCell ref="G14:G15"/>
    <mergeCell ref="H14:H15"/>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G23:G24"/>
    <mergeCell ref="H23:H24"/>
    <mergeCell ref="I23:I24"/>
    <mergeCell ref="J23:J24"/>
    <mergeCell ref="K23:K24"/>
    <mergeCell ref="L23:L24"/>
    <mergeCell ref="Z21:Z22"/>
    <mergeCell ref="AA21:AA22"/>
    <mergeCell ref="AB21:AB22"/>
    <mergeCell ref="M21:M22"/>
    <mergeCell ref="S23:S24"/>
    <mergeCell ref="T23:T24"/>
    <mergeCell ref="U23:U24"/>
    <mergeCell ref="V23:V24"/>
    <mergeCell ref="W23:W24"/>
    <mergeCell ref="X23:X24"/>
    <mergeCell ref="M23:M24"/>
    <mergeCell ref="N23:N24"/>
    <mergeCell ref="O23:O24"/>
    <mergeCell ref="P23:P24"/>
    <mergeCell ref="Q23:Q24"/>
    <mergeCell ref="R23:R24"/>
    <mergeCell ref="AA25:AA26"/>
    <mergeCell ref="AB25:AB26"/>
    <mergeCell ref="Y23:Y24"/>
    <mergeCell ref="Z23:Z24"/>
    <mergeCell ref="AA23:AA24"/>
    <mergeCell ref="AB23:AB24"/>
    <mergeCell ref="AC23:AC24"/>
    <mergeCell ref="AD23:AD24"/>
    <mergeCell ref="AC25:AC26"/>
    <mergeCell ref="AD25:AD26"/>
    <mergeCell ref="B32:B33"/>
    <mergeCell ref="C32:C33"/>
    <mergeCell ref="D32:D33"/>
    <mergeCell ref="E32:E33"/>
    <mergeCell ref="F32:F33"/>
    <mergeCell ref="G32:G33"/>
    <mergeCell ref="H32:H33"/>
    <mergeCell ref="Y25:Y26"/>
    <mergeCell ref="Z25:Z26"/>
    <mergeCell ref="AC32:AC33"/>
    <mergeCell ref="AD32:AD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R36:R37"/>
    <mergeCell ref="AA32:AA33"/>
    <mergeCell ref="AB32:AB33"/>
    <mergeCell ref="V47:V48"/>
    <mergeCell ref="Y43:Y44"/>
    <mergeCell ref="Z43:Z44"/>
    <mergeCell ref="AA43:AA44"/>
    <mergeCell ref="AB43:AB44"/>
    <mergeCell ref="S36:S37"/>
    <mergeCell ref="T36:T37"/>
    <mergeCell ref="U36:U37"/>
    <mergeCell ref="V36:V37"/>
    <mergeCell ref="W36:W37"/>
    <mergeCell ref="X36:X37"/>
    <mergeCell ref="Y36:Y37"/>
    <mergeCell ref="Z36:Z37"/>
    <mergeCell ref="AA36:AA37"/>
    <mergeCell ref="AB36:AB37"/>
    <mergeCell ref="X45:X46"/>
    <mergeCell ref="Y45:Y46"/>
    <mergeCell ref="Z45:Z46"/>
    <mergeCell ref="AA45:AA46"/>
    <mergeCell ref="AB45:AB46"/>
    <mergeCell ref="AB47:AB48"/>
    <mergeCell ref="K56:K57"/>
    <mergeCell ref="L56:L57"/>
    <mergeCell ref="M56:M57"/>
    <mergeCell ref="Z54:Z55"/>
    <mergeCell ref="AA54:AA55"/>
    <mergeCell ref="AB54:AB55"/>
    <mergeCell ref="AC54:AC55"/>
    <mergeCell ref="AD54:AD55"/>
    <mergeCell ref="W56:W57"/>
    <mergeCell ref="X56:X57"/>
    <mergeCell ref="Y56:Y57"/>
    <mergeCell ref="Z56:Z57"/>
    <mergeCell ref="AA56:AA57"/>
    <mergeCell ref="AB56:AB57"/>
    <mergeCell ref="AC56:AC57"/>
    <mergeCell ref="K54:K55"/>
    <mergeCell ref="L54:L55"/>
    <mergeCell ref="M54:M55"/>
    <mergeCell ref="N54:N55"/>
    <mergeCell ref="O54:O55"/>
    <mergeCell ref="P54:P55"/>
    <mergeCell ref="N56:N57"/>
    <mergeCell ref="O56:O57"/>
    <mergeCell ref="P56:P57"/>
    <mergeCell ref="B56:B57"/>
    <mergeCell ref="C56:C57"/>
    <mergeCell ref="D56:D57"/>
    <mergeCell ref="E56:E57"/>
    <mergeCell ref="F56:F57"/>
    <mergeCell ref="G56:G57"/>
    <mergeCell ref="H56:H57"/>
    <mergeCell ref="I56:I57"/>
    <mergeCell ref="J56:J57"/>
    <mergeCell ref="Q65:Q66"/>
    <mergeCell ref="AF63:AG63"/>
    <mergeCell ref="B65:B66"/>
    <mergeCell ref="C65:C66"/>
    <mergeCell ref="D65:D66"/>
    <mergeCell ref="Y58:Y59"/>
    <mergeCell ref="Z58:Z59"/>
    <mergeCell ref="AA58:AA59"/>
    <mergeCell ref="AB58:AB59"/>
    <mergeCell ref="AC58:AC59"/>
    <mergeCell ref="AD58:AD59"/>
    <mergeCell ref="S58:S59"/>
    <mergeCell ref="T58:T59"/>
    <mergeCell ref="U58:U59"/>
    <mergeCell ref="V58:V59"/>
    <mergeCell ref="W58:W59"/>
    <mergeCell ref="X58:X59"/>
    <mergeCell ref="E65:E66"/>
    <mergeCell ref="F65:F66"/>
    <mergeCell ref="G65:G66"/>
    <mergeCell ref="H65:H66"/>
    <mergeCell ref="I65:I66"/>
    <mergeCell ref="J65:J66"/>
    <mergeCell ref="R65:R66"/>
    <mergeCell ref="K69:K70"/>
    <mergeCell ref="L69:L70"/>
    <mergeCell ref="M69:M70"/>
    <mergeCell ref="N69:N70"/>
    <mergeCell ref="O69:O70"/>
    <mergeCell ref="P69:P70"/>
    <mergeCell ref="N65:N66"/>
    <mergeCell ref="O65:O66"/>
    <mergeCell ref="P65:P66"/>
    <mergeCell ref="K65:K66"/>
    <mergeCell ref="L65:L66"/>
    <mergeCell ref="M65:M66"/>
    <mergeCell ref="AC76:AC77"/>
    <mergeCell ref="AD76:AD77"/>
    <mergeCell ref="S78:S79"/>
    <mergeCell ref="K78:K79"/>
    <mergeCell ref="L78:L79"/>
    <mergeCell ref="M78:M79"/>
    <mergeCell ref="N78:N79"/>
    <mergeCell ref="O78:O79"/>
    <mergeCell ref="P78:P79"/>
    <mergeCell ref="Q78:Q79"/>
    <mergeCell ref="R78:R79"/>
    <mergeCell ref="T76:T77"/>
    <mergeCell ref="U76:U77"/>
    <mergeCell ref="V76:V77"/>
    <mergeCell ref="W76:W77"/>
    <mergeCell ref="X76:X77"/>
    <mergeCell ref="Y76:Y77"/>
    <mergeCell ref="Z76:Z77"/>
    <mergeCell ref="AA76:AA77"/>
    <mergeCell ref="AB76:AB77"/>
    <mergeCell ref="R76:R77"/>
    <mergeCell ref="S76:S77"/>
    <mergeCell ref="T78:T79"/>
    <mergeCell ref="U78:U79"/>
    <mergeCell ref="Y87:Y88"/>
    <mergeCell ref="Z87:Z88"/>
    <mergeCell ref="AA87:AA88"/>
    <mergeCell ref="AB87:AB88"/>
    <mergeCell ref="AC87:AC88"/>
    <mergeCell ref="AD87:AD88"/>
    <mergeCell ref="X80:X81"/>
    <mergeCell ref="Y80:Y81"/>
    <mergeCell ref="Z80:Z81"/>
    <mergeCell ref="AA80:AA81"/>
    <mergeCell ref="AB80:AB81"/>
    <mergeCell ref="AC80:AC81"/>
    <mergeCell ref="AD80:AD81"/>
    <mergeCell ref="AF19:AG19"/>
    <mergeCell ref="B25:B26"/>
    <mergeCell ref="C25:C26"/>
    <mergeCell ref="D25:D26"/>
    <mergeCell ref="E25:E26"/>
    <mergeCell ref="F25:F26"/>
    <mergeCell ref="G25:G26"/>
    <mergeCell ref="H25:H26"/>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W25:W26"/>
    <mergeCell ref="X25:X26"/>
    <mergeCell ref="AF30:AG30"/>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AC36:AC37"/>
    <mergeCell ref="AD36:AD37"/>
    <mergeCell ref="AF41:AG41"/>
    <mergeCell ref="B43:B44"/>
    <mergeCell ref="C43:C44"/>
    <mergeCell ref="D43:D44"/>
    <mergeCell ref="E43:E44"/>
    <mergeCell ref="F43:F44"/>
    <mergeCell ref="G43:G44"/>
    <mergeCell ref="H43:H44"/>
    <mergeCell ref="I43:I44"/>
    <mergeCell ref="J43:J44"/>
    <mergeCell ref="K43:K44"/>
    <mergeCell ref="L43:L44"/>
    <mergeCell ref="M43:M44"/>
    <mergeCell ref="N43:N44"/>
    <mergeCell ref="O43:O44"/>
    <mergeCell ref="P43:P44"/>
    <mergeCell ref="Q43:Q44"/>
    <mergeCell ref="R43:R44"/>
    <mergeCell ref="S43:S44"/>
    <mergeCell ref="T43:T44"/>
    <mergeCell ref="U43:U44"/>
    <mergeCell ref="V43:V44"/>
    <mergeCell ref="W43:W44"/>
    <mergeCell ref="X43:X44"/>
    <mergeCell ref="AC43:AC44"/>
    <mergeCell ref="AD43:AD44"/>
    <mergeCell ref="B45:B46"/>
    <mergeCell ref="C45:C46"/>
    <mergeCell ref="D45:D46"/>
    <mergeCell ref="E45:E46"/>
    <mergeCell ref="F45:F46"/>
    <mergeCell ref="G45:G46"/>
    <mergeCell ref="H45:H46"/>
    <mergeCell ref="I45:I46"/>
    <mergeCell ref="J45:J46"/>
    <mergeCell ref="K45:K46"/>
    <mergeCell ref="L45:L46"/>
    <mergeCell ref="M45:M46"/>
    <mergeCell ref="N45:N46"/>
    <mergeCell ref="O45:O46"/>
    <mergeCell ref="P45:P46"/>
    <mergeCell ref="Q45:Q46"/>
    <mergeCell ref="R45:R46"/>
    <mergeCell ref="S45:S46"/>
    <mergeCell ref="T45:T46"/>
    <mergeCell ref="U45:U46"/>
    <mergeCell ref="V45:V46"/>
    <mergeCell ref="W45:W46"/>
    <mergeCell ref="AC45:AC46"/>
    <mergeCell ref="AD45:AD46"/>
    <mergeCell ref="B47:B48"/>
    <mergeCell ref="C47:C48"/>
    <mergeCell ref="D47:D48"/>
    <mergeCell ref="E47:E48"/>
    <mergeCell ref="F47:F48"/>
    <mergeCell ref="G47:G48"/>
    <mergeCell ref="H47:H48"/>
    <mergeCell ref="I47:I48"/>
    <mergeCell ref="J47:J48"/>
    <mergeCell ref="K47:K48"/>
    <mergeCell ref="L47:L48"/>
    <mergeCell ref="M47:M48"/>
    <mergeCell ref="N47:N48"/>
    <mergeCell ref="O47:O48"/>
    <mergeCell ref="P47:P48"/>
    <mergeCell ref="Q47:Q48"/>
    <mergeCell ref="R47:R48"/>
    <mergeCell ref="W47:W48"/>
    <mergeCell ref="X47:X48"/>
    <mergeCell ref="Y47:Y48"/>
    <mergeCell ref="Z47:Z48"/>
    <mergeCell ref="AA47:AA48"/>
    <mergeCell ref="AC47:AC48"/>
    <mergeCell ref="AD47:AD48"/>
    <mergeCell ref="AF52:AG52"/>
    <mergeCell ref="B54:B55"/>
    <mergeCell ref="C54:C55"/>
    <mergeCell ref="D54:D55"/>
    <mergeCell ref="E54:E55"/>
    <mergeCell ref="F54:F55"/>
    <mergeCell ref="G54:G55"/>
    <mergeCell ref="H54:H55"/>
    <mergeCell ref="I54:I55"/>
    <mergeCell ref="J54:J55"/>
    <mergeCell ref="Q54:Q55"/>
    <mergeCell ref="R54:R55"/>
    <mergeCell ref="S54:S55"/>
    <mergeCell ref="T54:T55"/>
    <mergeCell ref="U54:U55"/>
    <mergeCell ref="V54:V55"/>
    <mergeCell ref="W54:W55"/>
    <mergeCell ref="X54:X55"/>
    <mergeCell ref="Y54:Y55"/>
    <mergeCell ref="S47:S48"/>
    <mergeCell ref="T47:T48"/>
    <mergeCell ref="U47:U48"/>
    <mergeCell ref="Q56:Q57"/>
    <mergeCell ref="R56:R57"/>
    <mergeCell ref="S56:S57"/>
    <mergeCell ref="T56:T57"/>
    <mergeCell ref="U56:U57"/>
    <mergeCell ref="V56:V57"/>
    <mergeCell ref="AD56:AD57"/>
    <mergeCell ref="B58:B59"/>
    <mergeCell ref="C58:C59"/>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65:S66"/>
    <mergeCell ref="T65:T66"/>
    <mergeCell ref="U65:U66"/>
    <mergeCell ref="V65:V66"/>
    <mergeCell ref="W65:W66"/>
    <mergeCell ref="X65:X66"/>
    <mergeCell ref="Y65:Y66"/>
    <mergeCell ref="Z65:Z66"/>
    <mergeCell ref="AA65:AA66"/>
    <mergeCell ref="AB65:AB66"/>
    <mergeCell ref="AC65:AC66"/>
    <mergeCell ref="AD65:AD66"/>
    <mergeCell ref="B67:B68"/>
    <mergeCell ref="C67:C68"/>
    <mergeCell ref="D67:D68"/>
    <mergeCell ref="E67:E68"/>
    <mergeCell ref="F67:F68"/>
    <mergeCell ref="G67:G68"/>
    <mergeCell ref="H67:H68"/>
    <mergeCell ref="I67:I68"/>
    <mergeCell ref="J67:J68"/>
    <mergeCell ref="K67:K68"/>
    <mergeCell ref="L67:L68"/>
    <mergeCell ref="M67:M68"/>
    <mergeCell ref="N67:N68"/>
    <mergeCell ref="O67:O68"/>
    <mergeCell ref="P67:P68"/>
    <mergeCell ref="Q67:Q68"/>
    <mergeCell ref="R67:R68"/>
    <mergeCell ref="S67:S68"/>
    <mergeCell ref="T67:T68"/>
    <mergeCell ref="U67:U68"/>
    <mergeCell ref="V67:V68"/>
    <mergeCell ref="W67:W68"/>
    <mergeCell ref="X67:X68"/>
    <mergeCell ref="Y67:Y68"/>
    <mergeCell ref="Z67:Z68"/>
    <mergeCell ref="AA67:AA68"/>
    <mergeCell ref="AB67:AB68"/>
    <mergeCell ref="AC67:AC68"/>
    <mergeCell ref="AD67:AD68"/>
    <mergeCell ref="B69:B70"/>
    <mergeCell ref="C69:C70"/>
    <mergeCell ref="D69:D70"/>
    <mergeCell ref="E69:E70"/>
    <mergeCell ref="F69:F70"/>
    <mergeCell ref="G69:G70"/>
    <mergeCell ref="H69:H70"/>
    <mergeCell ref="I69:I70"/>
    <mergeCell ref="J69:J70"/>
    <mergeCell ref="Q69:Q70"/>
    <mergeCell ref="R69:R70"/>
    <mergeCell ref="S69:S70"/>
    <mergeCell ref="T69:T70"/>
    <mergeCell ref="U69:U70"/>
    <mergeCell ref="V69:V70"/>
    <mergeCell ref="W69:W70"/>
    <mergeCell ref="X69:X70"/>
    <mergeCell ref="Y69:Y70"/>
    <mergeCell ref="Z69:Z70"/>
    <mergeCell ref="AA69:AA70"/>
    <mergeCell ref="AB69:AB70"/>
    <mergeCell ref="AC69:AC70"/>
    <mergeCell ref="AD69:AD70"/>
    <mergeCell ref="AF74:AG74"/>
    <mergeCell ref="B76:B77"/>
    <mergeCell ref="C76:C77"/>
    <mergeCell ref="D76:D77"/>
    <mergeCell ref="E76:E77"/>
    <mergeCell ref="F76:F77"/>
    <mergeCell ref="G76:G77"/>
    <mergeCell ref="H76:H77"/>
    <mergeCell ref="I76:I77"/>
    <mergeCell ref="J76:J77"/>
    <mergeCell ref="K76:K77"/>
    <mergeCell ref="L76:L77"/>
    <mergeCell ref="M76:M77"/>
    <mergeCell ref="N76:N77"/>
    <mergeCell ref="O76:O77"/>
    <mergeCell ref="P76:P77"/>
    <mergeCell ref="Q76:Q77"/>
    <mergeCell ref="B78:B79"/>
    <mergeCell ref="C78:C79"/>
    <mergeCell ref="D78:D79"/>
    <mergeCell ref="E78:E79"/>
    <mergeCell ref="F78:F79"/>
    <mergeCell ref="G78:G79"/>
    <mergeCell ref="H78:H79"/>
    <mergeCell ref="I78:I79"/>
    <mergeCell ref="J78:J79"/>
    <mergeCell ref="V78:V79"/>
    <mergeCell ref="W78:W79"/>
    <mergeCell ref="X78:X79"/>
    <mergeCell ref="Y78:Y79"/>
    <mergeCell ref="Z78:Z79"/>
    <mergeCell ref="AA78:AA79"/>
    <mergeCell ref="AB78:AB79"/>
    <mergeCell ref="AC78:AC79"/>
    <mergeCell ref="AD78:AD79"/>
    <mergeCell ref="B80:B81"/>
    <mergeCell ref="C80:C81"/>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W80:W81"/>
    <mergeCell ref="AF85:AG85"/>
    <mergeCell ref="B87:B88"/>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B89:B90"/>
    <mergeCell ref="C89:C90"/>
    <mergeCell ref="D89:D90"/>
    <mergeCell ref="E89:E90"/>
    <mergeCell ref="F89:F90"/>
    <mergeCell ref="G89:G90"/>
    <mergeCell ref="H89:H90"/>
    <mergeCell ref="I89:I90"/>
    <mergeCell ref="J89:J90"/>
    <mergeCell ref="K89:K90"/>
    <mergeCell ref="L89:L90"/>
    <mergeCell ref="M89:M90"/>
    <mergeCell ref="N89:N90"/>
    <mergeCell ref="O89:O90"/>
    <mergeCell ref="P89:P90"/>
    <mergeCell ref="Q89:Q90"/>
    <mergeCell ref="R89:R90"/>
    <mergeCell ref="S89:S90"/>
    <mergeCell ref="T89:T90"/>
    <mergeCell ref="U89:U90"/>
    <mergeCell ref="V89:V90"/>
    <mergeCell ref="W89:W90"/>
    <mergeCell ref="X89:X90"/>
    <mergeCell ref="Y89:Y90"/>
    <mergeCell ref="Z89:Z90"/>
    <mergeCell ref="AA89:AA90"/>
    <mergeCell ref="AB89:AB90"/>
    <mergeCell ref="AC89:AC90"/>
    <mergeCell ref="AD89:AD90"/>
    <mergeCell ref="B91:B92"/>
    <mergeCell ref="C91:C92"/>
    <mergeCell ref="D91:D92"/>
    <mergeCell ref="E91:E92"/>
    <mergeCell ref="F91:F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AF96:AG96"/>
    <mergeCell ref="B98:B99"/>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B100:B101"/>
    <mergeCell ref="C100:C101"/>
    <mergeCell ref="D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B102:B103"/>
    <mergeCell ref="C102:C103"/>
    <mergeCell ref="D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AC102:AC103"/>
    <mergeCell ref="AD102:AD103"/>
    <mergeCell ref="T102:T103"/>
    <mergeCell ref="U102:U103"/>
    <mergeCell ref="V102:V103"/>
    <mergeCell ref="W102:W103"/>
    <mergeCell ref="X102:X103"/>
    <mergeCell ref="Y102:Y103"/>
    <mergeCell ref="Z102:Z103"/>
    <mergeCell ref="AA102:AA103"/>
    <mergeCell ref="AB102:AB103"/>
  </mergeCells>
  <phoneticPr fontId="12"/>
  <conditionalFormatting sqref="C9:AE9 C20:AE20 C97:AD97 C86:AD86 C75:AD75 C64:AD64 C53:AD53 C42:AD42 C31:AD31 C98:D98 AE21 AE10">
    <cfRule type="containsText" dxfId="145" priority="145" operator="containsText" text="日">
      <formula>NOT(ISERROR(SEARCH("日",C9)))</formula>
    </cfRule>
    <cfRule type="containsText" dxfId="144" priority="146" operator="containsText" text="土">
      <formula>NOT(ISERROR(SEARCH("土",C9)))</formula>
    </cfRule>
  </conditionalFormatting>
  <conditionalFormatting sqref="AE31:AE32 AE42:AE43 AE53:AE54 AE64:AE65 AE75:AE76 AE86:AE87 AE97:AE98">
    <cfRule type="containsText" dxfId="143" priority="143" operator="containsText" text="日">
      <formula>NOT(ISERROR(SEARCH("日",AE31)))</formula>
    </cfRule>
    <cfRule type="containsText" dxfId="142" priority="144" operator="containsText" text="土">
      <formula>NOT(ISERROR(SEARCH("土",AE31)))</formula>
    </cfRule>
  </conditionalFormatting>
  <conditionalFormatting sqref="Y3:Z4">
    <cfRule type="cellIs" dxfId="141" priority="140" operator="greaterThanOrEqual">
      <formula>0.285</formula>
    </cfRule>
    <cfRule type="cellIs" dxfId="140" priority="141" operator="greaterThanOrEqual">
      <formula>0.25</formula>
    </cfRule>
    <cfRule type="cellIs" dxfId="139" priority="142" operator="greaterThanOrEqual">
      <formula>0.214</formula>
    </cfRule>
  </conditionalFormatting>
  <conditionalFormatting sqref="E98:AD98">
    <cfRule type="containsText" dxfId="138" priority="138" operator="containsText" text="日">
      <formula>NOT(ISERROR(SEARCH("日",E98)))</formula>
    </cfRule>
    <cfRule type="containsText" dxfId="137" priority="139" operator="containsText" text="土">
      <formula>NOT(ISERROR(SEARCH("土",E98)))</formula>
    </cfRule>
  </conditionalFormatting>
  <conditionalFormatting sqref="C87:D87">
    <cfRule type="containsText" dxfId="136" priority="136" operator="containsText" text="日">
      <formula>NOT(ISERROR(SEARCH("日",C87)))</formula>
    </cfRule>
    <cfRule type="containsText" dxfId="135" priority="137" operator="containsText" text="土">
      <formula>NOT(ISERROR(SEARCH("土",C87)))</formula>
    </cfRule>
  </conditionalFormatting>
  <conditionalFormatting sqref="E87:AD87">
    <cfRule type="containsText" dxfId="134" priority="134" operator="containsText" text="日">
      <formula>NOT(ISERROR(SEARCH("日",E87)))</formula>
    </cfRule>
    <cfRule type="containsText" dxfId="133" priority="135" operator="containsText" text="土">
      <formula>NOT(ISERROR(SEARCH("土",E87)))</formula>
    </cfRule>
  </conditionalFormatting>
  <conditionalFormatting sqref="C76:D76">
    <cfRule type="containsText" dxfId="132" priority="132" operator="containsText" text="日">
      <formula>NOT(ISERROR(SEARCH("日",C76)))</formula>
    </cfRule>
    <cfRule type="containsText" dxfId="131" priority="133" operator="containsText" text="土">
      <formula>NOT(ISERROR(SEARCH("土",C76)))</formula>
    </cfRule>
  </conditionalFormatting>
  <conditionalFormatting sqref="E76:AD76">
    <cfRule type="containsText" dxfId="130" priority="130" operator="containsText" text="日">
      <formula>NOT(ISERROR(SEARCH("日",E76)))</formula>
    </cfRule>
    <cfRule type="containsText" dxfId="129" priority="131" operator="containsText" text="土">
      <formula>NOT(ISERROR(SEARCH("土",E76)))</formula>
    </cfRule>
  </conditionalFormatting>
  <conditionalFormatting sqref="C65:D65">
    <cfRule type="containsText" dxfId="128" priority="128" operator="containsText" text="日">
      <formula>NOT(ISERROR(SEARCH("日",C65)))</formula>
    </cfRule>
    <cfRule type="containsText" dxfId="127" priority="129" operator="containsText" text="土">
      <formula>NOT(ISERROR(SEARCH("土",C65)))</formula>
    </cfRule>
  </conditionalFormatting>
  <conditionalFormatting sqref="E65:AD65">
    <cfRule type="containsText" dxfId="126" priority="126" operator="containsText" text="日">
      <formula>NOT(ISERROR(SEARCH("日",E65)))</formula>
    </cfRule>
    <cfRule type="containsText" dxfId="125" priority="127" operator="containsText" text="土">
      <formula>NOT(ISERROR(SEARCH("土",E65)))</formula>
    </cfRule>
  </conditionalFormatting>
  <conditionalFormatting sqref="C54:D54">
    <cfRule type="containsText" dxfId="124" priority="124" operator="containsText" text="日">
      <formula>NOT(ISERROR(SEARCH("日",C54)))</formula>
    </cfRule>
    <cfRule type="containsText" dxfId="123" priority="125" operator="containsText" text="土">
      <formula>NOT(ISERROR(SEARCH("土",C54)))</formula>
    </cfRule>
  </conditionalFormatting>
  <conditionalFormatting sqref="E54:AD54">
    <cfRule type="containsText" dxfId="122" priority="122" operator="containsText" text="日">
      <formula>NOT(ISERROR(SEARCH("日",E54)))</formula>
    </cfRule>
    <cfRule type="containsText" dxfId="121" priority="123" operator="containsText" text="土">
      <formula>NOT(ISERROR(SEARCH("土",E54)))</formula>
    </cfRule>
  </conditionalFormatting>
  <conditionalFormatting sqref="C43:D43">
    <cfRule type="containsText" dxfId="120" priority="120" operator="containsText" text="日">
      <formula>NOT(ISERROR(SEARCH("日",C43)))</formula>
    </cfRule>
    <cfRule type="containsText" dxfId="119" priority="121" operator="containsText" text="土">
      <formula>NOT(ISERROR(SEARCH("土",C43)))</formula>
    </cfRule>
  </conditionalFormatting>
  <conditionalFormatting sqref="E43:AD43">
    <cfRule type="containsText" dxfId="118" priority="118" operator="containsText" text="日">
      <formula>NOT(ISERROR(SEARCH("日",E43)))</formula>
    </cfRule>
    <cfRule type="containsText" dxfId="117" priority="119" operator="containsText" text="土">
      <formula>NOT(ISERROR(SEARCH("土",E43)))</formula>
    </cfRule>
  </conditionalFormatting>
  <conditionalFormatting sqref="C32:D32">
    <cfRule type="containsText" dxfId="116" priority="116" operator="containsText" text="日">
      <formula>NOT(ISERROR(SEARCH("日",C32)))</formula>
    </cfRule>
    <cfRule type="containsText" dxfId="115" priority="117" operator="containsText" text="土">
      <formula>NOT(ISERROR(SEARCH("土",C32)))</formula>
    </cfRule>
  </conditionalFormatting>
  <conditionalFormatting sqref="E32:AD32">
    <cfRule type="containsText" dxfId="114" priority="114" operator="containsText" text="日">
      <formula>NOT(ISERROR(SEARCH("日",E32)))</formula>
    </cfRule>
    <cfRule type="containsText" dxfId="113" priority="115" operator="containsText" text="土">
      <formula>NOT(ISERROR(SEARCH("土",E32)))</formula>
    </cfRule>
  </conditionalFormatting>
  <conditionalFormatting sqref="C21:D21">
    <cfRule type="containsText" dxfId="112" priority="112" operator="containsText" text="日">
      <formula>NOT(ISERROR(SEARCH("日",C21)))</formula>
    </cfRule>
    <cfRule type="containsText" dxfId="111" priority="113" operator="containsText" text="土">
      <formula>NOT(ISERROR(SEARCH("土",C21)))</formula>
    </cfRule>
  </conditionalFormatting>
  <conditionalFormatting sqref="E21:AD21">
    <cfRule type="containsText" dxfId="110" priority="110" operator="containsText" text="日">
      <formula>NOT(ISERROR(SEARCH("日",E21)))</formula>
    </cfRule>
    <cfRule type="containsText" dxfId="109" priority="111" operator="containsText" text="土">
      <formula>NOT(ISERROR(SEARCH("土",E21)))</formula>
    </cfRule>
  </conditionalFormatting>
  <conditionalFormatting sqref="C10:AD10">
    <cfRule type="containsText" dxfId="108" priority="108" operator="containsText" text="日">
      <formula>NOT(ISERROR(SEARCH("日",C10)))</formula>
    </cfRule>
    <cfRule type="containsText" dxfId="107" priority="109" operator="containsText" text="土">
      <formula>NOT(ISERROR(SEARCH("土",C10)))</formula>
    </cfRule>
  </conditionalFormatting>
  <conditionalFormatting sqref="E10:AD10">
    <cfRule type="containsText" dxfId="106" priority="106" operator="containsText" text="日">
      <formula>NOT(ISERROR(SEARCH("日",E10)))</formula>
    </cfRule>
    <cfRule type="containsText" dxfId="105" priority="107" operator="containsText" text="土">
      <formula>NOT(ISERROR(SEARCH("土",E10)))</formula>
    </cfRule>
  </conditionalFormatting>
  <conditionalFormatting sqref="C1:AD4 C5:S5 AA5:AD5 C106:AD1048576 U5 W5 Y5 C6:AD16 C18:AD26 C29:AD37 C40:AD48 C51:AD59 C62:AD70 C73:AD81 C84:AD92 C95:AD103">
    <cfRule type="cellIs" dxfId="104" priority="104" operator="equal">
      <formula>"雨"</formula>
    </cfRule>
    <cfRule type="cellIs" dxfId="103" priority="105" operator="equal">
      <formula>"休"</formula>
    </cfRule>
  </conditionalFormatting>
  <conditionalFormatting sqref="C8:AD8">
    <cfRule type="expression" dxfId="102" priority="103">
      <formula>OR(C8=0,C8=C8-DAY(C8)-WEEKDAY(C8-DAY(C8)-5,3)+7*4)</formula>
    </cfRule>
  </conditionalFormatting>
  <conditionalFormatting sqref="C19:AD19">
    <cfRule type="expression" dxfId="101" priority="102">
      <formula>OR(C19=0,C19=C19-DAY(C19)-WEEKDAY(C19-DAY(C19)-5,3)+7*4)</formula>
    </cfRule>
  </conditionalFormatting>
  <conditionalFormatting sqref="C30:AD30">
    <cfRule type="expression" dxfId="100" priority="101">
      <formula>OR(C30=0,C30=C30-DAY(C30)-WEEKDAY(C30-DAY(C30)-5,3)+7*4)</formula>
    </cfRule>
  </conditionalFormatting>
  <conditionalFormatting sqref="C41:AD41">
    <cfRule type="expression" dxfId="99" priority="100">
      <formula>OR(C41=0,C41=C41-DAY(C41)-WEEKDAY(C41-DAY(C41)-5,3)+7*4)</formula>
    </cfRule>
  </conditionalFormatting>
  <conditionalFormatting sqref="C52:AD52">
    <cfRule type="expression" dxfId="98" priority="99">
      <formula>OR(C52=0,C52=C52-DAY(C52)-WEEKDAY(C52-DAY(C52)-5,3)+7*4)</formula>
    </cfRule>
  </conditionalFormatting>
  <conditionalFormatting sqref="C63:AD63">
    <cfRule type="expression" dxfId="97" priority="98">
      <formula>OR(C63=0,C63=C63-DAY(C63)-WEEKDAY(C63-DAY(C63)-5,3)+7*4)</formula>
    </cfRule>
  </conditionalFormatting>
  <conditionalFormatting sqref="C74:AD74">
    <cfRule type="expression" dxfId="96" priority="97">
      <formula>OR(C74=0,C74=C74-DAY(C74)-WEEKDAY(C74-DAY(C74)-5,3)+7*4)</formula>
    </cfRule>
  </conditionalFormatting>
  <conditionalFormatting sqref="C85:AD85">
    <cfRule type="expression" dxfId="95" priority="96">
      <formula>OR(C85=0,C85=C85-DAY(C85)-WEEKDAY(C85-DAY(C85)-5,3)+7*4)</formula>
    </cfRule>
  </conditionalFormatting>
  <conditionalFormatting sqref="C96:AD96">
    <cfRule type="expression" dxfId="94" priority="95">
      <formula>OR(C96=0,C96=C96-DAY(C96)-WEEKDAY(C96-DAY(C96)-5,3)+7*4)</formula>
    </cfRule>
  </conditionalFormatting>
  <conditionalFormatting sqref="C27:AD27">
    <cfRule type="cellIs" dxfId="93" priority="93" operator="equal">
      <formula>"雨"</formula>
    </cfRule>
    <cfRule type="cellIs" dxfId="92" priority="94" operator="equal">
      <formula>"休"</formula>
    </cfRule>
  </conditionalFormatting>
  <conditionalFormatting sqref="C38:AD38">
    <cfRule type="cellIs" dxfId="91" priority="91" operator="equal">
      <formula>"雨"</formula>
    </cfRule>
    <cfRule type="cellIs" dxfId="90" priority="92" operator="equal">
      <formula>"休"</formula>
    </cfRule>
  </conditionalFormatting>
  <conditionalFormatting sqref="C49:AD49">
    <cfRule type="cellIs" dxfId="89" priority="89" operator="equal">
      <formula>"雨"</formula>
    </cfRule>
    <cfRule type="cellIs" dxfId="88" priority="90" operator="equal">
      <formula>"休"</formula>
    </cfRule>
  </conditionalFormatting>
  <conditionalFormatting sqref="C60:AD60">
    <cfRule type="cellIs" dxfId="87" priority="87" operator="equal">
      <formula>"雨"</formula>
    </cfRule>
    <cfRule type="cellIs" dxfId="86" priority="88" operator="equal">
      <formula>"休"</formula>
    </cfRule>
  </conditionalFormatting>
  <conditionalFormatting sqref="C71:AD71">
    <cfRule type="cellIs" dxfId="85" priority="85" operator="equal">
      <formula>"雨"</formula>
    </cfRule>
    <cfRule type="cellIs" dxfId="84" priority="86" operator="equal">
      <formula>"休"</formula>
    </cfRule>
  </conditionalFormatting>
  <conditionalFormatting sqref="C82:AD82">
    <cfRule type="cellIs" dxfId="83" priority="83" operator="equal">
      <formula>"雨"</formula>
    </cfRule>
    <cfRule type="cellIs" dxfId="82" priority="84" operator="equal">
      <formula>"休"</formula>
    </cfRule>
  </conditionalFormatting>
  <conditionalFormatting sqref="C93:AD93">
    <cfRule type="cellIs" dxfId="81" priority="81" operator="equal">
      <formula>"雨"</formula>
    </cfRule>
    <cfRule type="cellIs" dxfId="80" priority="82" operator="equal">
      <formula>"休"</formula>
    </cfRule>
  </conditionalFormatting>
  <conditionalFormatting sqref="C104:AD104">
    <cfRule type="cellIs" dxfId="79" priority="79" operator="equal">
      <formula>"雨"</formula>
    </cfRule>
    <cfRule type="cellIs" dxfId="78" priority="80" operator="equal">
      <formula>"休"</formula>
    </cfRule>
  </conditionalFormatting>
  <conditionalFormatting sqref="C17:AD17">
    <cfRule type="cellIs" dxfId="77" priority="77" operator="equal">
      <formula>"雨"</formula>
    </cfRule>
    <cfRule type="cellIs" dxfId="76" priority="78" operator="equal">
      <formula>"休"</formula>
    </cfRule>
  </conditionalFormatting>
  <conditionalFormatting sqref="C28:AD28">
    <cfRule type="cellIs" dxfId="75" priority="75" operator="equal">
      <formula>"雨"</formula>
    </cfRule>
    <cfRule type="cellIs" dxfId="74" priority="76" operator="equal">
      <formula>"休"</formula>
    </cfRule>
  </conditionalFormatting>
  <conditionalFormatting sqref="C39:AD39">
    <cfRule type="cellIs" dxfId="73" priority="73" operator="equal">
      <formula>"雨"</formula>
    </cfRule>
    <cfRule type="cellIs" dxfId="72" priority="74" operator="equal">
      <formula>"休"</formula>
    </cfRule>
  </conditionalFormatting>
  <conditionalFormatting sqref="C50:AD50">
    <cfRule type="cellIs" dxfId="71" priority="71" operator="equal">
      <formula>"雨"</formula>
    </cfRule>
    <cfRule type="cellIs" dxfId="70" priority="72" operator="equal">
      <formula>"休"</formula>
    </cfRule>
  </conditionalFormatting>
  <conditionalFormatting sqref="C61:AD61">
    <cfRule type="cellIs" dxfId="69" priority="69" operator="equal">
      <formula>"雨"</formula>
    </cfRule>
    <cfRule type="cellIs" dxfId="68" priority="70" operator="equal">
      <formula>"休"</formula>
    </cfRule>
  </conditionalFormatting>
  <conditionalFormatting sqref="C72:AD72">
    <cfRule type="cellIs" dxfId="67" priority="67" operator="equal">
      <formula>"雨"</formula>
    </cfRule>
    <cfRule type="cellIs" dxfId="66" priority="68" operator="equal">
      <formula>"休"</formula>
    </cfRule>
  </conditionalFormatting>
  <conditionalFormatting sqref="C83:AD83">
    <cfRule type="cellIs" dxfId="65" priority="65" operator="equal">
      <formula>"雨"</formula>
    </cfRule>
    <cfRule type="cellIs" dxfId="64" priority="66" operator="equal">
      <formula>"休"</formula>
    </cfRule>
  </conditionalFormatting>
  <conditionalFormatting sqref="C94:AD94">
    <cfRule type="cellIs" dxfId="63" priority="63" operator="equal">
      <formula>"雨"</formula>
    </cfRule>
    <cfRule type="cellIs" dxfId="62" priority="64" operator="equal">
      <formula>"休"</formula>
    </cfRule>
  </conditionalFormatting>
  <conditionalFormatting sqref="C105:AD105">
    <cfRule type="cellIs" dxfId="61" priority="61" operator="equal">
      <formula>"雨"</formula>
    </cfRule>
    <cfRule type="cellIs" dxfId="60" priority="62" operator="equal">
      <formula>"休"</formula>
    </cfRule>
  </conditionalFormatting>
  <conditionalFormatting sqref="C21:AD21">
    <cfRule type="containsText" dxfId="59" priority="59" operator="containsText" text="日">
      <formula>NOT(ISERROR(SEARCH("日",C21)))</formula>
    </cfRule>
    <cfRule type="containsText" dxfId="58" priority="60" operator="containsText" text="土">
      <formula>NOT(ISERROR(SEARCH("土",C21)))</formula>
    </cfRule>
  </conditionalFormatting>
  <conditionalFormatting sqref="E21:AD21">
    <cfRule type="containsText" dxfId="57" priority="57" operator="containsText" text="日">
      <formula>NOT(ISERROR(SEARCH("日",E21)))</formula>
    </cfRule>
    <cfRule type="containsText" dxfId="56" priority="58" operator="containsText" text="土">
      <formula>NOT(ISERROR(SEARCH("土",E21)))</formula>
    </cfRule>
  </conditionalFormatting>
  <conditionalFormatting sqref="C32:D32">
    <cfRule type="containsText" dxfId="55" priority="55" operator="containsText" text="日">
      <formula>NOT(ISERROR(SEARCH("日",C32)))</formula>
    </cfRule>
    <cfRule type="containsText" dxfId="54" priority="56" operator="containsText" text="土">
      <formula>NOT(ISERROR(SEARCH("土",C32)))</formula>
    </cfRule>
  </conditionalFormatting>
  <conditionalFormatting sqref="E32:AD32">
    <cfRule type="containsText" dxfId="53" priority="53" operator="containsText" text="日">
      <formula>NOT(ISERROR(SEARCH("日",E32)))</formula>
    </cfRule>
    <cfRule type="containsText" dxfId="52" priority="54" operator="containsText" text="土">
      <formula>NOT(ISERROR(SEARCH("土",E32)))</formula>
    </cfRule>
  </conditionalFormatting>
  <conditionalFormatting sqref="C32:AD32">
    <cfRule type="containsText" dxfId="51" priority="51" operator="containsText" text="日">
      <formula>NOT(ISERROR(SEARCH("日",C32)))</formula>
    </cfRule>
    <cfRule type="containsText" dxfId="50" priority="52" operator="containsText" text="土">
      <formula>NOT(ISERROR(SEARCH("土",C32)))</formula>
    </cfRule>
  </conditionalFormatting>
  <conditionalFormatting sqref="E32:AD32">
    <cfRule type="containsText" dxfId="49" priority="49" operator="containsText" text="日">
      <formula>NOT(ISERROR(SEARCH("日",E32)))</formula>
    </cfRule>
    <cfRule type="containsText" dxfId="48" priority="50" operator="containsText" text="土">
      <formula>NOT(ISERROR(SEARCH("土",E32)))</formula>
    </cfRule>
  </conditionalFormatting>
  <conditionalFormatting sqref="C43:D43">
    <cfRule type="containsText" dxfId="47" priority="47" operator="containsText" text="日">
      <formula>NOT(ISERROR(SEARCH("日",C43)))</formula>
    </cfRule>
    <cfRule type="containsText" dxfId="46" priority="48" operator="containsText" text="土">
      <formula>NOT(ISERROR(SEARCH("土",C43)))</formula>
    </cfRule>
  </conditionalFormatting>
  <conditionalFormatting sqref="E43:AD43">
    <cfRule type="containsText" dxfId="45" priority="45" operator="containsText" text="日">
      <formula>NOT(ISERROR(SEARCH("日",E43)))</formula>
    </cfRule>
    <cfRule type="containsText" dxfId="44" priority="46" operator="containsText" text="土">
      <formula>NOT(ISERROR(SEARCH("土",E43)))</formula>
    </cfRule>
  </conditionalFormatting>
  <conditionalFormatting sqref="C43:AD43">
    <cfRule type="containsText" dxfId="43" priority="43" operator="containsText" text="日">
      <formula>NOT(ISERROR(SEARCH("日",C43)))</formula>
    </cfRule>
    <cfRule type="containsText" dxfId="42" priority="44" operator="containsText" text="土">
      <formula>NOT(ISERROR(SEARCH("土",C43)))</formula>
    </cfRule>
  </conditionalFormatting>
  <conditionalFormatting sqref="E43:AD43">
    <cfRule type="containsText" dxfId="41" priority="41" operator="containsText" text="日">
      <formula>NOT(ISERROR(SEARCH("日",E43)))</formula>
    </cfRule>
    <cfRule type="containsText" dxfId="40" priority="42" operator="containsText" text="土">
      <formula>NOT(ISERROR(SEARCH("土",E43)))</formula>
    </cfRule>
  </conditionalFormatting>
  <conditionalFormatting sqref="C54:D54">
    <cfRule type="containsText" dxfId="39" priority="39" operator="containsText" text="日">
      <formula>NOT(ISERROR(SEARCH("日",C54)))</formula>
    </cfRule>
    <cfRule type="containsText" dxfId="38" priority="40" operator="containsText" text="土">
      <formula>NOT(ISERROR(SEARCH("土",C54)))</formula>
    </cfRule>
  </conditionalFormatting>
  <conditionalFormatting sqref="E54:AD54">
    <cfRule type="containsText" dxfId="37" priority="37" operator="containsText" text="日">
      <formula>NOT(ISERROR(SEARCH("日",E54)))</formula>
    </cfRule>
    <cfRule type="containsText" dxfId="36" priority="38" operator="containsText" text="土">
      <formula>NOT(ISERROR(SEARCH("土",E54)))</formula>
    </cfRule>
  </conditionalFormatting>
  <conditionalFormatting sqref="C54:AD54">
    <cfRule type="containsText" dxfId="35" priority="35" operator="containsText" text="日">
      <formula>NOT(ISERROR(SEARCH("日",C54)))</formula>
    </cfRule>
    <cfRule type="containsText" dxfId="34" priority="36" operator="containsText" text="土">
      <formula>NOT(ISERROR(SEARCH("土",C54)))</formula>
    </cfRule>
  </conditionalFormatting>
  <conditionalFormatting sqref="E54:AD54">
    <cfRule type="containsText" dxfId="33" priority="33" operator="containsText" text="日">
      <formula>NOT(ISERROR(SEARCH("日",E54)))</formula>
    </cfRule>
    <cfRule type="containsText" dxfId="32" priority="34" operator="containsText" text="土">
      <formula>NOT(ISERROR(SEARCH("土",E54)))</formula>
    </cfRule>
  </conditionalFormatting>
  <conditionalFormatting sqref="C65:D65">
    <cfRule type="containsText" dxfId="31" priority="31" operator="containsText" text="日">
      <formula>NOT(ISERROR(SEARCH("日",C65)))</formula>
    </cfRule>
    <cfRule type="containsText" dxfId="30" priority="32" operator="containsText" text="土">
      <formula>NOT(ISERROR(SEARCH("土",C65)))</formula>
    </cfRule>
  </conditionalFormatting>
  <conditionalFormatting sqref="E65:AD65">
    <cfRule type="containsText" dxfId="29" priority="29" operator="containsText" text="日">
      <formula>NOT(ISERROR(SEARCH("日",E65)))</formula>
    </cfRule>
    <cfRule type="containsText" dxfId="28" priority="30" operator="containsText" text="土">
      <formula>NOT(ISERROR(SEARCH("土",E65)))</formula>
    </cfRule>
  </conditionalFormatting>
  <conditionalFormatting sqref="C65:AD65">
    <cfRule type="containsText" dxfId="27" priority="27" operator="containsText" text="日">
      <formula>NOT(ISERROR(SEARCH("日",C65)))</formula>
    </cfRule>
    <cfRule type="containsText" dxfId="26" priority="28" operator="containsText" text="土">
      <formula>NOT(ISERROR(SEARCH("土",C65)))</formula>
    </cfRule>
  </conditionalFormatting>
  <conditionalFormatting sqref="E65:AD65">
    <cfRule type="containsText" dxfId="25" priority="25" operator="containsText" text="日">
      <formula>NOT(ISERROR(SEARCH("日",E65)))</formula>
    </cfRule>
    <cfRule type="containsText" dxfId="24" priority="26" operator="containsText" text="土">
      <formula>NOT(ISERROR(SEARCH("土",E65)))</formula>
    </cfRule>
  </conditionalFormatting>
  <conditionalFormatting sqref="C76:D76">
    <cfRule type="containsText" dxfId="23" priority="23" operator="containsText" text="日">
      <formula>NOT(ISERROR(SEARCH("日",C76)))</formula>
    </cfRule>
    <cfRule type="containsText" dxfId="22" priority="24" operator="containsText" text="土">
      <formula>NOT(ISERROR(SEARCH("土",C76)))</formula>
    </cfRule>
  </conditionalFormatting>
  <conditionalFormatting sqref="E76:AD76">
    <cfRule type="containsText" dxfId="21" priority="21" operator="containsText" text="日">
      <formula>NOT(ISERROR(SEARCH("日",E76)))</formula>
    </cfRule>
    <cfRule type="containsText" dxfId="20" priority="22" operator="containsText" text="土">
      <formula>NOT(ISERROR(SEARCH("土",E76)))</formula>
    </cfRule>
  </conditionalFormatting>
  <conditionalFormatting sqref="C76:AD76">
    <cfRule type="containsText" dxfId="19" priority="19" operator="containsText" text="日">
      <formula>NOT(ISERROR(SEARCH("日",C76)))</formula>
    </cfRule>
    <cfRule type="containsText" dxfId="18" priority="20" operator="containsText" text="土">
      <formula>NOT(ISERROR(SEARCH("土",C76)))</formula>
    </cfRule>
  </conditionalFormatting>
  <conditionalFormatting sqref="E76:AD76">
    <cfRule type="containsText" dxfId="17" priority="17" operator="containsText" text="日">
      <formula>NOT(ISERROR(SEARCH("日",E76)))</formula>
    </cfRule>
    <cfRule type="containsText" dxfId="16" priority="18" operator="containsText" text="土">
      <formula>NOT(ISERROR(SEARCH("土",E76)))</formula>
    </cfRule>
  </conditionalFormatting>
  <conditionalFormatting sqref="C87:D87">
    <cfRule type="containsText" dxfId="15" priority="15" operator="containsText" text="日">
      <formula>NOT(ISERROR(SEARCH("日",C87)))</formula>
    </cfRule>
    <cfRule type="containsText" dxfId="14" priority="16" operator="containsText" text="土">
      <formula>NOT(ISERROR(SEARCH("土",C87)))</formula>
    </cfRule>
  </conditionalFormatting>
  <conditionalFormatting sqref="E87:AD87">
    <cfRule type="containsText" dxfId="13" priority="13" operator="containsText" text="日">
      <formula>NOT(ISERROR(SEARCH("日",E87)))</formula>
    </cfRule>
    <cfRule type="containsText" dxfId="12" priority="14" operator="containsText" text="土">
      <formula>NOT(ISERROR(SEARCH("土",E87)))</formula>
    </cfRule>
  </conditionalFormatting>
  <conditionalFormatting sqref="C87:AD87">
    <cfRule type="containsText" dxfId="11" priority="11" operator="containsText" text="日">
      <formula>NOT(ISERROR(SEARCH("日",C87)))</formula>
    </cfRule>
    <cfRule type="containsText" dxfId="10" priority="12" operator="containsText" text="土">
      <formula>NOT(ISERROR(SEARCH("土",C87)))</formula>
    </cfRule>
  </conditionalFormatting>
  <conditionalFormatting sqref="E87:AD87">
    <cfRule type="containsText" dxfId="9" priority="9" operator="containsText" text="日">
      <formula>NOT(ISERROR(SEARCH("日",E87)))</formula>
    </cfRule>
    <cfRule type="containsText" dxfId="8" priority="10" operator="containsText" text="土">
      <formula>NOT(ISERROR(SEARCH("土",E87)))</formula>
    </cfRule>
  </conditionalFormatting>
  <conditionalFormatting sqref="C98:D98">
    <cfRule type="containsText" dxfId="7" priority="7" operator="containsText" text="日">
      <formula>NOT(ISERROR(SEARCH("日",C98)))</formula>
    </cfRule>
    <cfRule type="containsText" dxfId="6" priority="8" operator="containsText" text="土">
      <formula>NOT(ISERROR(SEARCH("土",C98)))</formula>
    </cfRule>
  </conditionalFormatting>
  <conditionalFormatting sqref="E98:AD98">
    <cfRule type="containsText" dxfId="5" priority="5" operator="containsText" text="日">
      <formula>NOT(ISERROR(SEARCH("日",E98)))</formula>
    </cfRule>
    <cfRule type="containsText" dxfId="4" priority="6" operator="containsText" text="土">
      <formula>NOT(ISERROR(SEARCH("土",E98)))</formula>
    </cfRule>
  </conditionalFormatting>
  <conditionalFormatting sqref="C98:AD98">
    <cfRule type="containsText" dxfId="3" priority="3" operator="containsText" text="日">
      <formula>NOT(ISERROR(SEARCH("日",C98)))</formula>
    </cfRule>
    <cfRule type="containsText" dxfId="2" priority="4" operator="containsText" text="土">
      <formula>NOT(ISERROR(SEARCH("土",C98)))</formula>
    </cfRule>
  </conditionalFormatting>
  <conditionalFormatting sqref="E98:AD98">
    <cfRule type="containsText" dxfId="1" priority="1" operator="containsText" text="日">
      <formula>NOT(ISERROR(SEARCH("日",E98)))</formula>
    </cfRule>
    <cfRule type="containsText" dxfId="0" priority="2" operator="containsText" text="土">
      <formula>NOT(ISERROR(SEARCH("土",E98)))</formula>
    </cfRule>
  </conditionalFormatting>
  <dataValidations count="6">
    <dataValidation type="list" allowBlank="1" showInputMessage="1" showErrorMessage="1" sqref="C10:AD11 C21:AD22 C32:AD33 C43:AD44 C54:AD55 C65:AD66 C76:AD77 C87:AD88 C98:AD99">
      <formula1>"中止,夏休,冬休"</formula1>
    </dataValidation>
    <dataValidation type="list" showInputMessage="1" showErrorMessage="1" sqref="C14:AD15 C25:AD26 C36:AD37 C47:AD48 C58:AD59 C69:AD70 C80:AD81 C91:AD92 C102:AD103">
      <formula1>"休,雨"</formula1>
    </dataValidation>
    <dataValidation type="list" allowBlank="1" showInputMessage="1" showErrorMessage="1" sqref="D12:AD13 D23:AD24 D34:AD35 D45:AD46 D56:AD57 D67:AD68 D78:AD79 D89:AD90 D100:AD101">
      <formula1>",休"</formula1>
    </dataValidation>
    <dataValidation type="list" allowBlank="1" showInputMessage="1" showErrorMessage="1" sqref="C12:C13 C23:C24 C34:C35 C45:C46 C56:C57 C67:C68 C78:C79 C89:C90 C100:C101">
      <formula1>"休"</formula1>
    </dataValidation>
    <dataValidation type="list" showInputMessage="1" showErrorMessage="1" sqref="AE58:AE61 AE91:AE94 AE47:AE50 AE69:AE72 AE36:AE39 AE25:AE28 AE14:AE17 AE80:AE83 AE102:AE105">
      <formula1>"　,休"</formula1>
    </dataValidation>
    <dataValidation type="list" showInputMessage="1" showErrorMessage="1" sqref="AE90 AE13 AE24 AE35 AE46 AE57 AE68 AE79 AE101">
      <formula1>"　,祝,中止"</formula1>
    </dataValidation>
  </dataValidations>
  <pageMargins left="0.70866141732283472" right="0.70866141732283472" top="0.74803149606299213" bottom="0.74803149606299213" header="0.31496062992125984" footer="0.31496062992125984"/>
  <pageSetup paperSize="9" scale="64" fitToHeight="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C11" sqref="C11:D15"/>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48"/>
      <c r="I1" s="3448"/>
      <c r="J1" s="3448"/>
      <c r="K1" s="3448"/>
      <c r="L1" s="43"/>
      <c r="M1" s="3448"/>
      <c r="N1" s="3448"/>
      <c r="O1" s="3448"/>
      <c r="P1" s="739"/>
      <c r="Q1" s="739"/>
      <c r="R1" s="734"/>
      <c r="S1" s="734"/>
    </row>
    <row r="2" spans="2:22" ht="66.75" customHeight="1">
      <c r="B2" s="44" t="s">
        <v>141</v>
      </c>
      <c r="C2" s="44"/>
      <c r="D2" s="44"/>
      <c r="E2" s="44"/>
      <c r="F2" s="44"/>
      <c r="G2" s="44"/>
      <c r="H2" s="44"/>
      <c r="I2" s="44"/>
      <c r="J2" s="3448"/>
      <c r="K2" s="3448"/>
      <c r="L2" s="45"/>
      <c r="M2" s="3448"/>
      <c r="N2" s="3448"/>
      <c r="O2" s="3448"/>
      <c r="P2" s="739"/>
      <c r="Q2" s="739"/>
      <c r="R2" s="45"/>
      <c r="S2" s="45"/>
    </row>
    <row r="3" spans="2:22" ht="12" customHeight="1">
      <c r="H3" s="43"/>
      <c r="I3" s="43"/>
      <c r="J3" s="43"/>
      <c r="K3" s="43"/>
      <c r="L3" s="45"/>
      <c r="M3" s="43"/>
      <c r="N3" s="43"/>
      <c r="O3" s="43"/>
      <c r="P3" s="43"/>
      <c r="Q3" s="43"/>
      <c r="R3" s="45"/>
    </row>
    <row r="4" spans="2:22" ht="32.25" customHeight="1">
      <c r="C4" s="46"/>
      <c r="N4" s="42" t="s">
        <v>142</v>
      </c>
      <c r="Q4" s="3440" t="str">
        <f>入力シート!C5</f>
        <v>○○県土整備事務所</v>
      </c>
      <c r="R4" s="3440"/>
      <c r="S4" s="3440"/>
    </row>
    <row r="5" spans="2:22" ht="21" customHeight="1"/>
    <row r="6" spans="2:22" ht="21.75" customHeight="1">
      <c r="D6" s="47" t="s">
        <v>143</v>
      </c>
      <c r="E6" s="65"/>
      <c r="F6" s="48" t="s">
        <v>5</v>
      </c>
      <c r="G6" s="65"/>
      <c r="H6" s="48" t="s">
        <v>6</v>
      </c>
      <c r="I6" s="65"/>
      <c r="J6" s="48" t="s">
        <v>7</v>
      </c>
      <c r="L6" s="47" t="s">
        <v>144</v>
      </c>
      <c r="M6" s="3441"/>
      <c r="N6" s="3441"/>
      <c r="O6" s="3441"/>
      <c r="P6" s="3441"/>
      <c r="Q6" s="3441"/>
      <c r="R6" s="3441"/>
      <c r="V6" s="42" t="str">
        <f>入力シート!C16</f>
        <v>福岡次郎</v>
      </c>
    </row>
    <row r="7" spans="2:22" ht="21.75" customHeight="1">
      <c r="D7" s="49" t="s">
        <v>145</v>
      </c>
      <c r="E7" s="3442" t="str">
        <f>"50"&amp;入力シート!C3&amp;"-"&amp;入力シート!C4</f>
        <v>505-12345-001</v>
      </c>
      <c r="F7" s="3442"/>
      <c r="G7" s="3442"/>
      <c r="H7" s="3442"/>
      <c r="I7" s="3442"/>
      <c r="J7" s="3442"/>
      <c r="V7" s="42" t="str">
        <f>入力シート!C20</f>
        <v>福岡三郎</v>
      </c>
    </row>
    <row r="8" spans="2:22" ht="21.75" customHeight="1">
      <c r="D8" s="47" t="s">
        <v>146</v>
      </c>
      <c r="E8" s="3443" t="str">
        <f>入力シート!C10</f>
        <v>県道博多天神線排水性舗装工事（第２工区）</v>
      </c>
      <c r="F8" s="3443"/>
      <c r="G8" s="3443"/>
      <c r="H8" s="3443"/>
      <c r="I8" s="3443"/>
      <c r="J8" s="3443"/>
      <c r="K8" s="3443"/>
      <c r="L8" s="3443"/>
      <c r="M8" s="3443"/>
      <c r="N8" s="3443"/>
      <c r="O8" s="3443"/>
      <c r="P8" s="47"/>
      <c r="R8" s="3444"/>
      <c r="V8" s="42" t="e">
        <f>入力シート!#REF!</f>
        <v>#REF!</v>
      </c>
    </row>
    <row r="9" spans="2:22" ht="21.75" customHeight="1" thickBot="1">
      <c r="D9" s="42" t="s">
        <v>147</v>
      </c>
      <c r="E9" s="3446" t="str">
        <f>入力シート!C26</f>
        <v>(株）福岡企画技調</v>
      </c>
      <c r="F9" s="3446"/>
      <c r="G9" s="3446"/>
      <c r="H9" s="3446"/>
      <c r="I9" s="3446"/>
      <c r="J9" s="3446"/>
      <c r="K9" s="42" t="s">
        <v>148</v>
      </c>
      <c r="M9" s="3447"/>
      <c r="N9" s="3447"/>
      <c r="O9" s="3447"/>
      <c r="P9" s="3447"/>
      <c r="Q9" s="3447"/>
      <c r="R9" s="3445"/>
      <c r="V9" s="42" t="e">
        <f>入力シート!#REF!</f>
        <v>#REF!</v>
      </c>
    </row>
    <row r="10" spans="2:22" ht="45" customHeight="1" thickBot="1">
      <c r="B10" s="50" t="s">
        <v>28</v>
      </c>
      <c r="C10" s="3419" t="s">
        <v>149</v>
      </c>
      <c r="D10" s="3420"/>
      <c r="E10" s="3419" t="s">
        <v>150</v>
      </c>
      <c r="F10" s="3420"/>
      <c r="G10" s="3420"/>
      <c r="H10" s="3420"/>
      <c r="I10" s="3420"/>
      <c r="J10" s="3420"/>
      <c r="K10" s="3420"/>
      <c r="L10" s="3421"/>
      <c r="M10" s="3421"/>
      <c r="N10" s="3421"/>
      <c r="O10" s="3421"/>
      <c r="P10" s="3421"/>
      <c r="Q10" s="3421"/>
      <c r="R10" s="3422"/>
      <c r="S10" s="51" t="s">
        <v>151</v>
      </c>
    </row>
    <row r="11" spans="2:22" ht="20.25" customHeight="1">
      <c r="B11" s="3402" t="s">
        <v>152</v>
      </c>
      <c r="C11" s="3411" t="s">
        <v>153</v>
      </c>
      <c r="D11" s="3394"/>
      <c r="E11" s="3423" t="s">
        <v>154</v>
      </c>
      <c r="F11" s="3424"/>
      <c r="G11" s="3424"/>
      <c r="H11" s="3424"/>
      <c r="I11" s="3424"/>
      <c r="J11" s="3424"/>
      <c r="K11" s="3424"/>
      <c r="L11" s="3424"/>
      <c r="M11" s="3424"/>
      <c r="N11" s="3424"/>
      <c r="O11" s="3424"/>
      <c r="P11" s="3424"/>
      <c r="Q11" s="3424"/>
      <c r="R11" s="3425"/>
      <c r="S11" s="61"/>
    </row>
    <row r="12" spans="2:22" ht="20.25" customHeight="1">
      <c r="B12" s="3402"/>
      <c r="C12" s="3412"/>
      <c r="D12" s="3413"/>
      <c r="E12" s="3395" t="s">
        <v>155</v>
      </c>
      <c r="F12" s="3396"/>
      <c r="G12" s="3396"/>
      <c r="H12" s="3396"/>
      <c r="I12" s="3396"/>
      <c r="J12" s="3396"/>
      <c r="K12" s="3396"/>
      <c r="L12" s="3396"/>
      <c r="M12" s="3396"/>
      <c r="N12" s="3396"/>
      <c r="O12" s="3396"/>
      <c r="P12" s="3396"/>
      <c r="Q12" s="3396"/>
      <c r="R12" s="3397"/>
      <c r="S12" s="54"/>
    </row>
    <row r="13" spans="2:22" ht="20.25" customHeight="1">
      <c r="B13" s="3402"/>
      <c r="C13" s="3412"/>
      <c r="D13" s="3413"/>
      <c r="E13" s="3395" t="s">
        <v>156</v>
      </c>
      <c r="F13" s="3396"/>
      <c r="G13" s="3396"/>
      <c r="H13" s="3396"/>
      <c r="I13" s="3396"/>
      <c r="J13" s="3396"/>
      <c r="K13" s="3396"/>
      <c r="L13" s="3396"/>
      <c r="M13" s="3396"/>
      <c r="N13" s="3396"/>
      <c r="O13" s="3396"/>
      <c r="P13" s="3396"/>
      <c r="Q13" s="3396"/>
      <c r="R13" s="3397"/>
      <c r="S13" s="54"/>
    </row>
    <row r="14" spans="2:22" ht="20.25" customHeight="1">
      <c r="B14" s="3402"/>
      <c r="C14" s="3412"/>
      <c r="D14" s="3413"/>
      <c r="E14" s="3395" t="s">
        <v>157</v>
      </c>
      <c r="F14" s="3396"/>
      <c r="G14" s="3396"/>
      <c r="H14" s="3396"/>
      <c r="I14" s="3396"/>
      <c r="J14" s="3396"/>
      <c r="K14" s="3396"/>
      <c r="L14" s="3396"/>
      <c r="M14" s="3396"/>
      <c r="N14" s="3396"/>
      <c r="O14" s="3396"/>
      <c r="P14" s="3396"/>
      <c r="Q14" s="3396"/>
      <c r="R14" s="3397"/>
      <c r="S14" s="54"/>
    </row>
    <row r="15" spans="2:22" ht="20.25" customHeight="1">
      <c r="B15" s="3402"/>
      <c r="C15" s="3414"/>
      <c r="D15" s="3415"/>
      <c r="E15" s="3426" t="s">
        <v>158</v>
      </c>
      <c r="F15" s="3427"/>
      <c r="G15" s="3427"/>
      <c r="H15" s="3427"/>
      <c r="I15" s="3427"/>
      <c r="J15" s="3427"/>
      <c r="K15" s="3427"/>
      <c r="L15" s="3427"/>
      <c r="M15" s="3427"/>
      <c r="N15" s="3427"/>
      <c r="O15" s="3427"/>
      <c r="P15" s="3427"/>
      <c r="Q15" s="3427"/>
      <c r="R15" s="3428"/>
      <c r="S15" s="62"/>
    </row>
    <row r="16" spans="2:22" ht="20.25" customHeight="1">
      <c r="B16" s="3402"/>
      <c r="C16" s="3411" t="s">
        <v>159</v>
      </c>
      <c r="D16" s="3429"/>
      <c r="E16" s="3432" t="s">
        <v>160</v>
      </c>
      <c r="F16" s="3433"/>
      <c r="G16" s="3433"/>
      <c r="H16" s="3433"/>
      <c r="I16" s="3433"/>
      <c r="J16" s="3433"/>
      <c r="K16" s="3433"/>
      <c r="L16" s="3433"/>
      <c r="M16" s="3433"/>
      <c r="N16" s="3433"/>
      <c r="O16" s="3433"/>
      <c r="P16" s="3433"/>
      <c r="Q16" s="3433"/>
      <c r="R16" s="3434"/>
      <c r="S16" s="63"/>
    </row>
    <row r="17" spans="2:19" ht="20.25" customHeight="1">
      <c r="B17" s="3402"/>
      <c r="C17" s="3430"/>
      <c r="D17" s="3431"/>
      <c r="E17" s="3408" t="s">
        <v>161</v>
      </c>
      <c r="F17" s="3409"/>
      <c r="G17" s="3409"/>
      <c r="H17" s="3409"/>
      <c r="I17" s="3409"/>
      <c r="J17" s="3409"/>
      <c r="K17" s="3409"/>
      <c r="L17" s="3409"/>
      <c r="M17" s="3409"/>
      <c r="N17" s="3409"/>
      <c r="O17" s="3409"/>
      <c r="P17" s="3409"/>
      <c r="Q17" s="3409"/>
      <c r="R17" s="3410"/>
      <c r="S17" s="62"/>
    </row>
    <row r="18" spans="2:19" ht="20.25" customHeight="1">
      <c r="B18" s="3402"/>
      <c r="C18" s="3404" t="s">
        <v>162</v>
      </c>
      <c r="D18" s="3413"/>
      <c r="E18" s="3437" t="s">
        <v>163</v>
      </c>
      <c r="F18" s="3438"/>
      <c r="G18" s="3438"/>
      <c r="H18" s="3438"/>
      <c r="I18" s="3438"/>
      <c r="J18" s="3438"/>
      <c r="K18" s="3438"/>
      <c r="L18" s="3438"/>
      <c r="M18" s="3438"/>
      <c r="N18" s="3438"/>
      <c r="O18" s="3438"/>
      <c r="P18" s="3438"/>
      <c r="Q18" s="3438"/>
      <c r="R18" s="3439"/>
      <c r="S18" s="63"/>
    </row>
    <row r="19" spans="2:19" ht="20.25" customHeight="1">
      <c r="B19" s="3402"/>
      <c r="C19" s="3404"/>
      <c r="D19" s="3413"/>
      <c r="E19" s="3395" t="s">
        <v>164</v>
      </c>
      <c r="F19" s="3396"/>
      <c r="G19" s="3396"/>
      <c r="H19" s="3396"/>
      <c r="I19" s="3396"/>
      <c r="J19" s="3396"/>
      <c r="K19" s="3396"/>
      <c r="L19" s="3396"/>
      <c r="M19" s="3396"/>
      <c r="N19" s="3396"/>
      <c r="O19" s="3396"/>
      <c r="P19" s="3396"/>
      <c r="Q19" s="3396"/>
      <c r="R19" s="3397"/>
      <c r="S19" s="54"/>
    </row>
    <row r="20" spans="2:19" ht="20.25" customHeight="1">
      <c r="B20" s="3402"/>
      <c r="C20" s="3404"/>
      <c r="D20" s="3413"/>
      <c r="E20" s="3395" t="s">
        <v>165</v>
      </c>
      <c r="F20" s="3396"/>
      <c r="G20" s="3396"/>
      <c r="H20" s="3396"/>
      <c r="I20" s="3396"/>
      <c r="J20" s="3396"/>
      <c r="K20" s="3396"/>
      <c r="L20" s="3396"/>
      <c r="M20" s="3396"/>
      <c r="N20" s="3396"/>
      <c r="O20" s="3396"/>
      <c r="P20" s="3396"/>
      <c r="Q20" s="3396"/>
      <c r="R20" s="3397"/>
      <c r="S20" s="54"/>
    </row>
    <row r="21" spans="2:19" ht="20.25" customHeight="1">
      <c r="B21" s="3402"/>
      <c r="C21" s="3404"/>
      <c r="D21" s="3413"/>
      <c r="E21" s="3395" t="s">
        <v>166</v>
      </c>
      <c r="F21" s="3396"/>
      <c r="G21" s="3396"/>
      <c r="H21" s="3396"/>
      <c r="I21" s="3396"/>
      <c r="J21" s="3396"/>
      <c r="K21" s="3396"/>
      <c r="L21" s="3396"/>
      <c r="M21" s="3396"/>
      <c r="N21" s="3396"/>
      <c r="O21" s="3396"/>
      <c r="P21" s="3396"/>
      <c r="Q21" s="3396"/>
      <c r="R21" s="3397"/>
      <c r="S21" s="54"/>
    </row>
    <row r="22" spans="2:19" ht="20.25" customHeight="1" thickBot="1">
      <c r="B22" s="3402"/>
      <c r="C22" s="3435"/>
      <c r="D22" s="3436"/>
      <c r="E22" s="3398" t="s">
        <v>167</v>
      </c>
      <c r="F22" s="3399"/>
      <c r="G22" s="3399"/>
      <c r="H22" s="3399"/>
      <c r="I22" s="3399"/>
      <c r="J22" s="3399"/>
      <c r="K22" s="3399"/>
      <c r="L22" s="3399"/>
      <c r="M22" s="3399"/>
      <c r="N22" s="3399"/>
      <c r="O22" s="3399"/>
      <c r="P22" s="3399"/>
      <c r="Q22" s="3399"/>
      <c r="R22" s="3400"/>
      <c r="S22" s="62"/>
    </row>
    <row r="23" spans="2:19" ht="20.25" customHeight="1">
      <c r="B23" s="3401" t="s">
        <v>168</v>
      </c>
      <c r="C23" s="3386" t="s">
        <v>169</v>
      </c>
      <c r="D23" s="3387"/>
      <c r="E23" s="3388" t="s">
        <v>170</v>
      </c>
      <c r="F23" s="3389"/>
      <c r="G23" s="3389"/>
      <c r="H23" s="3389"/>
      <c r="I23" s="3389"/>
      <c r="J23" s="3389"/>
      <c r="K23" s="3389"/>
      <c r="L23" s="3406"/>
      <c r="M23" s="3406"/>
      <c r="N23" s="3406"/>
      <c r="O23" s="3406"/>
      <c r="P23" s="3406"/>
      <c r="Q23" s="3406"/>
      <c r="R23" s="3407"/>
      <c r="S23" s="53"/>
    </row>
    <row r="24" spans="2:19" ht="20.25" customHeight="1">
      <c r="B24" s="3402"/>
      <c r="C24" s="3404"/>
      <c r="D24" s="3405"/>
      <c r="E24" s="3377" t="s">
        <v>171</v>
      </c>
      <c r="F24" s="3378"/>
      <c r="G24" s="3378"/>
      <c r="H24" s="3378"/>
      <c r="I24" s="3378"/>
      <c r="J24" s="3378"/>
      <c r="K24" s="3378"/>
      <c r="L24" s="3378"/>
      <c r="M24" s="3378"/>
      <c r="N24" s="3378"/>
      <c r="O24" s="3378"/>
      <c r="P24" s="3378"/>
      <c r="Q24" s="3378"/>
      <c r="R24" s="3379"/>
      <c r="S24" s="54"/>
    </row>
    <row r="25" spans="2:19" ht="20.25" customHeight="1">
      <c r="B25" s="3402"/>
      <c r="C25" s="3404"/>
      <c r="D25" s="3405"/>
      <c r="E25" s="3408" t="s">
        <v>172</v>
      </c>
      <c r="F25" s="3409"/>
      <c r="G25" s="3409"/>
      <c r="H25" s="3409"/>
      <c r="I25" s="3409"/>
      <c r="J25" s="3409"/>
      <c r="K25" s="3409"/>
      <c r="L25" s="3409"/>
      <c r="M25" s="3409"/>
      <c r="N25" s="3409"/>
      <c r="O25" s="3409"/>
      <c r="P25" s="3409"/>
      <c r="Q25" s="3409"/>
      <c r="R25" s="3410"/>
      <c r="S25" s="62"/>
    </row>
    <row r="26" spans="2:19" ht="20.25" customHeight="1">
      <c r="B26" s="3402"/>
      <c r="C26" s="3411" t="s">
        <v>173</v>
      </c>
      <c r="D26" s="3394"/>
      <c r="E26" s="3416" t="s">
        <v>174</v>
      </c>
      <c r="F26" s="3417"/>
      <c r="G26" s="3417"/>
      <c r="H26" s="3417"/>
      <c r="I26" s="3417"/>
      <c r="J26" s="3417"/>
      <c r="K26" s="3417"/>
      <c r="L26" s="3417"/>
      <c r="M26" s="3417"/>
      <c r="N26" s="3417"/>
      <c r="O26" s="3417"/>
      <c r="P26" s="3417"/>
      <c r="Q26" s="3417"/>
      <c r="R26" s="3418"/>
      <c r="S26" s="63"/>
    </row>
    <row r="27" spans="2:19" ht="20.25" customHeight="1">
      <c r="B27" s="3402"/>
      <c r="C27" s="3412"/>
      <c r="D27" s="3413"/>
      <c r="E27" s="3377" t="s">
        <v>175</v>
      </c>
      <c r="F27" s="3378"/>
      <c r="G27" s="3378"/>
      <c r="H27" s="3378"/>
      <c r="I27" s="3378"/>
      <c r="J27" s="3378"/>
      <c r="K27" s="3378"/>
      <c r="L27" s="3378"/>
      <c r="M27" s="3378"/>
      <c r="N27" s="3378"/>
      <c r="O27" s="3378"/>
      <c r="P27" s="3378"/>
      <c r="Q27" s="3378"/>
      <c r="R27" s="3379"/>
      <c r="S27" s="54"/>
    </row>
    <row r="28" spans="2:19" ht="20.25" customHeight="1">
      <c r="B28" s="3402"/>
      <c r="C28" s="3412"/>
      <c r="D28" s="3413"/>
      <c r="E28" s="3377" t="s">
        <v>176</v>
      </c>
      <c r="F28" s="3378"/>
      <c r="G28" s="3378"/>
      <c r="H28" s="3378"/>
      <c r="I28" s="3378"/>
      <c r="J28" s="3378"/>
      <c r="K28" s="3378"/>
      <c r="L28" s="3378"/>
      <c r="M28" s="3378"/>
      <c r="N28" s="3378"/>
      <c r="O28" s="3378"/>
      <c r="P28" s="3378"/>
      <c r="Q28" s="3378"/>
      <c r="R28" s="3379"/>
      <c r="S28" s="54"/>
    </row>
    <row r="29" spans="2:19" ht="20.25" customHeight="1" thickBot="1">
      <c r="B29" s="3402"/>
      <c r="C29" s="3414"/>
      <c r="D29" s="3415"/>
      <c r="E29" s="3380" t="s">
        <v>177</v>
      </c>
      <c r="F29" s="3381"/>
      <c r="G29" s="3381"/>
      <c r="H29" s="3381"/>
      <c r="I29" s="3381"/>
      <c r="J29" s="3381"/>
      <c r="K29" s="3381"/>
      <c r="L29" s="3381"/>
      <c r="M29" s="3381"/>
      <c r="N29" s="3381"/>
      <c r="O29" s="3381"/>
      <c r="P29" s="3381"/>
      <c r="Q29" s="3381"/>
      <c r="R29" s="3382"/>
      <c r="S29" s="57"/>
    </row>
    <row r="30" spans="2:19" ht="20.25" customHeight="1">
      <c r="B30" s="3402"/>
      <c r="C30" s="3404" t="s">
        <v>178</v>
      </c>
      <c r="D30" s="3405"/>
      <c r="E30" s="3416" t="s">
        <v>179</v>
      </c>
      <c r="F30" s="3417"/>
      <c r="G30" s="3417"/>
      <c r="H30" s="3417"/>
      <c r="I30" s="3417"/>
      <c r="J30" s="3417"/>
      <c r="K30" s="3417"/>
      <c r="L30" s="3417"/>
      <c r="M30" s="3417"/>
      <c r="N30" s="3417"/>
      <c r="O30" s="3417"/>
      <c r="P30" s="3417"/>
      <c r="Q30" s="3417"/>
      <c r="R30" s="3418"/>
      <c r="S30" s="63"/>
    </row>
    <row r="31" spans="2:19" ht="20.25" customHeight="1">
      <c r="B31" s="3402"/>
      <c r="C31" s="3404"/>
      <c r="D31" s="3405"/>
      <c r="E31" s="3377" t="s">
        <v>180</v>
      </c>
      <c r="F31" s="3378"/>
      <c r="G31" s="3378"/>
      <c r="H31" s="3378"/>
      <c r="I31" s="3378"/>
      <c r="J31" s="3378"/>
      <c r="K31" s="3378"/>
      <c r="L31" s="3378"/>
      <c r="M31" s="3378"/>
      <c r="N31" s="3378"/>
      <c r="O31" s="3378"/>
      <c r="P31" s="3378"/>
      <c r="Q31" s="3378"/>
      <c r="R31" s="3379"/>
      <c r="S31" s="54"/>
    </row>
    <row r="32" spans="2:19" ht="20.25" customHeight="1">
      <c r="B32" s="3402"/>
      <c r="C32" s="3404"/>
      <c r="D32" s="3405"/>
      <c r="E32" s="3377" t="s">
        <v>181</v>
      </c>
      <c r="F32" s="3378"/>
      <c r="G32" s="3378"/>
      <c r="H32" s="3378"/>
      <c r="I32" s="3378"/>
      <c r="J32" s="3378"/>
      <c r="K32" s="3378"/>
      <c r="L32" s="3378"/>
      <c r="M32" s="3378"/>
      <c r="N32" s="3378"/>
      <c r="O32" s="3378"/>
      <c r="P32" s="3378"/>
      <c r="Q32" s="3378"/>
      <c r="R32" s="3379"/>
      <c r="S32" s="54"/>
    </row>
    <row r="33" spans="2:19" ht="20.25" customHeight="1" thickBot="1">
      <c r="B33" s="3403"/>
      <c r="C33" s="3404"/>
      <c r="D33" s="3405"/>
      <c r="E33" s="3377" t="s">
        <v>182</v>
      </c>
      <c r="F33" s="3378"/>
      <c r="G33" s="3378"/>
      <c r="H33" s="3378"/>
      <c r="I33" s="3378"/>
      <c r="J33" s="3378"/>
      <c r="K33" s="3378"/>
      <c r="L33" s="3378"/>
      <c r="M33" s="3378"/>
      <c r="N33" s="3378"/>
      <c r="O33" s="3378"/>
      <c r="P33" s="3378"/>
      <c r="Q33" s="3378"/>
      <c r="R33" s="3379"/>
      <c r="S33" s="64"/>
    </row>
    <row r="34" spans="2:19" ht="20.25" customHeight="1">
      <c r="B34" s="3383" t="s">
        <v>183</v>
      </c>
      <c r="C34" s="3386"/>
      <c r="D34" s="3387"/>
      <c r="E34" s="3388"/>
      <c r="F34" s="3389"/>
      <c r="G34" s="3389"/>
      <c r="H34" s="3389"/>
      <c r="I34" s="3389"/>
      <c r="J34" s="3389"/>
      <c r="K34" s="3389"/>
      <c r="L34" s="3389"/>
      <c r="M34" s="3389"/>
      <c r="N34" s="3389"/>
      <c r="O34" s="3389"/>
      <c r="P34" s="3389"/>
      <c r="Q34" s="3389"/>
      <c r="R34" s="3390"/>
      <c r="S34" s="53"/>
    </row>
    <row r="35" spans="2:19" ht="20.25" customHeight="1">
      <c r="B35" s="3384"/>
      <c r="C35" s="3391"/>
      <c r="D35" s="3392"/>
      <c r="E35" s="3377"/>
      <c r="F35" s="3378"/>
      <c r="G35" s="3378"/>
      <c r="H35" s="3378"/>
      <c r="I35" s="3378"/>
      <c r="J35" s="3378"/>
      <c r="K35" s="3378"/>
      <c r="L35" s="3378"/>
      <c r="M35" s="3378"/>
      <c r="N35" s="3378"/>
      <c r="O35" s="3378"/>
      <c r="P35" s="3378"/>
      <c r="Q35" s="3378"/>
      <c r="R35" s="3379"/>
      <c r="S35" s="54"/>
    </row>
    <row r="36" spans="2:19" ht="20.25" customHeight="1">
      <c r="B36" s="3384"/>
      <c r="C36" s="3391"/>
      <c r="D36" s="3392"/>
      <c r="E36" s="3377"/>
      <c r="F36" s="3378"/>
      <c r="G36" s="3378"/>
      <c r="H36" s="3378"/>
      <c r="I36" s="3378"/>
      <c r="J36" s="3378"/>
      <c r="K36" s="3378"/>
      <c r="L36" s="3378"/>
      <c r="M36" s="3378"/>
      <c r="N36" s="3378"/>
      <c r="O36" s="3378"/>
      <c r="P36" s="3378"/>
      <c r="Q36" s="3378"/>
      <c r="R36" s="3379"/>
      <c r="S36" s="54"/>
    </row>
    <row r="37" spans="2:19" ht="20.25" customHeight="1">
      <c r="B37" s="3384"/>
      <c r="C37" s="3393"/>
      <c r="D37" s="3394"/>
      <c r="E37" s="3377"/>
      <c r="F37" s="3378"/>
      <c r="G37" s="3378"/>
      <c r="H37" s="3378"/>
      <c r="I37" s="3378"/>
      <c r="J37" s="3378"/>
      <c r="K37" s="3378"/>
      <c r="L37" s="3378"/>
      <c r="M37" s="3378"/>
      <c r="N37" s="3378"/>
      <c r="O37" s="3378"/>
      <c r="P37" s="3378"/>
      <c r="Q37" s="3378"/>
      <c r="R37" s="3379"/>
      <c r="S37" s="54"/>
    </row>
    <row r="38" spans="2:19" ht="20.25" customHeight="1">
      <c r="B38" s="3384"/>
      <c r="C38" s="3393"/>
      <c r="D38" s="3394"/>
      <c r="E38" s="3377"/>
      <c r="F38" s="3378"/>
      <c r="G38" s="3378"/>
      <c r="H38" s="3378"/>
      <c r="I38" s="3378"/>
      <c r="J38" s="3378"/>
      <c r="K38" s="3378"/>
      <c r="L38" s="3378"/>
      <c r="M38" s="3378"/>
      <c r="N38" s="3378"/>
      <c r="O38" s="3378"/>
      <c r="P38" s="3378"/>
      <c r="Q38" s="3378"/>
      <c r="R38" s="3379"/>
      <c r="S38" s="54"/>
    </row>
    <row r="39" spans="2:19" ht="20.25" customHeight="1">
      <c r="B39" s="3384"/>
      <c r="C39" s="3375"/>
      <c r="D39" s="3376"/>
      <c r="E39" s="3377"/>
      <c r="F39" s="3378"/>
      <c r="G39" s="3378"/>
      <c r="H39" s="3378"/>
      <c r="I39" s="3378"/>
      <c r="J39" s="3378"/>
      <c r="K39" s="3378"/>
      <c r="L39" s="3378"/>
      <c r="M39" s="3378"/>
      <c r="N39" s="3378"/>
      <c r="O39" s="3378"/>
      <c r="P39" s="3378"/>
      <c r="Q39" s="3378"/>
      <c r="R39" s="3379"/>
      <c r="S39" s="54"/>
    </row>
    <row r="40" spans="2:19" ht="20.25" customHeight="1">
      <c r="B40" s="3384"/>
      <c r="C40" s="3375"/>
      <c r="D40" s="3376"/>
      <c r="E40" s="3377"/>
      <c r="F40" s="3378"/>
      <c r="G40" s="3378"/>
      <c r="H40" s="3378"/>
      <c r="I40" s="3378"/>
      <c r="J40" s="3378"/>
      <c r="K40" s="3378"/>
      <c r="L40" s="3378"/>
      <c r="M40" s="3378"/>
      <c r="N40" s="3378"/>
      <c r="O40" s="3378"/>
      <c r="P40" s="3378"/>
      <c r="Q40" s="3378"/>
      <c r="R40" s="3379"/>
      <c r="S40" s="54"/>
    </row>
    <row r="41" spans="2:19" ht="20.25" customHeight="1">
      <c r="B41" s="3384"/>
      <c r="C41" s="3375"/>
      <c r="D41" s="3376"/>
      <c r="E41" s="3377"/>
      <c r="F41" s="3378"/>
      <c r="G41" s="3378"/>
      <c r="H41" s="3378"/>
      <c r="I41" s="3378"/>
      <c r="J41" s="3378"/>
      <c r="K41" s="3378"/>
      <c r="L41" s="3378"/>
      <c r="M41" s="3378"/>
      <c r="N41" s="3378"/>
      <c r="O41" s="3378"/>
      <c r="P41" s="3378"/>
      <c r="Q41" s="3378"/>
      <c r="R41" s="3379"/>
      <c r="S41" s="54"/>
    </row>
    <row r="42" spans="2:19" ht="20.25" customHeight="1">
      <c r="B42" s="3384"/>
      <c r="C42" s="3375"/>
      <c r="D42" s="3376"/>
      <c r="E42" s="3377"/>
      <c r="F42" s="3378"/>
      <c r="G42" s="3378"/>
      <c r="H42" s="3378"/>
      <c r="I42" s="3378"/>
      <c r="J42" s="3378"/>
      <c r="K42" s="3378"/>
      <c r="L42" s="3378"/>
      <c r="M42" s="3378"/>
      <c r="N42" s="3378"/>
      <c r="O42" s="3378"/>
      <c r="P42" s="3378"/>
      <c r="Q42" s="3378"/>
      <c r="R42" s="3379"/>
      <c r="S42" s="54"/>
    </row>
    <row r="43" spans="2:19" ht="20.25" customHeight="1">
      <c r="B43" s="3384"/>
      <c r="C43" s="3375"/>
      <c r="D43" s="3376"/>
      <c r="E43" s="3377"/>
      <c r="F43" s="3378"/>
      <c r="G43" s="3378"/>
      <c r="H43" s="3378"/>
      <c r="I43" s="3378"/>
      <c r="J43" s="3378"/>
      <c r="K43" s="3378"/>
      <c r="L43" s="3378"/>
      <c r="M43" s="3378"/>
      <c r="N43" s="3378"/>
      <c r="O43" s="3378"/>
      <c r="P43" s="3378"/>
      <c r="Q43" s="3378"/>
      <c r="R43" s="3379"/>
      <c r="S43" s="54"/>
    </row>
    <row r="44" spans="2:19" ht="20.25" customHeight="1">
      <c r="B44" s="3384"/>
      <c r="C44" s="3375"/>
      <c r="D44" s="3376"/>
      <c r="E44" s="3377"/>
      <c r="F44" s="3378"/>
      <c r="G44" s="3378"/>
      <c r="H44" s="3378"/>
      <c r="I44" s="3378"/>
      <c r="J44" s="3378"/>
      <c r="K44" s="3378"/>
      <c r="L44" s="3378"/>
      <c r="M44" s="3378"/>
      <c r="N44" s="3378"/>
      <c r="O44" s="3378"/>
      <c r="P44" s="3378"/>
      <c r="Q44" s="3378"/>
      <c r="R44" s="3379"/>
      <c r="S44" s="54"/>
    </row>
    <row r="45" spans="2:19" ht="20.25" customHeight="1">
      <c r="B45" s="3384"/>
      <c r="C45" s="3375"/>
      <c r="D45" s="3376"/>
      <c r="E45" s="3377"/>
      <c r="F45" s="3378"/>
      <c r="G45" s="3378"/>
      <c r="H45" s="3378"/>
      <c r="I45" s="3378"/>
      <c r="J45" s="3378"/>
      <c r="K45" s="3378"/>
      <c r="L45" s="3378"/>
      <c r="M45" s="3378"/>
      <c r="N45" s="3378"/>
      <c r="O45" s="3378"/>
      <c r="P45" s="3378"/>
      <c r="Q45" s="3378"/>
      <c r="R45" s="3379"/>
      <c r="S45" s="54"/>
    </row>
    <row r="46" spans="2:19" ht="20.25" customHeight="1" thickBot="1">
      <c r="B46" s="3385"/>
      <c r="C46" s="55"/>
      <c r="D46" s="56"/>
      <c r="E46" s="3380"/>
      <c r="F46" s="3381"/>
      <c r="G46" s="3381"/>
      <c r="H46" s="3381"/>
      <c r="I46" s="3381"/>
      <c r="J46" s="3381"/>
      <c r="K46" s="3381"/>
      <c r="L46" s="3381"/>
      <c r="M46" s="3381"/>
      <c r="N46" s="3381"/>
      <c r="O46" s="3381"/>
      <c r="P46" s="3381"/>
      <c r="Q46" s="3381"/>
      <c r="R46" s="3382"/>
      <c r="S46" s="57"/>
    </row>
    <row r="47" spans="2:19" ht="15" thickBot="1"/>
    <row r="48" spans="2:19" ht="24.95" customHeight="1">
      <c r="B48" s="3360" t="s">
        <v>184</v>
      </c>
      <c r="C48" s="3361"/>
      <c r="D48" s="3362"/>
      <c r="E48" s="3369"/>
      <c r="F48" s="3370"/>
      <c r="G48" s="3370"/>
      <c r="H48" s="3370"/>
      <c r="I48" s="3370"/>
      <c r="J48" s="3370"/>
      <c r="K48" s="3370"/>
      <c r="L48" s="3370"/>
      <c r="M48" s="3370"/>
      <c r="N48" s="3370"/>
      <c r="O48" s="3370"/>
      <c r="P48" s="3370"/>
      <c r="Q48" s="3370"/>
      <c r="R48" s="3370"/>
      <c r="S48" s="3371"/>
    </row>
    <row r="49" spans="2:19" ht="24.95" customHeight="1">
      <c r="B49" s="3363"/>
      <c r="C49" s="3364"/>
      <c r="D49" s="3365"/>
      <c r="E49" s="3372"/>
      <c r="F49" s="3373"/>
      <c r="G49" s="3373"/>
      <c r="H49" s="3373"/>
      <c r="I49" s="3373"/>
      <c r="J49" s="3373"/>
      <c r="K49" s="3373"/>
      <c r="L49" s="3373"/>
      <c r="M49" s="3373"/>
      <c r="N49" s="3373"/>
      <c r="O49" s="3373"/>
      <c r="P49" s="3373"/>
      <c r="Q49" s="3373"/>
      <c r="R49" s="3373"/>
      <c r="S49" s="3374"/>
    </row>
    <row r="50" spans="2:19" ht="24.95" customHeight="1">
      <c r="B50" s="3363"/>
      <c r="C50" s="3364"/>
      <c r="D50" s="3365"/>
      <c r="E50" s="3372"/>
      <c r="F50" s="3373"/>
      <c r="G50" s="3373"/>
      <c r="H50" s="3373"/>
      <c r="I50" s="3373"/>
      <c r="J50" s="3373"/>
      <c r="K50" s="3373"/>
      <c r="L50" s="3373"/>
      <c r="M50" s="3373"/>
      <c r="N50" s="3373"/>
      <c r="O50" s="3373"/>
      <c r="P50" s="3373"/>
      <c r="Q50" s="3373"/>
      <c r="R50" s="3373"/>
      <c r="S50" s="3374"/>
    </row>
    <row r="51" spans="2:19" ht="24.95" customHeight="1">
      <c r="B51" s="3363"/>
      <c r="C51" s="3364"/>
      <c r="D51" s="3365"/>
      <c r="E51" s="3372"/>
      <c r="F51" s="3373"/>
      <c r="G51" s="3373"/>
      <c r="H51" s="3373"/>
      <c r="I51" s="3373"/>
      <c r="J51" s="3373"/>
      <c r="K51" s="3373"/>
      <c r="L51" s="3373"/>
      <c r="M51" s="3373"/>
      <c r="N51" s="3373"/>
      <c r="O51" s="3373"/>
      <c r="P51" s="3373"/>
      <c r="Q51" s="3373"/>
      <c r="R51" s="3373"/>
      <c r="S51" s="3374"/>
    </row>
    <row r="52" spans="2:19" ht="24.95" customHeight="1" thickBot="1">
      <c r="B52" s="3366"/>
      <c r="C52" s="3367"/>
      <c r="D52" s="3368"/>
      <c r="E52" s="58"/>
      <c r="F52" s="59"/>
      <c r="G52" s="59"/>
      <c r="H52" s="59"/>
      <c r="I52" s="59"/>
      <c r="J52" s="59"/>
      <c r="K52" s="59"/>
      <c r="L52" s="59"/>
      <c r="M52" s="59"/>
      <c r="N52" s="59"/>
      <c r="O52" s="59"/>
      <c r="P52" s="59"/>
      <c r="Q52" s="59"/>
      <c r="R52" s="59"/>
      <c r="S52" s="60"/>
    </row>
    <row r="53" spans="2:19" ht="24.95" customHeight="1">
      <c r="B53" s="42" t="s">
        <v>185</v>
      </c>
      <c r="C53" s="42" t="s">
        <v>186</v>
      </c>
    </row>
    <row r="54" spans="2:19" ht="24.95" customHeight="1">
      <c r="B54" s="42" t="s">
        <v>187</v>
      </c>
    </row>
    <row r="55" spans="2:19" ht="24.95" customHeight="1">
      <c r="B55" s="42" t="s">
        <v>188</v>
      </c>
    </row>
    <row r="56" spans="2:19">
      <c r="B56" s="42" t="s">
        <v>189</v>
      </c>
    </row>
    <row r="57" spans="2:19">
      <c r="B57" s="42" t="s">
        <v>190</v>
      </c>
    </row>
    <row r="58" spans="2:19">
      <c r="B58" s="42" t="s">
        <v>191</v>
      </c>
    </row>
    <row r="59" spans="2:19">
      <c r="B59" s="42" t="s">
        <v>192</v>
      </c>
    </row>
    <row r="60" spans="2:19">
      <c r="B60" s="42" t="s">
        <v>193</v>
      </c>
    </row>
    <row r="61" spans="2:19">
      <c r="B61" s="42" t="s">
        <v>194</v>
      </c>
    </row>
    <row r="62" spans="2:19">
      <c r="B62" s="42" t="s">
        <v>195</v>
      </c>
    </row>
    <row r="63" spans="2:19">
      <c r="B63" s="42" t="s">
        <v>196</v>
      </c>
    </row>
    <row r="64" spans="2:19">
      <c r="B64" s="42" t="s">
        <v>197</v>
      </c>
    </row>
    <row r="65" spans="2:2">
      <c r="B65" s="42" t="s">
        <v>198</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2"/>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65"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A11" sqref="A11:F11"/>
    </sheetView>
  </sheetViews>
  <sheetFormatPr defaultColWidth="3.25" defaultRowHeight="13.5"/>
  <cols>
    <col min="1" max="16384" width="3.25" style="100"/>
  </cols>
  <sheetData>
    <row r="1" spans="1:25">
      <c r="A1" s="98" t="s">
        <v>371</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463" t="s">
        <v>372</v>
      </c>
      <c r="B2" s="3463"/>
      <c r="C2" s="3463"/>
      <c r="D2" s="3463"/>
      <c r="E2" s="3463"/>
      <c r="F2" s="3463"/>
      <c r="G2" s="3463"/>
      <c r="H2" s="3463"/>
      <c r="I2" s="3463"/>
      <c r="J2" s="3463"/>
      <c r="K2" s="3463"/>
      <c r="L2" s="3463"/>
      <c r="M2" s="3463"/>
      <c r="N2" s="3463"/>
      <c r="O2" s="3463"/>
      <c r="P2" s="3463"/>
      <c r="Q2" s="3463"/>
      <c r="R2" s="3463"/>
      <c r="S2" s="3463"/>
      <c r="T2" s="3463"/>
      <c r="U2" s="3463"/>
      <c r="V2" s="3463"/>
      <c r="W2" s="3463"/>
      <c r="X2" s="3463"/>
      <c r="Y2" s="3463"/>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811" t="s">
        <v>242</v>
      </c>
      <c r="B4" s="1811"/>
      <c r="C4" s="3464" t="str">
        <f>"第50"&amp;入力シート!C3&amp;"-"&amp;入力シート!C4&amp;"号　"&amp;入力シート!C10</f>
        <v>第505-12345-001号　県道博多天神線排水性舗装工事（第２工区）</v>
      </c>
      <c r="D4" s="3464"/>
      <c r="E4" s="3464"/>
      <c r="F4" s="3464"/>
      <c r="G4" s="3464"/>
      <c r="H4" s="3464"/>
      <c r="I4" s="3464"/>
      <c r="J4" s="3464"/>
      <c r="K4" s="3464"/>
      <c r="L4" s="3464"/>
      <c r="M4" s="3464"/>
      <c r="N4" s="3464"/>
      <c r="O4" s="3464"/>
      <c r="P4" s="3464"/>
      <c r="Q4" s="3464"/>
      <c r="R4" s="3464"/>
      <c r="S4" s="3464"/>
      <c r="T4" s="3464"/>
      <c r="U4" s="3464"/>
      <c r="V4" s="3464"/>
      <c r="W4" s="3464"/>
      <c r="X4" s="3464"/>
      <c r="Y4" s="3464"/>
    </row>
    <row r="5" spans="1:25" ht="30" customHeight="1">
      <c r="A5" s="1811" t="s">
        <v>373</v>
      </c>
      <c r="B5" s="1811"/>
      <c r="C5" s="3465">
        <f>入力シート!C14</f>
        <v>45109</v>
      </c>
      <c r="D5" s="3466"/>
      <c r="E5" s="3466"/>
      <c r="F5" s="3466"/>
      <c r="G5" s="3466"/>
      <c r="H5" s="3466"/>
      <c r="I5" s="3466"/>
      <c r="J5" s="3466"/>
      <c r="K5" s="3466"/>
      <c r="L5" s="3466"/>
      <c r="M5" s="3466"/>
      <c r="N5" s="177" t="s">
        <v>486</v>
      </c>
      <c r="O5" s="3466">
        <f>入力シート!C15</f>
        <v>45257</v>
      </c>
      <c r="P5" s="3466"/>
      <c r="Q5" s="3466"/>
      <c r="R5" s="3466"/>
      <c r="S5" s="3466"/>
      <c r="T5" s="3466"/>
      <c r="U5" s="3466"/>
      <c r="V5" s="3466"/>
      <c r="W5" s="3466"/>
      <c r="X5" s="3466"/>
      <c r="Y5" s="3467"/>
    </row>
    <row r="6" spans="1:25" ht="30" customHeight="1">
      <c r="A6" s="1811" t="s">
        <v>374</v>
      </c>
      <c r="B6" s="1811"/>
      <c r="C6" s="3461">
        <v>44531</v>
      </c>
      <c r="D6" s="3462"/>
      <c r="E6" s="3462"/>
      <c r="F6" s="3462"/>
      <c r="G6" s="3462"/>
      <c r="H6" s="3462"/>
      <c r="I6" s="3462"/>
      <c r="J6" s="3462"/>
      <c r="K6" s="3462"/>
      <c r="L6" s="3462"/>
      <c r="M6" s="3462"/>
      <c r="N6" s="178" t="s">
        <v>487</v>
      </c>
      <c r="O6" s="3468">
        <v>11</v>
      </c>
      <c r="P6" s="3468"/>
      <c r="Q6" s="178" t="s">
        <v>375</v>
      </c>
      <c r="R6" s="178"/>
      <c r="S6" s="178"/>
      <c r="T6" s="178"/>
      <c r="U6" s="178"/>
      <c r="V6" s="178"/>
      <c r="W6" s="178"/>
      <c r="X6" s="178"/>
      <c r="Y6" s="179"/>
    </row>
    <row r="7" spans="1:25" ht="30" customHeight="1">
      <c r="A7" s="1811" t="s">
        <v>376</v>
      </c>
      <c r="B7" s="1811"/>
      <c r="C7" s="1811"/>
      <c r="D7" s="1811"/>
      <c r="E7" s="1811"/>
      <c r="F7" s="1811"/>
      <c r="G7" s="2542" t="s">
        <v>377</v>
      </c>
      <c r="H7" s="1811"/>
      <c r="I7" s="1811"/>
      <c r="J7" s="1811"/>
      <c r="K7" s="1811"/>
      <c r="L7" s="1811"/>
      <c r="M7" s="1811"/>
      <c r="N7" s="1811" t="s">
        <v>378</v>
      </c>
      <c r="O7" s="1811"/>
      <c r="P7" s="1811"/>
      <c r="Q7" s="1811"/>
      <c r="R7" s="1811"/>
      <c r="S7" s="1811"/>
      <c r="T7" s="1811" t="s">
        <v>379</v>
      </c>
      <c r="U7" s="1811"/>
      <c r="V7" s="1811"/>
      <c r="W7" s="1811"/>
      <c r="X7" s="1811"/>
      <c r="Y7" s="1811"/>
    </row>
    <row r="8" spans="1:25" ht="30" customHeight="1">
      <c r="A8" s="3456" t="s">
        <v>1740</v>
      </c>
      <c r="B8" s="3456"/>
      <c r="C8" s="3456"/>
      <c r="D8" s="3456"/>
      <c r="E8" s="3456"/>
      <c r="F8" s="3456"/>
      <c r="G8" s="3459">
        <v>5</v>
      </c>
      <c r="H8" s="3459"/>
      <c r="I8" s="3459"/>
      <c r="J8" s="3459"/>
      <c r="K8" s="3459"/>
      <c r="L8" s="3459"/>
      <c r="M8" s="3459"/>
      <c r="N8" s="3459">
        <v>5</v>
      </c>
      <c r="O8" s="3459"/>
      <c r="P8" s="3459"/>
      <c r="Q8" s="3459"/>
      <c r="R8" s="3459"/>
      <c r="S8" s="3459"/>
      <c r="T8" s="3456"/>
      <c r="U8" s="3456"/>
      <c r="V8" s="3456"/>
      <c r="W8" s="3456"/>
      <c r="X8" s="3456"/>
      <c r="Y8" s="3456"/>
    </row>
    <row r="9" spans="1:25" ht="30" customHeight="1">
      <c r="A9" s="3456" t="s">
        <v>1739</v>
      </c>
      <c r="B9" s="3456"/>
      <c r="C9" s="3456"/>
      <c r="D9" s="3456"/>
      <c r="E9" s="3456"/>
      <c r="F9" s="3456"/>
      <c r="G9" s="3459">
        <v>20</v>
      </c>
      <c r="H9" s="3459"/>
      <c r="I9" s="3459"/>
      <c r="J9" s="3459"/>
      <c r="K9" s="3459"/>
      <c r="L9" s="3459"/>
      <c r="M9" s="3459"/>
      <c r="N9" s="3459">
        <v>20</v>
      </c>
      <c r="O9" s="3459"/>
      <c r="P9" s="3459"/>
      <c r="Q9" s="3459"/>
      <c r="R9" s="3459"/>
      <c r="S9" s="3459"/>
      <c r="T9" s="3456"/>
      <c r="U9" s="3456"/>
      <c r="V9" s="3456"/>
      <c r="W9" s="3456"/>
      <c r="X9" s="3456"/>
      <c r="Y9" s="3456"/>
    </row>
    <row r="10" spans="1:25" ht="30" customHeight="1">
      <c r="A10" s="3456" t="s">
        <v>1738</v>
      </c>
      <c r="B10" s="3456"/>
      <c r="C10" s="3456"/>
      <c r="D10" s="3456"/>
      <c r="E10" s="3456"/>
      <c r="F10" s="3456"/>
      <c r="G10" s="3459">
        <v>40</v>
      </c>
      <c r="H10" s="3459"/>
      <c r="I10" s="3459"/>
      <c r="J10" s="3459"/>
      <c r="K10" s="3459"/>
      <c r="L10" s="3459"/>
      <c r="M10" s="3459"/>
      <c r="N10" s="3459">
        <v>40</v>
      </c>
      <c r="O10" s="3459"/>
      <c r="P10" s="3459"/>
      <c r="Q10" s="3459"/>
      <c r="R10" s="3459"/>
      <c r="S10" s="3459"/>
      <c r="T10" s="3456"/>
      <c r="U10" s="3456"/>
      <c r="V10" s="3456"/>
      <c r="W10" s="3456"/>
      <c r="X10" s="3456"/>
      <c r="Y10" s="3456"/>
    </row>
    <row r="11" spans="1:25" ht="30" customHeight="1">
      <c r="A11" s="3456" t="s">
        <v>1735</v>
      </c>
      <c r="B11" s="3456"/>
      <c r="C11" s="3456"/>
      <c r="D11" s="3456"/>
      <c r="E11" s="3456"/>
      <c r="F11" s="3456"/>
      <c r="G11" s="3459" t="s">
        <v>1743</v>
      </c>
      <c r="H11" s="3459"/>
      <c r="I11" s="3459"/>
      <c r="J11" s="3459"/>
      <c r="K11" s="3459"/>
      <c r="L11" s="3459"/>
      <c r="M11" s="3459"/>
      <c r="N11" s="3459">
        <v>50</v>
      </c>
      <c r="O11" s="3459"/>
      <c r="P11" s="3459"/>
      <c r="Q11" s="3459"/>
      <c r="R11" s="3459"/>
      <c r="S11" s="3459"/>
      <c r="T11" s="3460" t="s">
        <v>1742</v>
      </c>
      <c r="U11" s="3460"/>
      <c r="V11" s="3460"/>
      <c r="W11" s="3460"/>
      <c r="X11" s="3460"/>
      <c r="Y11" s="3460"/>
    </row>
    <row r="12" spans="1:25" ht="30" customHeight="1">
      <c r="A12" s="3456" t="s">
        <v>1736</v>
      </c>
      <c r="B12" s="3456"/>
      <c r="C12" s="3456"/>
      <c r="D12" s="3456"/>
      <c r="E12" s="3456"/>
      <c r="F12" s="3456"/>
      <c r="G12" s="3459" t="s">
        <v>1744</v>
      </c>
      <c r="H12" s="3459"/>
      <c r="I12" s="3459"/>
      <c r="J12" s="3459"/>
      <c r="K12" s="3459"/>
      <c r="L12" s="3459"/>
      <c r="M12" s="3459"/>
      <c r="N12" s="3459">
        <v>65</v>
      </c>
      <c r="O12" s="3459"/>
      <c r="P12" s="3459"/>
      <c r="Q12" s="3459"/>
      <c r="R12" s="3459"/>
      <c r="S12" s="3459"/>
      <c r="T12" s="3456"/>
      <c r="U12" s="3456"/>
      <c r="V12" s="3456"/>
      <c r="W12" s="3456"/>
      <c r="X12" s="3456"/>
      <c r="Y12" s="3456"/>
    </row>
    <row r="13" spans="1:25" ht="30" customHeight="1">
      <c r="A13" s="3456" t="s">
        <v>1737</v>
      </c>
      <c r="B13" s="3456"/>
      <c r="C13" s="3456"/>
      <c r="D13" s="3456"/>
      <c r="E13" s="3456"/>
      <c r="F13" s="3456"/>
      <c r="G13" s="3458" t="s">
        <v>1745</v>
      </c>
      <c r="H13" s="3459"/>
      <c r="I13" s="3459"/>
      <c r="J13" s="3459"/>
      <c r="K13" s="3459"/>
      <c r="L13" s="3459"/>
      <c r="M13" s="3459"/>
      <c r="N13" s="3459"/>
      <c r="O13" s="3459"/>
      <c r="P13" s="3459"/>
      <c r="Q13" s="3459"/>
      <c r="R13" s="3459"/>
      <c r="S13" s="3459"/>
      <c r="T13" s="3456"/>
      <c r="U13" s="3456"/>
      <c r="V13" s="3456"/>
      <c r="W13" s="3456"/>
      <c r="X13" s="3456"/>
      <c r="Y13" s="3456"/>
    </row>
    <row r="14" spans="1:25" ht="30" customHeight="1">
      <c r="A14" s="3456" t="s">
        <v>1741</v>
      </c>
      <c r="B14" s="3456"/>
      <c r="C14" s="3456"/>
      <c r="D14" s="3456"/>
      <c r="E14" s="3456"/>
      <c r="F14" s="3456"/>
      <c r="G14" s="3458" t="s">
        <v>1746</v>
      </c>
      <c r="H14" s="3459"/>
      <c r="I14" s="3459"/>
      <c r="J14" s="3459"/>
      <c r="K14" s="3459"/>
      <c r="L14" s="3459"/>
      <c r="M14" s="3459"/>
      <c r="N14" s="3459"/>
      <c r="O14" s="3459"/>
      <c r="P14" s="3459"/>
      <c r="Q14" s="3459"/>
      <c r="R14" s="3459"/>
      <c r="S14" s="3459"/>
      <c r="T14" s="3456"/>
      <c r="U14" s="3456"/>
      <c r="V14" s="3456"/>
      <c r="W14" s="3456"/>
      <c r="X14" s="3456"/>
      <c r="Y14" s="3456"/>
    </row>
    <row r="15" spans="1:25" ht="30" customHeight="1">
      <c r="A15" s="3456"/>
      <c r="B15" s="3456"/>
      <c r="C15" s="3456"/>
      <c r="D15" s="3456"/>
      <c r="E15" s="3456"/>
      <c r="F15" s="3456"/>
      <c r="G15" s="3457"/>
      <c r="H15" s="3457"/>
      <c r="I15" s="3457"/>
      <c r="J15" s="3457"/>
      <c r="K15" s="3457"/>
      <c r="L15" s="3457"/>
      <c r="M15" s="3457"/>
      <c r="N15" s="3457"/>
      <c r="O15" s="3457"/>
      <c r="P15" s="3457"/>
      <c r="Q15" s="3457"/>
      <c r="R15" s="3457"/>
      <c r="S15" s="3457"/>
      <c r="T15" s="3456"/>
      <c r="U15" s="3456"/>
      <c r="V15" s="3456"/>
      <c r="W15" s="3456"/>
      <c r="X15" s="3456"/>
      <c r="Y15" s="3456"/>
    </row>
    <row r="16" spans="1:25" ht="30" customHeight="1">
      <c r="A16" s="3456"/>
      <c r="B16" s="3456"/>
      <c r="C16" s="3456"/>
      <c r="D16" s="3456"/>
      <c r="E16" s="3456"/>
      <c r="F16" s="3456"/>
      <c r="G16" s="3457"/>
      <c r="H16" s="3457"/>
      <c r="I16" s="3457"/>
      <c r="J16" s="3457"/>
      <c r="K16" s="3457"/>
      <c r="L16" s="3457"/>
      <c r="M16" s="3457"/>
      <c r="N16" s="3457"/>
      <c r="O16" s="3457"/>
      <c r="P16" s="3457"/>
      <c r="Q16" s="3457"/>
      <c r="R16" s="3457"/>
      <c r="S16" s="3457"/>
      <c r="T16" s="3456"/>
      <c r="U16" s="3456"/>
      <c r="V16" s="3456"/>
      <c r="W16" s="3456"/>
      <c r="X16" s="3456"/>
      <c r="Y16" s="3456"/>
    </row>
    <row r="17" spans="1:25" ht="30" customHeight="1">
      <c r="A17" s="3456"/>
      <c r="B17" s="3456"/>
      <c r="C17" s="3456"/>
      <c r="D17" s="3456"/>
      <c r="E17" s="3456"/>
      <c r="F17" s="3456"/>
      <c r="G17" s="3457"/>
      <c r="H17" s="3457"/>
      <c r="I17" s="3457"/>
      <c r="J17" s="3457"/>
      <c r="K17" s="3457"/>
      <c r="L17" s="3457"/>
      <c r="M17" s="3457"/>
      <c r="N17" s="3457"/>
      <c r="O17" s="3457"/>
      <c r="P17" s="3457"/>
      <c r="Q17" s="3457"/>
      <c r="R17" s="3457"/>
      <c r="S17" s="3457"/>
      <c r="T17" s="3456"/>
      <c r="U17" s="3456"/>
      <c r="V17" s="3456"/>
      <c r="W17" s="3456"/>
      <c r="X17" s="3456"/>
      <c r="Y17" s="3456"/>
    </row>
    <row r="18" spans="1:25" ht="30" customHeight="1">
      <c r="A18" s="3456"/>
      <c r="B18" s="3456"/>
      <c r="C18" s="3456"/>
      <c r="D18" s="3456"/>
      <c r="E18" s="3456"/>
      <c r="F18" s="3456"/>
      <c r="G18" s="3457"/>
      <c r="H18" s="3457"/>
      <c r="I18" s="3457"/>
      <c r="J18" s="3457"/>
      <c r="K18" s="3457"/>
      <c r="L18" s="3457"/>
      <c r="M18" s="3457"/>
      <c r="N18" s="3457"/>
      <c r="O18" s="3457"/>
      <c r="P18" s="3457"/>
      <c r="Q18" s="3457"/>
      <c r="R18" s="3457"/>
      <c r="S18" s="3457"/>
      <c r="T18" s="3456"/>
      <c r="U18" s="3456"/>
      <c r="V18" s="3456"/>
      <c r="W18" s="3456"/>
      <c r="X18" s="3456"/>
      <c r="Y18" s="3456"/>
    </row>
    <row r="19" spans="1:25" ht="30" customHeight="1">
      <c r="A19" s="115" t="s">
        <v>380</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449"/>
      <c r="B20" s="3450"/>
      <c r="C20" s="3450"/>
      <c r="D20" s="3450"/>
      <c r="E20" s="3450"/>
      <c r="F20" s="3450"/>
      <c r="G20" s="3450"/>
      <c r="H20" s="3450"/>
      <c r="I20" s="3450"/>
      <c r="J20" s="3450"/>
      <c r="K20" s="3450"/>
      <c r="L20" s="3450"/>
      <c r="M20" s="3450"/>
      <c r="N20" s="3450"/>
      <c r="O20" s="3450"/>
      <c r="P20" s="3450"/>
      <c r="Q20" s="3450"/>
      <c r="R20" s="3450"/>
      <c r="S20" s="3450"/>
      <c r="T20" s="3450"/>
      <c r="U20" s="3450"/>
      <c r="V20" s="3450"/>
      <c r="W20" s="3450"/>
      <c r="X20" s="3450"/>
      <c r="Y20" s="3451"/>
    </row>
    <row r="21" spans="1:25">
      <c r="A21" s="3449"/>
      <c r="B21" s="3450"/>
      <c r="C21" s="3450"/>
      <c r="D21" s="3450"/>
      <c r="E21" s="3450"/>
      <c r="F21" s="3450"/>
      <c r="G21" s="3450"/>
      <c r="H21" s="3450"/>
      <c r="I21" s="3450"/>
      <c r="J21" s="3450"/>
      <c r="K21" s="3450"/>
      <c r="L21" s="3450"/>
      <c r="M21" s="3450"/>
      <c r="N21" s="3450"/>
      <c r="O21" s="3450"/>
      <c r="P21" s="3450"/>
      <c r="Q21" s="3450"/>
      <c r="R21" s="3450"/>
      <c r="S21" s="3450"/>
      <c r="T21" s="3450"/>
      <c r="U21" s="3450"/>
      <c r="V21" s="3450"/>
      <c r="W21" s="3450"/>
      <c r="X21" s="3450"/>
      <c r="Y21" s="3451"/>
    </row>
    <row r="22" spans="1:25">
      <c r="A22" s="3449"/>
      <c r="B22" s="3450"/>
      <c r="C22" s="3450"/>
      <c r="D22" s="3450"/>
      <c r="E22" s="3450"/>
      <c r="F22" s="3450"/>
      <c r="G22" s="3450"/>
      <c r="H22" s="3450"/>
      <c r="I22" s="3450"/>
      <c r="J22" s="3450"/>
      <c r="K22" s="3450"/>
      <c r="L22" s="3450"/>
      <c r="M22" s="3450"/>
      <c r="N22" s="3450"/>
      <c r="O22" s="3450"/>
      <c r="P22" s="3450"/>
      <c r="Q22" s="3450"/>
      <c r="R22" s="3450"/>
      <c r="S22" s="3450"/>
      <c r="T22" s="3450"/>
      <c r="U22" s="3450"/>
      <c r="V22" s="3450"/>
      <c r="W22" s="3450"/>
      <c r="X22" s="3450"/>
      <c r="Y22" s="3451"/>
    </row>
    <row r="23" spans="1:25">
      <c r="A23" s="3449"/>
      <c r="B23" s="3450"/>
      <c r="C23" s="3450"/>
      <c r="D23" s="3450"/>
      <c r="E23" s="3450"/>
      <c r="F23" s="3450"/>
      <c r="G23" s="3450"/>
      <c r="H23" s="3450"/>
      <c r="I23" s="3450"/>
      <c r="J23" s="3450"/>
      <c r="K23" s="3450"/>
      <c r="L23" s="3450"/>
      <c r="M23" s="3450"/>
      <c r="N23" s="3450"/>
      <c r="O23" s="3450"/>
      <c r="P23" s="3450"/>
      <c r="Q23" s="3450"/>
      <c r="R23" s="3450"/>
      <c r="S23" s="3450"/>
      <c r="T23" s="3450"/>
      <c r="U23" s="3450"/>
      <c r="V23" s="3450"/>
      <c r="W23" s="3450"/>
      <c r="X23" s="3450"/>
      <c r="Y23" s="3451"/>
    </row>
    <row r="24" spans="1:25">
      <c r="A24" s="3449"/>
      <c r="B24" s="3450"/>
      <c r="C24" s="3450"/>
      <c r="D24" s="3450"/>
      <c r="E24" s="3450"/>
      <c r="F24" s="3450"/>
      <c r="G24" s="3450"/>
      <c r="H24" s="3450"/>
      <c r="I24" s="3450"/>
      <c r="J24" s="3450"/>
      <c r="K24" s="3450"/>
      <c r="L24" s="3450"/>
      <c r="M24" s="3450"/>
      <c r="N24" s="3450"/>
      <c r="O24" s="3450"/>
      <c r="P24" s="3450"/>
      <c r="Q24" s="3450"/>
      <c r="R24" s="3450"/>
      <c r="S24" s="3450"/>
      <c r="T24" s="3450"/>
      <c r="U24" s="3450"/>
      <c r="V24" s="3450"/>
      <c r="W24" s="3450"/>
      <c r="X24" s="3450"/>
      <c r="Y24" s="3451"/>
    </row>
    <row r="25" spans="1:25">
      <c r="A25" s="3452"/>
      <c r="B25" s="3453"/>
      <c r="C25" s="3453"/>
      <c r="D25" s="3453"/>
      <c r="E25" s="3453"/>
      <c r="F25" s="3453"/>
      <c r="G25" s="3453"/>
      <c r="H25" s="3453"/>
      <c r="I25" s="3453"/>
      <c r="J25" s="3453"/>
      <c r="K25" s="3453"/>
      <c r="L25" s="3453"/>
      <c r="M25" s="3453"/>
      <c r="N25" s="3453"/>
      <c r="O25" s="3453"/>
      <c r="P25" s="3453"/>
      <c r="Q25" s="3453"/>
      <c r="R25" s="3453"/>
      <c r="S25" s="3453"/>
      <c r="T25" s="3453"/>
      <c r="U25" s="3453"/>
      <c r="V25" s="3453"/>
      <c r="W25" s="3453"/>
      <c r="X25" s="3453"/>
      <c r="Y25" s="3454"/>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542" t="s">
        <v>381</v>
      </c>
      <c r="H27" s="1811"/>
      <c r="I27" s="1811"/>
      <c r="J27" s="2542" t="s">
        <v>382</v>
      </c>
      <c r="K27" s="1811"/>
      <c r="L27" s="1811"/>
      <c r="M27" s="2542" t="s">
        <v>1097</v>
      </c>
      <c r="N27" s="1811"/>
      <c r="O27" s="1811"/>
      <c r="P27" s="3455"/>
      <c r="Q27" s="2521"/>
      <c r="R27" s="2522"/>
      <c r="S27" s="98"/>
      <c r="T27" s="2542" t="s">
        <v>317</v>
      </c>
      <c r="U27" s="1811"/>
      <c r="V27" s="1811"/>
      <c r="W27" s="2542" t="s">
        <v>383</v>
      </c>
      <c r="X27" s="1811"/>
      <c r="Y27" s="1811"/>
    </row>
    <row r="28" spans="1:25">
      <c r="A28" s="98"/>
      <c r="B28" s="98"/>
      <c r="C28" s="98"/>
      <c r="D28" s="98"/>
      <c r="E28" s="98"/>
      <c r="F28" s="98"/>
      <c r="G28" s="1811"/>
      <c r="H28" s="1811"/>
      <c r="I28" s="1811"/>
      <c r="J28" s="1811"/>
      <c r="K28" s="1811"/>
      <c r="L28" s="1811"/>
      <c r="M28" s="1811"/>
      <c r="N28" s="1811"/>
      <c r="O28" s="1811"/>
      <c r="P28" s="2521"/>
      <c r="Q28" s="2521"/>
      <c r="R28" s="2522"/>
      <c r="S28" s="98"/>
      <c r="T28" s="1811"/>
      <c r="U28" s="1811"/>
      <c r="V28" s="1811"/>
      <c r="W28" s="1811"/>
      <c r="X28" s="1811"/>
      <c r="Y28" s="1811"/>
    </row>
    <row r="29" spans="1:25">
      <c r="A29" s="98"/>
      <c r="B29" s="98"/>
      <c r="C29" s="98"/>
      <c r="D29" s="98"/>
      <c r="E29" s="98"/>
      <c r="F29" s="98"/>
      <c r="G29" s="1811"/>
      <c r="H29" s="1811"/>
      <c r="I29" s="1811"/>
      <c r="J29" s="1811"/>
      <c r="K29" s="1811"/>
      <c r="L29" s="1811"/>
      <c r="M29" s="1811"/>
      <c r="N29" s="1811"/>
      <c r="O29" s="1811"/>
      <c r="P29" s="2521"/>
      <c r="Q29" s="2521"/>
      <c r="R29" s="2522"/>
      <c r="S29" s="98"/>
      <c r="T29" s="1811"/>
      <c r="U29" s="1811"/>
      <c r="V29" s="1811"/>
      <c r="W29" s="1811"/>
      <c r="X29" s="1811"/>
      <c r="Y29" s="1811"/>
    </row>
    <row r="30" spans="1:25">
      <c r="A30" s="98"/>
      <c r="B30" s="98"/>
      <c r="C30" s="98"/>
      <c r="D30" s="98"/>
      <c r="E30" s="98"/>
      <c r="F30" s="98"/>
      <c r="G30" s="1811"/>
      <c r="H30" s="1811"/>
      <c r="I30" s="1811"/>
      <c r="J30" s="1811"/>
      <c r="K30" s="1811"/>
      <c r="L30" s="1811"/>
      <c r="M30" s="1811"/>
      <c r="N30" s="1811"/>
      <c r="O30" s="1811"/>
      <c r="P30" s="2521"/>
      <c r="Q30" s="2521"/>
      <c r="R30" s="2522"/>
      <c r="S30" s="98"/>
      <c r="T30" s="1811"/>
      <c r="U30" s="1811"/>
      <c r="V30" s="1811"/>
      <c r="W30" s="1811"/>
      <c r="X30" s="1811"/>
      <c r="Y30" s="1811"/>
    </row>
    <row r="31" spans="1:25">
      <c r="A31" s="98"/>
      <c r="B31" s="98"/>
      <c r="C31" s="98"/>
      <c r="D31" s="98"/>
      <c r="E31" s="98"/>
      <c r="F31" s="98"/>
      <c r="G31" s="1811"/>
      <c r="H31" s="1811"/>
      <c r="I31" s="1811"/>
      <c r="J31" s="1811"/>
      <c r="K31" s="1811"/>
      <c r="L31" s="1811"/>
      <c r="M31" s="1811"/>
      <c r="N31" s="1811"/>
      <c r="O31" s="1811"/>
      <c r="P31" s="2521"/>
      <c r="Q31" s="2521"/>
      <c r="R31" s="2522"/>
      <c r="S31" s="98"/>
      <c r="T31" s="1811"/>
      <c r="U31" s="1811"/>
      <c r="V31" s="1811"/>
      <c r="W31" s="1811"/>
      <c r="X31" s="1811"/>
      <c r="Y31" s="1811"/>
    </row>
    <row r="32" spans="1:25">
      <c r="A32" s="98"/>
      <c r="B32" s="98"/>
      <c r="C32" s="98"/>
      <c r="D32" s="98"/>
      <c r="E32" s="98"/>
      <c r="F32" s="98"/>
      <c r="G32" s="1811"/>
      <c r="H32" s="1811"/>
      <c r="I32" s="1811"/>
      <c r="J32" s="1811"/>
      <c r="K32" s="1811"/>
      <c r="L32" s="1811"/>
      <c r="M32" s="1811"/>
      <c r="N32" s="1811"/>
      <c r="O32" s="1811"/>
      <c r="P32" s="2521"/>
      <c r="Q32" s="2521"/>
      <c r="R32" s="2522"/>
      <c r="S32" s="98"/>
      <c r="T32" s="1811"/>
      <c r="U32" s="1811"/>
      <c r="V32" s="1811"/>
      <c r="W32" s="1811"/>
      <c r="X32" s="1811"/>
      <c r="Y32" s="1811"/>
    </row>
    <row r="33" spans="1:25">
      <c r="A33" s="98"/>
      <c r="B33" s="98"/>
      <c r="C33" s="98"/>
      <c r="D33" s="98"/>
      <c r="E33" s="98"/>
      <c r="F33" s="98"/>
      <c r="G33" s="1811"/>
      <c r="H33" s="1811"/>
      <c r="I33" s="1811"/>
      <c r="J33" s="1811"/>
      <c r="K33" s="1811"/>
      <c r="L33" s="1811"/>
      <c r="M33" s="1811"/>
      <c r="N33" s="1811"/>
      <c r="O33" s="1811"/>
      <c r="P33" s="2521"/>
      <c r="Q33" s="2521"/>
      <c r="R33" s="2522"/>
      <c r="S33" s="98"/>
      <c r="T33" s="1811"/>
      <c r="U33" s="1811"/>
      <c r="V33" s="1811"/>
      <c r="W33" s="1811"/>
      <c r="X33" s="1811"/>
      <c r="Y33" s="1811"/>
    </row>
    <row r="34" spans="1:25">
      <c r="A34" s="98"/>
      <c r="B34" s="98"/>
      <c r="C34" s="98"/>
      <c r="D34" s="98"/>
      <c r="E34" s="98"/>
      <c r="F34" s="98"/>
      <c r="G34" s="1811"/>
      <c r="H34" s="1811"/>
      <c r="I34" s="1811"/>
      <c r="J34" s="1811"/>
      <c r="K34" s="1811"/>
      <c r="L34" s="1811"/>
      <c r="M34" s="1811"/>
      <c r="N34" s="1811"/>
      <c r="O34" s="1811"/>
      <c r="P34" s="2521"/>
      <c r="Q34" s="2521"/>
      <c r="R34" s="2522"/>
      <c r="S34" s="98"/>
      <c r="T34" s="1811"/>
      <c r="U34" s="1811"/>
      <c r="V34" s="1811"/>
      <c r="W34" s="1811"/>
      <c r="X34" s="1811"/>
      <c r="Y34" s="1811"/>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C11" sqref="C11"/>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392</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469" t="s">
        <v>393</v>
      </c>
      <c r="B7" s="3469"/>
      <c r="C7" s="3469"/>
      <c r="D7" s="3469"/>
      <c r="E7" s="3469"/>
      <c r="F7" s="3469"/>
      <c r="G7" s="3469"/>
      <c r="H7" s="3469"/>
      <c r="I7" s="3469"/>
      <c r="J7" s="3469"/>
      <c r="K7" s="3469"/>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470" t="str">
        <f>IF(入力シート!C24&lt;30000000,"福岡県"&amp;入力シート!C5&amp;"長　殿","福岡県知事　殿")</f>
        <v>福岡県○○県土整備事務所長　殿</v>
      </c>
      <c r="B12" s="3470"/>
      <c r="C12" s="3470"/>
      <c r="D12" s="3470"/>
      <c r="E12" s="184"/>
      <c r="F12" s="184"/>
      <c r="G12" s="184"/>
      <c r="H12" s="184"/>
      <c r="I12" s="184"/>
      <c r="J12" s="184"/>
      <c r="K12" s="184"/>
    </row>
    <row r="13" spans="1:11">
      <c r="A13" s="184"/>
      <c r="B13" s="184"/>
      <c r="C13" s="184"/>
      <c r="D13" s="184"/>
      <c r="E13" s="184"/>
      <c r="F13" s="184"/>
      <c r="G13" s="184"/>
      <c r="H13" s="185" t="s">
        <v>269</v>
      </c>
      <c r="I13" s="3471">
        <v>37778</v>
      </c>
      <c r="J13" s="3471"/>
      <c r="K13" s="3471"/>
    </row>
    <row r="14" spans="1:11">
      <c r="A14" s="184"/>
      <c r="B14" s="184"/>
      <c r="C14" s="184"/>
      <c r="D14" s="184"/>
      <c r="E14" s="184"/>
      <c r="F14" s="184"/>
      <c r="G14" s="184"/>
      <c r="I14" s="297"/>
      <c r="J14" s="297"/>
      <c r="K14" s="297"/>
    </row>
    <row r="15" spans="1:11">
      <c r="A15" s="184"/>
      <c r="B15" s="184"/>
      <c r="C15" s="184"/>
      <c r="D15" s="184"/>
      <c r="E15" s="184"/>
      <c r="F15" s="184"/>
      <c r="G15" s="302" t="s">
        <v>540</v>
      </c>
      <c r="H15" s="3472" t="str">
        <f>入力シート!C25</f>
        <v>福岡市博多区東公園７－７</v>
      </c>
      <c r="I15" s="3473"/>
      <c r="J15" s="3473"/>
      <c r="K15" s="3473"/>
    </row>
    <row r="16" spans="1:11">
      <c r="A16" s="184"/>
      <c r="B16" s="184"/>
      <c r="C16" s="184"/>
      <c r="D16" s="184"/>
      <c r="E16" s="184"/>
      <c r="F16" s="184"/>
      <c r="G16" s="184"/>
      <c r="H16" s="3473"/>
      <c r="I16" s="3473"/>
      <c r="J16" s="3473"/>
      <c r="K16" s="3473"/>
    </row>
    <row r="17" spans="1:11" ht="13.5" customHeight="1">
      <c r="A17" s="184"/>
      <c r="B17" s="184"/>
      <c r="C17" s="184"/>
      <c r="D17" s="184"/>
      <c r="E17" s="184"/>
      <c r="F17" s="186"/>
      <c r="G17" s="184"/>
      <c r="H17" s="3480" t="str">
        <f>入力シート!C26</f>
        <v>(株）福岡企画技調</v>
      </c>
      <c r="I17" s="1711"/>
      <c r="J17" s="1711"/>
      <c r="K17" s="1711"/>
    </row>
    <row r="18" spans="1:11">
      <c r="A18" s="184"/>
      <c r="B18" s="184"/>
      <c r="C18" s="184"/>
      <c r="D18" s="184"/>
      <c r="E18" s="184"/>
      <c r="F18" s="186"/>
      <c r="G18" s="308" t="s">
        <v>394</v>
      </c>
      <c r="H18" s="3480" t="str">
        <f>入力シート!C27</f>
        <v>代表取締役　企画太郎</v>
      </c>
      <c r="I18" s="1711"/>
      <c r="J18" s="1711"/>
      <c r="K18" s="373"/>
    </row>
    <row r="19" spans="1:11">
      <c r="A19" s="184"/>
      <c r="B19" s="184"/>
      <c r="C19" s="184"/>
      <c r="D19" s="184"/>
      <c r="E19" s="184"/>
      <c r="F19" s="184"/>
      <c r="G19" s="309" t="s">
        <v>395</v>
      </c>
      <c r="H19" s="3480" t="str">
        <f>入力シート!C16</f>
        <v>福岡次郎</v>
      </c>
      <c r="I19" s="3480"/>
      <c r="J19" s="3480"/>
      <c r="K19" s="374"/>
    </row>
    <row r="20" spans="1:11">
      <c r="A20" s="184"/>
      <c r="B20" s="184"/>
      <c r="C20" s="184"/>
      <c r="D20" s="184"/>
      <c r="E20" s="184"/>
      <c r="F20" s="184"/>
      <c r="G20" s="184"/>
      <c r="H20" s="184"/>
      <c r="I20" s="184"/>
      <c r="J20" s="184"/>
      <c r="K20" s="184"/>
    </row>
    <row r="21" spans="1:11">
      <c r="A21" s="184" t="s">
        <v>396</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397</v>
      </c>
      <c r="B25" s="3481" t="str">
        <f>"第50"&amp;入力シート!C3&amp;"-"&amp;入力シート!C4&amp;"号　"&amp;入力シート!C10</f>
        <v>第505-12345-001号　県道博多天神線排水性舗装工事（第２工区）</v>
      </c>
      <c r="C25" s="3482"/>
      <c r="D25" s="3482"/>
      <c r="E25" s="3482"/>
      <c r="F25" s="3482"/>
      <c r="G25" s="3483"/>
      <c r="H25" s="3484" t="s">
        <v>288</v>
      </c>
      <c r="I25" s="3485"/>
      <c r="J25" s="3486">
        <f>入力シート!C13</f>
        <v>45108</v>
      </c>
      <c r="K25" s="3487"/>
    </row>
    <row r="26" spans="1:11" ht="30" customHeight="1">
      <c r="A26" s="3476" t="s">
        <v>549</v>
      </c>
      <c r="B26" s="3477"/>
      <c r="C26" s="3488" t="s">
        <v>542</v>
      </c>
      <c r="D26" s="3488" t="s">
        <v>550</v>
      </c>
      <c r="E26" s="3502" t="s">
        <v>543</v>
      </c>
      <c r="F26" s="3503"/>
      <c r="G26" s="3503"/>
      <c r="H26" s="3503"/>
      <c r="I26" s="3504"/>
      <c r="J26" s="3476" t="s">
        <v>553</v>
      </c>
      <c r="K26" s="3477"/>
    </row>
    <row r="27" spans="1:11" ht="30" customHeight="1">
      <c r="A27" s="3478"/>
      <c r="B27" s="3479"/>
      <c r="C27" s="3489"/>
      <c r="D27" s="3489"/>
      <c r="E27" s="310" t="s">
        <v>399</v>
      </c>
      <c r="F27" s="3474" t="s">
        <v>551</v>
      </c>
      <c r="G27" s="3475"/>
      <c r="H27" s="3474" t="s">
        <v>552</v>
      </c>
      <c r="I27" s="3475"/>
      <c r="J27" s="3478"/>
      <c r="K27" s="3479"/>
    </row>
    <row r="28" spans="1:11" ht="20.25" customHeight="1">
      <c r="A28" s="3496" t="s">
        <v>1747</v>
      </c>
      <c r="B28" s="3497"/>
      <c r="C28" s="3509" t="s">
        <v>1748</v>
      </c>
      <c r="D28" s="3509" t="s">
        <v>1749</v>
      </c>
      <c r="E28" s="3512">
        <v>10</v>
      </c>
      <c r="F28" s="3490">
        <v>6</v>
      </c>
      <c r="G28" s="3491"/>
      <c r="H28" s="3490">
        <v>16</v>
      </c>
      <c r="I28" s="3491"/>
      <c r="J28" s="3496"/>
      <c r="K28" s="3497"/>
    </row>
    <row r="29" spans="1:11" ht="20.25" customHeight="1">
      <c r="A29" s="3498"/>
      <c r="B29" s="3499"/>
      <c r="C29" s="3510"/>
      <c r="D29" s="3510"/>
      <c r="E29" s="3513"/>
      <c r="F29" s="3492"/>
      <c r="G29" s="3493"/>
      <c r="H29" s="3492"/>
      <c r="I29" s="3493"/>
      <c r="J29" s="3498"/>
      <c r="K29" s="3499"/>
    </row>
    <row r="30" spans="1:11" ht="20.25" customHeight="1">
      <c r="A30" s="3500"/>
      <c r="B30" s="3501"/>
      <c r="C30" s="3511"/>
      <c r="D30" s="3511"/>
      <c r="E30" s="3514"/>
      <c r="F30" s="3494"/>
      <c r="G30" s="3495"/>
      <c r="H30" s="3494"/>
      <c r="I30" s="3495"/>
      <c r="J30" s="3500"/>
      <c r="K30" s="3501"/>
    </row>
    <row r="31" spans="1:11" ht="60" customHeight="1">
      <c r="A31" s="3505"/>
      <c r="B31" s="3506"/>
      <c r="C31" s="343"/>
      <c r="D31" s="343"/>
      <c r="E31" s="344"/>
      <c r="F31" s="3507"/>
      <c r="G31" s="3508"/>
      <c r="H31" s="3507"/>
      <c r="I31" s="3508"/>
      <c r="J31" s="3505"/>
      <c r="K31" s="3506"/>
    </row>
    <row r="32" spans="1:11" ht="60" customHeight="1">
      <c r="A32" s="3505"/>
      <c r="B32" s="3506"/>
      <c r="C32" s="343"/>
      <c r="D32" s="343"/>
      <c r="E32" s="344"/>
      <c r="F32" s="3507"/>
      <c r="G32" s="3508"/>
      <c r="H32" s="3507"/>
      <c r="I32" s="3508"/>
      <c r="J32" s="3505"/>
      <c r="K32" s="3506"/>
    </row>
    <row r="33" spans="1:11" ht="60" customHeight="1">
      <c r="A33" s="3505"/>
      <c r="B33" s="3506"/>
      <c r="C33" s="343"/>
      <c r="D33" s="343"/>
      <c r="E33" s="344"/>
      <c r="F33" s="3507"/>
      <c r="G33" s="3508"/>
      <c r="H33" s="3507"/>
      <c r="I33" s="3508"/>
      <c r="J33" s="3505"/>
      <c r="K33" s="3506"/>
    </row>
    <row r="34" spans="1:11" ht="60" customHeight="1">
      <c r="A34" s="3505"/>
      <c r="B34" s="3506"/>
      <c r="C34" s="343"/>
      <c r="D34" s="343"/>
      <c r="E34" s="344"/>
      <c r="F34" s="3507"/>
      <c r="G34" s="3508"/>
      <c r="H34" s="3507"/>
      <c r="I34" s="3508"/>
      <c r="J34" s="3505"/>
      <c r="K34" s="3506"/>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election activeCell="B11" sqref="B11:C11"/>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343</v>
      </c>
    </row>
    <row r="2" spans="1:20">
      <c r="A2" s="3540"/>
      <c r="B2" s="3541"/>
      <c r="C2" s="3541"/>
      <c r="D2" s="3541"/>
      <c r="E2" s="3541"/>
      <c r="F2" s="3541"/>
      <c r="G2" s="3541"/>
      <c r="H2" s="3541"/>
      <c r="I2" s="3541"/>
      <c r="J2" s="3541"/>
      <c r="K2" s="3541"/>
      <c r="L2" s="3541"/>
      <c r="M2" s="3541"/>
      <c r="N2" s="3541"/>
      <c r="O2" s="3541"/>
      <c r="P2" s="3541"/>
      <c r="Q2" s="3541"/>
      <c r="R2" s="3541"/>
      <c r="S2" s="3541"/>
      <c r="T2" s="3542"/>
    </row>
    <row r="3" spans="1:20" s="140" customFormat="1" ht="21">
      <c r="A3" s="136" t="s">
        <v>344</v>
      </c>
      <c r="B3" s="137"/>
      <c r="C3" s="137"/>
      <c r="D3" s="138"/>
      <c r="E3" s="137"/>
      <c r="F3" s="137"/>
      <c r="G3" s="137"/>
      <c r="H3" s="137"/>
      <c r="I3" s="137"/>
      <c r="J3" s="137"/>
      <c r="K3" s="137"/>
      <c r="L3" s="137"/>
      <c r="M3" s="137"/>
      <c r="N3" s="137"/>
      <c r="O3" s="137"/>
      <c r="P3" s="137"/>
      <c r="Q3" s="137"/>
      <c r="R3" s="137"/>
      <c r="S3" s="137"/>
      <c r="T3" s="139"/>
    </row>
    <row r="4" spans="1:20">
      <c r="A4" s="3543"/>
      <c r="B4" s="3531"/>
      <c r="C4" s="3531"/>
      <c r="D4" s="3531"/>
      <c r="E4" s="3531"/>
      <c r="F4" s="3531"/>
      <c r="G4" s="3531"/>
      <c r="H4" s="3531"/>
      <c r="I4" s="3531"/>
      <c r="J4" s="3531"/>
      <c r="K4" s="3531"/>
      <c r="L4" s="3531"/>
      <c r="M4" s="3531"/>
      <c r="N4" s="3531"/>
      <c r="O4" s="3531"/>
      <c r="P4" s="3531"/>
      <c r="Q4" s="3531"/>
      <c r="R4" s="3531"/>
      <c r="S4" s="3531"/>
      <c r="T4" s="3544"/>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345</v>
      </c>
      <c r="B6" s="145"/>
      <c r="C6" s="145"/>
      <c r="D6" s="146"/>
      <c r="E6" s="3515" t="s">
        <v>346</v>
      </c>
      <c r="F6" s="3516"/>
      <c r="G6" s="3516"/>
      <c r="H6" s="3516"/>
      <c r="I6" s="3517"/>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1094</v>
      </c>
    </row>
    <row r="8" spans="1:20">
      <c r="A8" s="141"/>
      <c r="B8" s="142"/>
      <c r="C8" s="142"/>
      <c r="D8" s="142"/>
      <c r="E8" s="142"/>
      <c r="F8" s="142"/>
      <c r="G8" s="142"/>
      <c r="H8" s="142"/>
      <c r="I8" s="142"/>
      <c r="J8" s="142"/>
      <c r="K8" s="142"/>
      <c r="L8" s="142"/>
      <c r="M8" s="142"/>
      <c r="N8" s="142"/>
      <c r="O8" s="142"/>
      <c r="P8" s="142"/>
      <c r="Q8" s="142"/>
      <c r="R8" s="3545" t="s">
        <v>347</v>
      </c>
      <c r="S8" s="3545"/>
      <c r="T8" s="143"/>
    </row>
    <row r="9" spans="1:20" ht="30" customHeight="1">
      <c r="A9" s="3543"/>
      <c r="B9" s="3546"/>
      <c r="C9" s="3546"/>
      <c r="D9" s="3546"/>
      <c r="E9" s="3546"/>
      <c r="F9" s="3546"/>
      <c r="G9" s="3546"/>
      <c r="H9" s="3546"/>
      <c r="I9" s="3546"/>
      <c r="J9" s="3546"/>
      <c r="K9" s="3546"/>
      <c r="L9" s="3546"/>
      <c r="M9" s="3546"/>
      <c r="N9" s="3546"/>
      <c r="O9" s="3546"/>
      <c r="P9" s="3546"/>
      <c r="Q9" s="3546"/>
      <c r="R9" s="3528"/>
      <c r="S9" s="3528"/>
      <c r="T9" s="143"/>
    </row>
    <row r="10" spans="1:20" ht="44.25" customHeight="1">
      <c r="A10" s="3543"/>
      <c r="B10" s="3527"/>
      <c r="C10" s="3527"/>
      <c r="D10" s="3527"/>
      <c r="E10" s="3527"/>
      <c r="F10" s="3527"/>
      <c r="G10" s="3527"/>
      <c r="H10" s="3527"/>
      <c r="I10" s="3527"/>
      <c r="J10" s="3527"/>
      <c r="K10" s="3527"/>
      <c r="L10" s="3527"/>
      <c r="M10" s="3527"/>
      <c r="N10" s="3527"/>
      <c r="O10" s="3527"/>
      <c r="P10" s="3527"/>
      <c r="Q10" s="3527"/>
      <c r="R10" s="3528"/>
      <c r="S10" s="3528"/>
      <c r="T10" s="143"/>
    </row>
    <row r="11" spans="1:20" ht="30" customHeight="1">
      <c r="A11" s="3543"/>
      <c r="B11" s="3527"/>
      <c r="C11" s="3527"/>
      <c r="D11" s="3527"/>
      <c r="E11" s="3527"/>
      <c r="F11" s="3527"/>
      <c r="G11" s="3527"/>
      <c r="H11" s="3527"/>
      <c r="I11" s="3527"/>
      <c r="J11" s="3527"/>
      <c r="K11" s="3527"/>
      <c r="L11" s="3527"/>
      <c r="M11" s="3527"/>
      <c r="N11" s="3527"/>
      <c r="O11" s="3527"/>
      <c r="P11" s="3527"/>
      <c r="Q11" s="3527"/>
      <c r="R11" s="3528"/>
      <c r="S11" s="3528"/>
      <c r="T11" s="143"/>
    </row>
    <row r="12" spans="1:20" ht="44.25" customHeight="1">
      <c r="A12" s="3543"/>
      <c r="B12" s="3527"/>
      <c r="C12" s="3527"/>
      <c r="D12" s="3527"/>
      <c r="E12" s="3527"/>
      <c r="F12" s="3527"/>
      <c r="G12" s="3527"/>
      <c r="H12" s="3527"/>
      <c r="I12" s="3527"/>
      <c r="J12" s="3527"/>
      <c r="K12" s="3527"/>
      <c r="L12" s="3527"/>
      <c r="M12" s="3527"/>
      <c r="N12" s="3527"/>
      <c r="O12" s="3527"/>
      <c r="P12" s="3527"/>
      <c r="Q12" s="3527"/>
      <c r="R12" s="3528"/>
      <c r="S12" s="3528"/>
      <c r="T12" s="143"/>
    </row>
    <row r="13" spans="1:20">
      <c r="A13" s="3543"/>
      <c r="B13" s="3531"/>
      <c r="C13" s="3531"/>
      <c r="D13" s="3531"/>
      <c r="E13" s="3531"/>
      <c r="F13" s="3531"/>
      <c r="G13" s="3531"/>
      <c r="H13" s="3531"/>
      <c r="I13" s="3531"/>
      <c r="J13" s="3531"/>
      <c r="K13" s="3531"/>
      <c r="L13" s="3531"/>
      <c r="M13" s="3531"/>
      <c r="N13" s="3531"/>
      <c r="O13" s="3531"/>
      <c r="P13" s="3531"/>
      <c r="Q13" s="3531"/>
      <c r="R13" s="235"/>
      <c r="S13" s="235"/>
      <c r="T13" s="143"/>
    </row>
    <row r="14" spans="1:20" ht="20.100000000000001" customHeight="1">
      <c r="A14" s="144" t="s">
        <v>482</v>
      </c>
      <c r="B14" s="145"/>
      <c r="C14" s="146"/>
      <c r="D14" s="3518" t="s">
        <v>1725</v>
      </c>
      <c r="E14" s="3519"/>
      <c r="F14" s="3519"/>
      <c r="G14" s="3519"/>
      <c r="H14" s="3519"/>
      <c r="I14" s="3519"/>
      <c r="J14" s="3519"/>
      <c r="K14" s="3519"/>
      <c r="L14" s="3519"/>
      <c r="M14" s="3519"/>
      <c r="N14" s="3519"/>
      <c r="O14" s="3520"/>
      <c r="P14" s="3528" t="s">
        <v>348</v>
      </c>
      <c r="Q14" s="3528"/>
      <c r="R14" s="3549"/>
      <c r="S14" s="3550"/>
      <c r="T14" s="3551"/>
    </row>
    <row r="15" spans="1:20" ht="20.100000000000001" customHeight="1">
      <c r="A15" s="144" t="s">
        <v>349</v>
      </c>
      <c r="B15" s="146"/>
      <c r="C15" s="148"/>
      <c r="D15" s="3537">
        <v>48736</v>
      </c>
      <c r="E15" s="3538"/>
      <c r="F15" s="3538"/>
      <c r="G15" s="3538"/>
      <c r="H15" s="3538"/>
      <c r="I15" s="3538"/>
      <c r="J15" s="3539" t="s">
        <v>1726</v>
      </c>
      <c r="K15" s="3539"/>
      <c r="L15" s="3547">
        <v>0.95138888888888884</v>
      </c>
      <c r="M15" s="3547"/>
      <c r="N15" s="3547"/>
      <c r="O15" s="3548"/>
      <c r="P15" s="3528" t="s">
        <v>350</v>
      </c>
      <c r="Q15" s="3528"/>
      <c r="R15" s="1071" t="s">
        <v>1724</v>
      </c>
      <c r="S15" s="1070"/>
      <c r="T15" s="1072"/>
    </row>
    <row r="16" spans="1:20" ht="20.100000000000001" customHeight="1">
      <c r="A16" s="144" t="s">
        <v>351</v>
      </c>
      <c r="B16" s="145"/>
      <c r="C16" s="146"/>
      <c r="D16" s="3518" t="s">
        <v>1727</v>
      </c>
      <c r="E16" s="3519"/>
      <c r="F16" s="3519"/>
      <c r="G16" s="3519"/>
      <c r="H16" s="3519"/>
      <c r="I16" s="3519"/>
      <c r="J16" s="3519"/>
      <c r="K16" s="3519"/>
      <c r="L16" s="3519"/>
      <c r="M16" s="3519"/>
      <c r="N16" s="3519"/>
      <c r="O16" s="3519"/>
      <c r="P16" s="3519"/>
      <c r="Q16" s="3519"/>
      <c r="R16" s="3519"/>
      <c r="S16" s="3519"/>
      <c r="T16" s="1072"/>
    </row>
    <row r="17" spans="1:20" ht="20.100000000000001" customHeight="1">
      <c r="A17" s="144" t="s">
        <v>287</v>
      </c>
      <c r="B17" s="145"/>
      <c r="C17" s="146"/>
      <c r="D17" s="3534" t="str">
        <f>"第50"&amp;入力シート!C3&amp;"-"&amp;入力シート!C4&amp;"号　"&amp;入力シート!C10</f>
        <v>第505-12345-001号　県道博多天神線排水性舗装工事（第２工区）</v>
      </c>
      <c r="E17" s="3535"/>
      <c r="F17" s="3535"/>
      <c r="G17" s="3535"/>
      <c r="H17" s="3535"/>
      <c r="I17" s="3535"/>
      <c r="J17" s="3535"/>
      <c r="K17" s="3535"/>
      <c r="L17" s="3535"/>
      <c r="M17" s="3535"/>
      <c r="N17" s="3535"/>
      <c r="O17" s="3535"/>
      <c r="P17" s="3535"/>
      <c r="Q17" s="3535"/>
      <c r="R17" s="3535"/>
      <c r="S17" s="3535"/>
      <c r="T17" s="3536"/>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352</v>
      </c>
      <c r="B19" s="158"/>
      <c r="C19" s="159"/>
      <c r="D19" s="142"/>
      <c r="E19" s="3532">
        <f>入力シート!C14</f>
        <v>45109</v>
      </c>
      <c r="F19" s="3533"/>
      <c r="G19" s="3533"/>
      <c r="H19" s="3533"/>
      <c r="I19" s="160" t="s">
        <v>353</v>
      </c>
      <c r="J19" s="142"/>
      <c r="K19" s="3532">
        <f>入力シート!C15</f>
        <v>45257</v>
      </c>
      <c r="L19" s="3533"/>
      <c r="M19" s="3533"/>
      <c r="N19" s="3533"/>
      <c r="O19" s="3533"/>
      <c r="P19" s="160" t="s">
        <v>483</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354</v>
      </c>
      <c r="B21" s="145"/>
      <c r="C21" s="146"/>
      <c r="D21" s="3521" t="str">
        <f>入力シート!C26</f>
        <v>(株）福岡企画技調</v>
      </c>
      <c r="E21" s="3522"/>
      <c r="F21" s="3522"/>
      <c r="G21" s="3522"/>
      <c r="H21" s="3522"/>
      <c r="I21" s="3522"/>
      <c r="J21" s="3522"/>
      <c r="K21" s="3522"/>
      <c r="L21" s="3522"/>
      <c r="M21" s="3522"/>
      <c r="N21" s="3522"/>
      <c r="O21" s="3522"/>
      <c r="P21" s="3522"/>
      <c r="Q21" s="3522"/>
      <c r="R21" s="3522"/>
      <c r="S21" s="3522"/>
      <c r="T21" s="3523"/>
    </row>
    <row r="22" spans="1:20" ht="20.100000000000001" customHeight="1">
      <c r="A22" s="3524" t="s">
        <v>355</v>
      </c>
      <c r="B22" s="170" t="s">
        <v>356</v>
      </c>
      <c r="C22" s="171"/>
      <c r="D22" s="172"/>
      <c r="E22" s="171" t="s">
        <v>484</v>
      </c>
      <c r="F22" s="171"/>
      <c r="G22" s="170" t="s">
        <v>485</v>
      </c>
      <c r="H22" s="172"/>
      <c r="I22" s="171" t="s">
        <v>357</v>
      </c>
      <c r="J22" s="171"/>
      <c r="K22" s="171"/>
      <c r="L22" s="170" t="s">
        <v>358</v>
      </c>
      <c r="M22" s="171"/>
      <c r="N22" s="172"/>
      <c r="O22" s="171" t="s">
        <v>359</v>
      </c>
      <c r="P22" s="171"/>
      <c r="Q22" s="171"/>
      <c r="R22" s="171"/>
      <c r="S22" s="171"/>
      <c r="T22" s="173"/>
    </row>
    <row r="23" spans="1:20" ht="20.100000000000001" customHeight="1">
      <c r="A23" s="3525"/>
      <c r="B23" s="3552" t="s">
        <v>1728</v>
      </c>
      <c r="C23" s="3553"/>
      <c r="D23" s="3555"/>
      <c r="E23" s="3552" t="s">
        <v>1729</v>
      </c>
      <c r="F23" s="3555"/>
      <c r="G23" s="3552" t="s">
        <v>1730</v>
      </c>
      <c r="H23" s="3555"/>
      <c r="I23" s="3552" t="s">
        <v>1731</v>
      </c>
      <c r="J23" s="3553"/>
      <c r="K23" s="3555"/>
      <c r="L23" s="3552" t="s">
        <v>1732</v>
      </c>
      <c r="M23" s="3553"/>
      <c r="N23" s="3555"/>
      <c r="O23" s="3552" t="s">
        <v>1733</v>
      </c>
      <c r="P23" s="3553"/>
      <c r="Q23" s="3553"/>
      <c r="R23" s="3553"/>
      <c r="S23" s="3553"/>
      <c r="T23" s="3554"/>
    </row>
    <row r="24" spans="1:20" ht="20.100000000000001" customHeight="1">
      <c r="A24" s="3525"/>
      <c r="B24" s="3552"/>
      <c r="C24" s="3553"/>
      <c r="D24" s="3555"/>
      <c r="E24" s="3552"/>
      <c r="F24" s="3555"/>
      <c r="G24" s="3552"/>
      <c r="H24" s="3555"/>
      <c r="I24" s="3552"/>
      <c r="J24" s="3553"/>
      <c r="K24" s="3555"/>
      <c r="L24" s="3552"/>
      <c r="M24" s="3553"/>
      <c r="N24" s="3555"/>
      <c r="O24" s="3552"/>
      <c r="P24" s="3553"/>
      <c r="Q24" s="3553"/>
      <c r="R24" s="3553"/>
      <c r="S24" s="3553"/>
      <c r="T24" s="3554"/>
    </row>
    <row r="25" spans="1:20" ht="20.100000000000001" customHeight="1">
      <c r="A25" s="3526"/>
      <c r="B25" s="3552"/>
      <c r="C25" s="3553"/>
      <c r="D25" s="3555"/>
      <c r="E25" s="3552"/>
      <c r="F25" s="3555"/>
      <c r="G25" s="3552"/>
      <c r="H25" s="3555"/>
      <c r="I25" s="3552"/>
      <c r="J25" s="3553"/>
      <c r="K25" s="3555"/>
      <c r="L25" s="3552"/>
      <c r="M25" s="3553"/>
      <c r="N25" s="3555"/>
      <c r="O25" s="3552"/>
      <c r="P25" s="3553"/>
      <c r="Q25" s="3553"/>
      <c r="R25" s="3553"/>
      <c r="S25" s="3553"/>
      <c r="T25" s="3554"/>
    </row>
    <row r="26" spans="1:20" ht="13.5" customHeight="1">
      <c r="A26" s="3524" t="s">
        <v>360</v>
      </c>
      <c r="B26" s="174" t="s">
        <v>361</v>
      </c>
      <c r="C26" s="175"/>
      <c r="D26" s="175"/>
      <c r="E26" s="175"/>
      <c r="F26" s="175"/>
      <c r="G26" s="175"/>
      <c r="H26" s="175"/>
      <c r="I26" s="175"/>
      <c r="J26" s="175"/>
      <c r="K26" s="175"/>
      <c r="L26" s="175"/>
      <c r="M26" s="175"/>
      <c r="N26" s="175"/>
      <c r="O26" s="175"/>
      <c r="P26" s="175"/>
      <c r="Q26" s="175"/>
      <c r="R26" s="175"/>
      <c r="S26" s="175"/>
      <c r="T26" s="176"/>
    </row>
    <row r="27" spans="1:20">
      <c r="A27" s="3525"/>
      <c r="B27" s="3556" t="s">
        <v>1734</v>
      </c>
      <c r="C27" s="3557"/>
      <c r="D27" s="3557"/>
      <c r="E27" s="3557"/>
      <c r="F27" s="3557"/>
      <c r="G27" s="3557"/>
      <c r="H27" s="3557"/>
      <c r="I27" s="3557"/>
      <c r="J27" s="3557"/>
      <c r="K27" s="3557"/>
      <c r="L27" s="3557"/>
      <c r="M27" s="3557"/>
      <c r="N27" s="3557"/>
      <c r="O27" s="3557"/>
      <c r="P27" s="3557"/>
      <c r="Q27" s="3557"/>
      <c r="R27" s="3557"/>
      <c r="S27" s="3557"/>
      <c r="T27" s="3558"/>
    </row>
    <row r="28" spans="1:20">
      <c r="A28" s="3525"/>
      <c r="B28" s="3556"/>
      <c r="C28" s="3557"/>
      <c r="D28" s="3557"/>
      <c r="E28" s="3557"/>
      <c r="F28" s="3557"/>
      <c r="G28" s="3557"/>
      <c r="H28" s="3557"/>
      <c r="I28" s="3557"/>
      <c r="J28" s="3557"/>
      <c r="K28" s="3557"/>
      <c r="L28" s="3557"/>
      <c r="M28" s="3557"/>
      <c r="N28" s="3557"/>
      <c r="O28" s="3557"/>
      <c r="P28" s="3557"/>
      <c r="Q28" s="3557"/>
      <c r="R28" s="3557"/>
      <c r="S28" s="3557"/>
      <c r="T28" s="3558"/>
    </row>
    <row r="29" spans="1:20">
      <c r="A29" s="3525"/>
      <c r="B29" s="3556"/>
      <c r="C29" s="3557"/>
      <c r="D29" s="3557"/>
      <c r="E29" s="3557"/>
      <c r="F29" s="3557"/>
      <c r="G29" s="3557"/>
      <c r="H29" s="3557"/>
      <c r="I29" s="3557"/>
      <c r="J29" s="3557"/>
      <c r="K29" s="3557"/>
      <c r="L29" s="3557"/>
      <c r="M29" s="3557"/>
      <c r="N29" s="3557"/>
      <c r="O29" s="3557"/>
      <c r="P29" s="3557"/>
      <c r="Q29" s="3557"/>
      <c r="R29" s="3557"/>
      <c r="S29" s="3557"/>
      <c r="T29" s="3558"/>
    </row>
    <row r="30" spans="1:20">
      <c r="A30" s="3525"/>
      <c r="B30" s="3556"/>
      <c r="C30" s="3557"/>
      <c r="D30" s="3557"/>
      <c r="E30" s="3557"/>
      <c r="F30" s="3557"/>
      <c r="G30" s="3557"/>
      <c r="H30" s="3557"/>
      <c r="I30" s="3557"/>
      <c r="J30" s="3557"/>
      <c r="K30" s="3557"/>
      <c r="L30" s="3557"/>
      <c r="M30" s="3557"/>
      <c r="N30" s="3557"/>
      <c r="O30" s="3557"/>
      <c r="P30" s="3557"/>
      <c r="Q30" s="3557"/>
      <c r="R30" s="3557"/>
      <c r="S30" s="3557"/>
      <c r="T30" s="3558"/>
    </row>
    <row r="31" spans="1:20">
      <c r="A31" s="3525"/>
      <c r="B31" s="3556"/>
      <c r="C31" s="3557"/>
      <c r="D31" s="3557"/>
      <c r="E31" s="3557"/>
      <c r="F31" s="3557"/>
      <c r="G31" s="3557"/>
      <c r="H31" s="3557"/>
      <c r="I31" s="3557"/>
      <c r="J31" s="3557"/>
      <c r="K31" s="3557"/>
      <c r="L31" s="3557"/>
      <c r="M31" s="3557"/>
      <c r="N31" s="3557"/>
      <c r="O31" s="3557"/>
      <c r="P31" s="3557"/>
      <c r="Q31" s="3557"/>
      <c r="R31" s="3557"/>
      <c r="S31" s="3557"/>
      <c r="T31" s="3558"/>
    </row>
    <row r="32" spans="1:20">
      <c r="A32" s="3525"/>
      <c r="B32" s="3556"/>
      <c r="C32" s="3557"/>
      <c r="D32" s="3557"/>
      <c r="E32" s="3557"/>
      <c r="F32" s="3557"/>
      <c r="G32" s="3557"/>
      <c r="H32" s="3557"/>
      <c r="I32" s="3557"/>
      <c r="J32" s="3557"/>
      <c r="K32" s="3557"/>
      <c r="L32" s="3557"/>
      <c r="M32" s="3557"/>
      <c r="N32" s="3557"/>
      <c r="O32" s="3557"/>
      <c r="P32" s="3557"/>
      <c r="Q32" s="3557"/>
      <c r="R32" s="3557"/>
      <c r="S32" s="3557"/>
      <c r="T32" s="3558"/>
    </row>
    <row r="33" spans="1:20">
      <c r="A33" s="3525"/>
      <c r="B33" s="3556"/>
      <c r="C33" s="3557"/>
      <c r="D33" s="3557"/>
      <c r="E33" s="3557"/>
      <c r="F33" s="3557"/>
      <c r="G33" s="3557"/>
      <c r="H33" s="3557"/>
      <c r="I33" s="3557"/>
      <c r="J33" s="3557"/>
      <c r="K33" s="3557"/>
      <c r="L33" s="3557"/>
      <c r="M33" s="3557"/>
      <c r="N33" s="3557"/>
      <c r="O33" s="3557"/>
      <c r="P33" s="3557"/>
      <c r="Q33" s="3557"/>
      <c r="R33" s="3557"/>
      <c r="S33" s="3557"/>
      <c r="T33" s="3558"/>
    </row>
    <row r="34" spans="1:20">
      <c r="A34" s="3525"/>
      <c r="B34" s="3556"/>
      <c r="C34" s="3557"/>
      <c r="D34" s="3557"/>
      <c r="E34" s="3557"/>
      <c r="F34" s="3557"/>
      <c r="G34" s="3557"/>
      <c r="H34" s="3557"/>
      <c r="I34" s="3557"/>
      <c r="J34" s="3557"/>
      <c r="K34" s="3557"/>
      <c r="L34" s="3557"/>
      <c r="M34" s="3557"/>
      <c r="N34" s="3557"/>
      <c r="O34" s="3557"/>
      <c r="P34" s="3557"/>
      <c r="Q34" s="3557"/>
      <c r="R34" s="3557"/>
      <c r="S34" s="3557"/>
      <c r="T34" s="3558"/>
    </row>
    <row r="35" spans="1:20">
      <c r="A35" s="3525"/>
      <c r="B35" s="3556"/>
      <c r="C35" s="3557"/>
      <c r="D35" s="3557"/>
      <c r="E35" s="3557"/>
      <c r="F35" s="3557"/>
      <c r="G35" s="3557"/>
      <c r="H35" s="3557"/>
      <c r="I35" s="3557"/>
      <c r="J35" s="3557"/>
      <c r="K35" s="3557"/>
      <c r="L35" s="3557"/>
      <c r="M35" s="3557"/>
      <c r="N35" s="3557"/>
      <c r="O35" s="3557"/>
      <c r="P35" s="3557"/>
      <c r="Q35" s="3557"/>
      <c r="R35" s="3557"/>
      <c r="S35" s="3557"/>
      <c r="T35" s="3558"/>
    </row>
    <row r="36" spans="1:20">
      <c r="A36" s="3525"/>
      <c r="B36" s="3556"/>
      <c r="C36" s="3557"/>
      <c r="D36" s="3557"/>
      <c r="E36" s="3557"/>
      <c r="F36" s="3557"/>
      <c r="G36" s="3557"/>
      <c r="H36" s="3557"/>
      <c r="I36" s="3557"/>
      <c r="J36" s="3557"/>
      <c r="K36" s="3557"/>
      <c r="L36" s="3557"/>
      <c r="M36" s="3557"/>
      <c r="N36" s="3557"/>
      <c r="O36" s="3557"/>
      <c r="P36" s="3557"/>
      <c r="Q36" s="3557"/>
      <c r="R36" s="3557"/>
      <c r="S36" s="3557"/>
      <c r="T36" s="3558"/>
    </row>
    <row r="37" spans="1:20">
      <c r="A37" s="3526"/>
      <c r="B37" s="3559"/>
      <c r="C37" s="3560"/>
      <c r="D37" s="3560"/>
      <c r="E37" s="3560"/>
      <c r="F37" s="3560"/>
      <c r="G37" s="3560"/>
      <c r="H37" s="3560"/>
      <c r="I37" s="3560"/>
      <c r="J37" s="3560"/>
      <c r="K37" s="3560"/>
      <c r="L37" s="3560"/>
      <c r="M37" s="3560"/>
      <c r="N37" s="3560"/>
      <c r="O37" s="3560"/>
      <c r="P37" s="3560"/>
      <c r="Q37" s="3560"/>
      <c r="R37" s="3560"/>
      <c r="S37" s="3560"/>
      <c r="T37" s="3561"/>
    </row>
    <row r="38" spans="1:20">
      <c r="A38" s="3524" t="s">
        <v>362</v>
      </c>
      <c r="B38" s="1076"/>
      <c r="C38" s="1077"/>
      <c r="D38" s="1077"/>
      <c r="E38" s="1077"/>
      <c r="F38" s="1077"/>
      <c r="G38" s="1077"/>
      <c r="H38" s="1077"/>
      <c r="I38" s="1077"/>
      <c r="J38" s="1077"/>
      <c r="K38" s="1077"/>
      <c r="L38" s="1077"/>
      <c r="M38" s="1077"/>
      <c r="N38" s="1077"/>
      <c r="O38" s="1077"/>
      <c r="P38" s="1077"/>
      <c r="Q38" s="1077"/>
      <c r="R38" s="1077"/>
      <c r="S38" s="1077"/>
      <c r="T38" s="1078"/>
    </row>
    <row r="39" spans="1:20" ht="13.5" customHeight="1">
      <c r="A39" s="3525"/>
      <c r="B39" s="1073" t="s">
        <v>363</v>
      </c>
      <c r="C39" s="1074"/>
      <c r="D39" s="1074"/>
      <c r="E39" s="1074"/>
      <c r="F39" s="1074"/>
      <c r="G39" s="1074"/>
      <c r="H39" s="1074"/>
      <c r="I39" s="1074"/>
      <c r="J39" s="1074"/>
      <c r="K39" s="1074"/>
      <c r="L39" s="1074"/>
      <c r="M39" s="1074"/>
      <c r="N39" s="1074"/>
      <c r="O39" s="1074"/>
      <c r="P39" s="1074"/>
      <c r="Q39" s="1074"/>
      <c r="R39" s="1074"/>
      <c r="S39" s="1074"/>
      <c r="T39" s="1075"/>
    </row>
    <row r="40" spans="1:20" ht="13.5" customHeight="1">
      <c r="A40" s="3525"/>
      <c r="B40" s="1073" t="s">
        <v>364</v>
      </c>
      <c r="C40" s="1074"/>
      <c r="D40" s="1074"/>
      <c r="E40" s="1074"/>
      <c r="F40" s="1074"/>
      <c r="G40" s="1074"/>
      <c r="H40" s="1074"/>
      <c r="I40" s="1074"/>
      <c r="J40" s="1074"/>
      <c r="K40" s="1074"/>
      <c r="L40" s="1074"/>
      <c r="M40" s="1074"/>
      <c r="N40" s="1074"/>
      <c r="O40" s="1074"/>
      <c r="P40" s="1074"/>
      <c r="Q40" s="1074"/>
      <c r="R40" s="1074"/>
      <c r="S40" s="1074"/>
      <c r="T40" s="1075"/>
    </row>
    <row r="41" spans="1:20" ht="13.5" customHeight="1">
      <c r="A41" s="3525"/>
      <c r="B41" s="1073" t="s">
        <v>365</v>
      </c>
      <c r="C41" s="1074"/>
      <c r="D41" s="1074"/>
      <c r="E41" s="1074"/>
      <c r="F41" s="1074"/>
      <c r="G41" s="1074"/>
      <c r="H41" s="1074"/>
      <c r="I41" s="1074"/>
      <c r="J41" s="1074"/>
      <c r="K41" s="1074"/>
      <c r="L41" s="1074"/>
      <c r="M41" s="1074"/>
      <c r="N41" s="1074"/>
      <c r="O41" s="1074"/>
      <c r="P41" s="1074"/>
      <c r="Q41" s="1074"/>
      <c r="R41" s="1074"/>
      <c r="S41" s="1074"/>
      <c r="T41" s="1075"/>
    </row>
    <row r="42" spans="1:20" ht="13.5" customHeight="1">
      <c r="A42" s="3525"/>
      <c r="B42" s="1073" t="s">
        <v>366</v>
      </c>
      <c r="C42" s="1074"/>
      <c r="D42" s="1074"/>
      <c r="E42" s="1074"/>
      <c r="F42" s="1074"/>
      <c r="G42" s="1074"/>
      <c r="H42" s="1074"/>
      <c r="I42" s="1074"/>
      <c r="J42" s="1074"/>
      <c r="K42" s="1074"/>
      <c r="L42" s="1074"/>
      <c r="M42" s="1074"/>
      <c r="N42" s="1074"/>
      <c r="O42" s="1074"/>
      <c r="P42" s="1074"/>
      <c r="Q42" s="1074"/>
      <c r="R42" s="1074"/>
      <c r="S42" s="1074"/>
      <c r="T42" s="1075"/>
    </row>
    <row r="43" spans="1:20" ht="13.5" customHeight="1">
      <c r="A43" s="3525"/>
      <c r="B43" s="1073" t="s">
        <v>367</v>
      </c>
      <c r="C43" s="1074"/>
      <c r="D43" s="1074"/>
      <c r="E43" s="1074"/>
      <c r="F43" s="1074"/>
      <c r="G43" s="1074"/>
      <c r="H43" s="1074"/>
      <c r="I43" s="1074"/>
      <c r="J43" s="1074"/>
      <c r="K43" s="1074"/>
      <c r="L43" s="1074"/>
      <c r="M43" s="1074"/>
      <c r="N43" s="1074"/>
      <c r="O43" s="1074"/>
      <c r="P43" s="1074"/>
      <c r="Q43" s="1074"/>
      <c r="R43" s="1074"/>
      <c r="S43" s="1074"/>
      <c r="T43" s="1075"/>
    </row>
    <row r="44" spans="1:20" ht="13.5" customHeight="1">
      <c r="A44" s="3525"/>
      <c r="B44" s="1073"/>
      <c r="C44" s="1074"/>
      <c r="D44" s="1074"/>
      <c r="E44" s="1074"/>
      <c r="F44" s="1074"/>
      <c r="G44" s="1074"/>
      <c r="H44" s="1074"/>
      <c r="I44" s="1074"/>
      <c r="J44" s="1074"/>
      <c r="K44" s="1074"/>
      <c r="L44" s="1074"/>
      <c r="M44" s="1074"/>
      <c r="N44" s="1074"/>
      <c r="O44" s="1074"/>
      <c r="P44" s="1074"/>
      <c r="Q44" s="1074"/>
      <c r="R44" s="1074"/>
      <c r="S44" s="1074"/>
      <c r="T44" s="1075"/>
    </row>
    <row r="45" spans="1:20" ht="13.5" customHeight="1">
      <c r="A45" s="3525"/>
      <c r="B45" s="1073"/>
      <c r="C45" s="1074"/>
      <c r="D45" s="1074"/>
      <c r="E45" s="1074"/>
      <c r="F45" s="1074"/>
      <c r="G45" s="1074"/>
      <c r="H45" s="1074"/>
      <c r="I45" s="1074"/>
      <c r="J45" s="1074"/>
      <c r="K45" s="1074"/>
      <c r="L45" s="1074"/>
      <c r="M45" s="1074"/>
      <c r="N45" s="1074"/>
      <c r="O45" s="1074"/>
      <c r="P45" s="1074"/>
      <c r="Q45" s="1074"/>
      <c r="R45" s="1074"/>
      <c r="S45" s="1074"/>
      <c r="T45" s="1075"/>
    </row>
    <row r="46" spans="1:20" ht="14.25" customHeight="1" thickBot="1">
      <c r="A46" s="3529"/>
      <c r="B46" s="1079"/>
      <c r="C46" s="1080"/>
      <c r="D46" s="1080"/>
      <c r="E46" s="1080"/>
      <c r="F46" s="1080"/>
      <c r="G46" s="1080"/>
      <c r="H46" s="1080"/>
      <c r="I46" s="1080"/>
      <c r="J46" s="1080"/>
      <c r="K46" s="1080"/>
      <c r="L46" s="1080"/>
      <c r="M46" s="1080"/>
      <c r="N46" s="1080"/>
      <c r="O46" s="1080"/>
      <c r="P46" s="1080"/>
      <c r="Q46" s="1080"/>
      <c r="R46" s="1080"/>
      <c r="S46" s="1080"/>
      <c r="T46" s="1081"/>
    </row>
    <row r="47" spans="1:20">
      <c r="A47" s="135" t="s">
        <v>368</v>
      </c>
      <c r="B47" s="135" t="s">
        <v>369</v>
      </c>
    </row>
    <row r="48" spans="1:20">
      <c r="B48" s="3530" t="s">
        <v>370</v>
      </c>
      <c r="C48" s="3530"/>
      <c r="D48" s="3530"/>
      <c r="E48" s="3530"/>
      <c r="F48" s="3530"/>
      <c r="G48" s="3530"/>
      <c r="H48" s="3530"/>
      <c r="I48" s="3530"/>
      <c r="J48" s="3530"/>
      <c r="K48" s="3530"/>
      <c r="L48" s="3530"/>
      <c r="M48" s="3530"/>
      <c r="N48" s="3530"/>
      <c r="O48" s="3530"/>
      <c r="P48" s="3530"/>
      <c r="Q48" s="3530"/>
      <c r="R48" s="3530"/>
      <c r="S48" s="3530"/>
      <c r="T48" s="3530"/>
    </row>
    <row r="49" spans="2:20">
      <c r="B49" s="3530"/>
      <c r="C49" s="3530"/>
      <c r="D49" s="3530"/>
      <c r="E49" s="3530"/>
      <c r="F49" s="3530"/>
      <c r="G49" s="3530"/>
      <c r="H49" s="3530"/>
      <c r="I49" s="3530"/>
      <c r="J49" s="3530"/>
      <c r="K49" s="3530"/>
      <c r="L49" s="3530"/>
      <c r="M49" s="3530"/>
      <c r="N49" s="3530"/>
      <c r="O49" s="3530"/>
      <c r="P49" s="3530"/>
      <c r="Q49" s="3530"/>
      <c r="R49" s="3530"/>
      <c r="S49" s="3530"/>
      <c r="T49" s="3530"/>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G27" sqref="G27"/>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659" t="s">
        <v>648</v>
      </c>
      <c r="B1" s="1660"/>
    </row>
    <row r="2" spans="1:7" ht="34.5" customHeight="1">
      <c r="A2" s="1661" t="s">
        <v>649</v>
      </c>
      <c r="B2" s="1661"/>
      <c r="C2" s="1661"/>
      <c r="D2" s="1661"/>
      <c r="E2" s="1661"/>
      <c r="F2" s="1661"/>
    </row>
    <row r="3" spans="1:7" ht="27" customHeight="1">
      <c r="B3" s="700"/>
      <c r="D3" s="1643">
        <v>37778</v>
      </c>
      <c r="E3" s="1643"/>
      <c r="F3" s="436"/>
      <c r="G3" s="436"/>
    </row>
    <row r="4" spans="1:7" ht="13.5" customHeight="1">
      <c r="A4" s="1662" t="s">
        <v>650</v>
      </c>
      <c r="B4" s="1660"/>
    </row>
    <row r="5" spans="1:7" ht="13.5" customHeight="1">
      <c r="A5" s="1657" t="s">
        <v>651</v>
      </c>
      <c r="B5" s="1658"/>
      <c r="C5" s="1663" t="str">
        <f>入力シート!C25</f>
        <v>福岡市博多区東公園７－７</v>
      </c>
      <c r="D5" s="1663"/>
      <c r="E5" s="1663"/>
    </row>
    <row r="6" spans="1:7" ht="27" customHeight="1">
      <c r="A6" s="1657" t="s">
        <v>652</v>
      </c>
      <c r="B6" s="1658"/>
      <c r="C6" s="1663" t="str">
        <f>入力シート!C26</f>
        <v>(株）福岡企画技調</v>
      </c>
      <c r="D6" s="1663"/>
      <c r="E6" s="697"/>
    </row>
    <row r="7" spans="1:7" ht="27" customHeight="1">
      <c r="A7" s="1657" t="s">
        <v>1002</v>
      </c>
      <c r="B7" s="1658"/>
      <c r="C7" s="1663" t="str">
        <f>入力シート!C27</f>
        <v>代表取締役　企画太郎</v>
      </c>
      <c r="D7" s="1663"/>
      <c r="E7" s="701" t="s">
        <v>1003</v>
      </c>
    </row>
    <row r="8" spans="1:7" ht="14.25">
      <c r="A8" s="1674" t="s">
        <v>1005</v>
      </c>
      <c r="B8" s="1675"/>
    </row>
    <row r="9" spans="1:7">
      <c r="A9" s="702" t="s">
        <v>653</v>
      </c>
      <c r="B9" s="1648" t="str">
        <f>"令和"&amp;入力シート!C3&amp;"年度　　第　"&amp;入力シート!C4&amp;"　号　　"</f>
        <v>令和5年度　　第　12345-001　号　　</v>
      </c>
      <c r="C9" s="1648"/>
      <c r="D9" s="1648"/>
      <c r="E9" s="1648"/>
    </row>
    <row r="10" spans="1:7">
      <c r="A10" s="702" t="s">
        <v>287</v>
      </c>
      <c r="B10" s="1656" t="str">
        <f>入力シート!C10</f>
        <v>県道博多天神線排水性舗装工事（第２工区）</v>
      </c>
      <c r="C10" s="1656"/>
      <c r="D10" s="1656"/>
      <c r="E10" s="1656"/>
    </row>
    <row r="11" spans="1:7">
      <c r="A11" s="1652" t="s">
        <v>654</v>
      </c>
      <c r="B11" s="1653" t="str">
        <f>入力シート!C11&amp; " 　　"&amp;入力シート!C12</f>
        <v>主要地方道博多天神線 　　福岡市博多区東公園地内</v>
      </c>
      <c r="C11" s="1653"/>
      <c r="D11" s="1653"/>
      <c r="E11" s="1653"/>
    </row>
    <row r="12" spans="1:7">
      <c r="A12" s="1652"/>
      <c r="B12" s="1653"/>
      <c r="C12" s="1653"/>
      <c r="D12" s="1653"/>
      <c r="E12" s="1653"/>
    </row>
    <row r="13" spans="1:7">
      <c r="A13" s="702" t="s">
        <v>655</v>
      </c>
      <c r="B13" s="1654">
        <f>入力シート!C24</f>
        <v>4000000</v>
      </c>
      <c r="C13" s="1654"/>
      <c r="D13" s="1654"/>
      <c r="E13" s="1654"/>
    </row>
    <row r="14" spans="1:7">
      <c r="A14" s="702" t="s">
        <v>656</v>
      </c>
      <c r="B14" s="1656" t="str">
        <f>入力シート!C20</f>
        <v>福岡三郎</v>
      </c>
      <c r="C14" s="1656"/>
      <c r="D14" s="1656"/>
      <c r="E14" s="1656"/>
    </row>
    <row r="15" spans="1:7">
      <c r="A15" s="702" t="s">
        <v>657</v>
      </c>
      <c r="B15" s="1656" t="str">
        <f>入力シート!C16</f>
        <v>福岡次郎</v>
      </c>
      <c r="C15" s="1656"/>
      <c r="D15" s="1656"/>
      <c r="E15" s="1656"/>
    </row>
    <row r="16" spans="1:7" ht="14.25">
      <c r="A16" s="397"/>
    </row>
    <row r="17" spans="1:5" ht="38.25" customHeight="1">
      <c r="A17" s="1664" t="s">
        <v>658</v>
      </c>
      <c r="B17" s="1664"/>
      <c r="C17" s="1664"/>
      <c r="D17" s="1664"/>
      <c r="E17" s="1664"/>
    </row>
    <row r="18" spans="1:5">
      <c r="A18" s="398"/>
    </row>
    <row r="19" spans="1:5" ht="13.5" customHeight="1">
      <c r="A19" s="1662" t="s">
        <v>1006</v>
      </c>
      <c r="B19" s="1660"/>
    </row>
    <row r="20" spans="1:5" ht="14.25">
      <c r="A20" s="704" t="s">
        <v>659</v>
      </c>
      <c r="B20" s="1655"/>
      <c r="C20" s="1655"/>
      <c r="D20" s="1655"/>
      <c r="E20" s="1655"/>
    </row>
    <row r="21" spans="1:5" ht="14.25">
      <c r="A21" s="704" t="s">
        <v>653</v>
      </c>
      <c r="B21" s="1655"/>
      <c r="C21" s="1655"/>
      <c r="D21" s="1655"/>
      <c r="E21" s="1655"/>
    </row>
    <row r="22" spans="1:5" ht="14.25">
      <c r="A22" s="704" t="s">
        <v>287</v>
      </c>
      <c r="B22" s="1655"/>
      <c r="C22" s="1655"/>
      <c r="D22" s="1655"/>
      <c r="E22" s="1655"/>
    </row>
    <row r="23" spans="1:5" ht="14.25">
      <c r="A23" s="704" t="s">
        <v>654</v>
      </c>
      <c r="B23" s="1655"/>
      <c r="C23" s="1655"/>
      <c r="D23" s="1655"/>
      <c r="E23" s="1655"/>
    </row>
    <row r="24" spans="1:5" ht="27.75" customHeight="1">
      <c r="A24" s="704" t="s">
        <v>660</v>
      </c>
      <c r="B24" s="1686" t="s">
        <v>1091</v>
      </c>
      <c r="C24" s="1686"/>
      <c r="D24" s="1686"/>
      <c r="E24" s="1686"/>
    </row>
    <row r="25" spans="1:5" ht="14.25">
      <c r="A25" s="704" t="s">
        <v>655</v>
      </c>
      <c r="B25" s="1655"/>
      <c r="C25" s="1655"/>
      <c r="D25" s="1655"/>
      <c r="E25" s="1655"/>
    </row>
    <row r="26" spans="1:5" s="698" customFormat="1" ht="14.25">
      <c r="A26" s="708" t="s">
        <v>1007</v>
      </c>
      <c r="B26" s="1655"/>
      <c r="C26" s="1655"/>
      <c r="D26" s="1655"/>
      <c r="E26" s="1655"/>
    </row>
    <row r="27" spans="1:5" s="698" customFormat="1" ht="14.25">
      <c r="A27" s="708" t="s">
        <v>1008</v>
      </c>
      <c r="B27" s="1655"/>
      <c r="C27" s="1655"/>
      <c r="D27" s="1655"/>
      <c r="E27" s="1655"/>
    </row>
    <row r="28" spans="1:5" s="698" customFormat="1" ht="14.25">
      <c r="A28" s="705"/>
      <c r="B28" s="706"/>
      <c r="C28" s="706"/>
      <c r="D28" s="706"/>
      <c r="E28" s="706"/>
    </row>
    <row r="29" spans="1:5">
      <c r="A29" s="1662" t="s">
        <v>661</v>
      </c>
      <c r="B29" s="1660"/>
    </row>
    <row r="30" spans="1:5" ht="247.7" customHeight="1">
      <c r="A30" s="1677"/>
      <c r="B30" s="1678"/>
      <c r="C30" s="1678"/>
      <c r="D30" s="1678"/>
      <c r="E30" s="1679"/>
    </row>
    <row r="31" spans="1:5" ht="13.5" customHeight="1">
      <c r="A31" s="1680"/>
      <c r="B31" s="1681"/>
      <c r="C31" s="1681"/>
      <c r="D31" s="1681"/>
      <c r="E31" s="1682"/>
    </row>
    <row r="32" spans="1:5" ht="22.5" customHeight="1">
      <c r="A32" s="1683"/>
      <c r="B32" s="1684"/>
      <c r="C32" s="1684"/>
      <c r="D32" s="1684"/>
      <c r="E32" s="1685"/>
    </row>
    <row r="33" spans="1:5" s="698" customFormat="1" ht="22.5" customHeight="1">
      <c r="A33" s="1676" t="s">
        <v>662</v>
      </c>
      <c r="B33" s="1676"/>
      <c r="C33" s="1676"/>
      <c r="D33" s="1676"/>
      <c r="E33" s="1676"/>
    </row>
    <row r="34" spans="1:5">
      <c r="A34" s="1673" t="s">
        <v>663</v>
      </c>
      <c r="B34" s="1673"/>
      <c r="C34" s="1673"/>
      <c r="D34" s="1673"/>
      <c r="E34" s="1673"/>
    </row>
    <row r="35" spans="1:5">
      <c r="A35" s="398"/>
    </row>
    <row r="36" spans="1:5">
      <c r="A36" s="1687" t="s">
        <v>664</v>
      </c>
      <c r="B36" s="1660"/>
    </row>
    <row r="37" spans="1:5">
      <c r="A37" s="398"/>
    </row>
    <row r="38" spans="1:5" ht="25.5" customHeight="1">
      <c r="A38" s="1664" t="s">
        <v>665</v>
      </c>
      <c r="B38" s="1664"/>
      <c r="C38" s="1664"/>
      <c r="D38" s="1664"/>
      <c r="E38" s="1664"/>
    </row>
    <row r="39" spans="1:5">
      <c r="A39" s="400"/>
    </row>
    <row r="40" spans="1:5" ht="13.5" customHeight="1">
      <c r="A40" s="1664" t="s">
        <v>666</v>
      </c>
      <c r="B40" s="1664"/>
      <c r="C40" s="1664"/>
      <c r="D40" s="1664"/>
      <c r="E40" s="1664"/>
    </row>
    <row r="41" spans="1:5">
      <c r="A41" s="398"/>
    </row>
    <row r="42" spans="1:5" ht="26.25" customHeight="1">
      <c r="A42" s="1671" t="s">
        <v>667</v>
      </c>
      <c r="B42" s="1671"/>
      <c r="C42" s="1671"/>
      <c r="D42" s="1671"/>
      <c r="E42" s="1671"/>
    </row>
    <row r="43" spans="1:5">
      <c r="A43" s="400"/>
    </row>
    <row r="44" spans="1:5">
      <c r="A44" s="1659" t="s">
        <v>668</v>
      </c>
      <c r="B44" s="1660"/>
    </row>
    <row r="45" spans="1:5" s="698" customFormat="1">
      <c r="A45" s="699"/>
    </row>
    <row r="46" spans="1:5" s="698" customFormat="1">
      <c r="A46" s="699"/>
      <c r="B46" s="1672"/>
      <c r="C46" s="1672"/>
      <c r="D46" s="1672"/>
    </row>
    <row r="47" spans="1:5" s="698" customFormat="1">
      <c r="A47" s="699"/>
      <c r="B47" s="1672"/>
      <c r="C47" s="1672"/>
      <c r="D47" s="1672"/>
    </row>
    <row r="48" spans="1:5" s="698" customFormat="1">
      <c r="A48" s="699"/>
      <c r="B48" s="1672"/>
      <c r="C48" s="1672"/>
      <c r="D48" s="1672"/>
    </row>
    <row r="49" spans="1:4" s="698" customFormat="1">
      <c r="A49" s="699"/>
      <c r="B49" s="1672"/>
      <c r="C49" s="1672"/>
      <c r="D49" s="1672"/>
    </row>
    <row r="50" spans="1:4" s="698" customFormat="1">
      <c r="A50" s="699"/>
      <c r="B50" s="1672"/>
      <c r="C50" s="1672"/>
      <c r="D50" s="1672"/>
    </row>
    <row r="51" spans="1:4" s="698" customFormat="1">
      <c r="A51" s="699"/>
      <c r="B51" s="1672"/>
      <c r="C51" s="1672"/>
      <c r="D51" s="1672"/>
    </row>
    <row r="52" spans="1:4" s="698" customFormat="1">
      <c r="A52" s="699"/>
      <c r="B52" s="1672"/>
      <c r="C52" s="1672"/>
      <c r="D52" s="1672"/>
    </row>
    <row r="53" spans="1:4" s="698" customFormat="1">
      <c r="A53" s="699"/>
      <c r="B53" s="1672"/>
      <c r="C53" s="1672"/>
      <c r="D53" s="1672"/>
    </row>
    <row r="54" spans="1:4" s="698" customFormat="1">
      <c r="A54" s="699"/>
      <c r="B54" s="1672"/>
      <c r="C54" s="1672"/>
      <c r="D54" s="1672"/>
    </row>
    <row r="55" spans="1:4" s="698" customFormat="1">
      <c r="A55" s="699"/>
    </row>
    <row r="56" spans="1:4" s="698" customFormat="1">
      <c r="A56" s="699"/>
    </row>
    <row r="57" spans="1:4" s="698" customFormat="1">
      <c r="A57" s="699"/>
    </row>
    <row r="58" spans="1:4" s="698" customFormat="1">
      <c r="A58" s="699"/>
    </row>
    <row r="59" spans="1:4" s="698" customFormat="1">
      <c r="A59" s="699"/>
    </row>
    <row r="60" spans="1:4" s="698" customFormat="1">
      <c r="A60" s="699"/>
    </row>
    <row r="61" spans="1:4" s="698" customFormat="1">
      <c r="A61" s="699"/>
    </row>
    <row r="62" spans="1:4" s="698" customFormat="1">
      <c r="A62" s="699"/>
    </row>
    <row r="63" spans="1:4" s="698" customFormat="1">
      <c r="A63" s="699"/>
    </row>
    <row r="64" spans="1:4" s="698" customFormat="1">
      <c r="A64" s="699"/>
    </row>
    <row r="65" spans="1:1" s="698" customFormat="1">
      <c r="A65" s="699"/>
    </row>
    <row r="66" spans="1:1" s="698" customFormat="1">
      <c r="A66" s="699"/>
    </row>
    <row r="67" spans="1:1" s="698" customFormat="1">
      <c r="A67" s="699"/>
    </row>
    <row r="68" spans="1:1" s="698" customFormat="1">
      <c r="A68" s="699"/>
    </row>
    <row r="69" spans="1:1" s="698" customFormat="1">
      <c r="A69" s="699"/>
    </row>
    <row r="70" spans="1:1" s="698" customFormat="1">
      <c r="A70" s="699"/>
    </row>
    <row r="71" spans="1:1" s="698" customFormat="1">
      <c r="A71" s="699"/>
    </row>
    <row r="72" spans="1:1" s="698" customFormat="1">
      <c r="A72" s="699"/>
    </row>
    <row r="73" spans="1:1" s="698" customFormat="1">
      <c r="A73" s="699"/>
    </row>
    <row r="74" spans="1:1" s="698" customFormat="1">
      <c r="A74" s="699"/>
    </row>
    <row r="75" spans="1:1" s="698" customFormat="1">
      <c r="A75" s="699"/>
    </row>
    <row r="76" spans="1:1" s="698" customFormat="1">
      <c r="A76" s="699"/>
    </row>
    <row r="77" spans="1:1" s="698" customFormat="1">
      <c r="A77" s="699"/>
    </row>
    <row r="78" spans="1:1" s="698" customFormat="1">
      <c r="A78" s="699"/>
    </row>
    <row r="79" spans="1:1" s="698" customFormat="1">
      <c r="A79" s="699"/>
    </row>
    <row r="80" spans="1:1" s="698" customFormat="1">
      <c r="A80" s="699"/>
    </row>
    <row r="81" spans="1:5" s="698" customFormat="1">
      <c r="A81" s="699"/>
    </row>
    <row r="82" spans="1:5" s="698" customFormat="1">
      <c r="A82" s="699"/>
    </row>
    <row r="83" spans="1:5" s="698" customFormat="1">
      <c r="A83" s="699"/>
    </row>
    <row r="84" spans="1:5" s="698" customFormat="1">
      <c r="A84" s="699"/>
    </row>
    <row r="85" spans="1:5" s="698" customFormat="1">
      <c r="A85" s="699"/>
    </row>
    <row r="86" spans="1:5" s="698" customFormat="1">
      <c r="A86" s="699"/>
    </row>
    <row r="87" spans="1:5" s="698" customFormat="1">
      <c r="A87" s="699"/>
    </row>
    <row r="88" spans="1:5" s="698" customFormat="1">
      <c r="A88" s="699"/>
    </row>
    <row r="89" spans="1:5" s="698" customFormat="1">
      <c r="A89" s="699"/>
    </row>
    <row r="90" spans="1:5" s="698" customFormat="1">
      <c r="A90" s="699"/>
    </row>
    <row r="91" spans="1:5">
      <c r="A91" s="401"/>
    </row>
    <row r="92" spans="1:5">
      <c r="A92" s="1659" t="s">
        <v>669</v>
      </c>
      <c r="B92" s="1660"/>
    </row>
    <row r="93" spans="1:5" ht="34.5" customHeight="1">
      <c r="A93" s="1661" t="s">
        <v>670</v>
      </c>
      <c r="B93" s="1661"/>
      <c r="C93" s="1661"/>
      <c r="D93" s="1661"/>
      <c r="E93" s="1661"/>
    </row>
    <row r="94" spans="1:5" ht="14.25">
      <c r="A94" s="397"/>
    </row>
    <row r="95" spans="1:5" ht="27" customHeight="1">
      <c r="A95" s="1665" t="s">
        <v>1092</v>
      </c>
      <c r="B95" s="1666"/>
    </row>
    <row r="96" spans="1:5" ht="14.25">
      <c r="A96" s="397"/>
    </row>
    <row r="97" spans="1:5" ht="14.25">
      <c r="A97" s="397"/>
    </row>
    <row r="98" spans="1:5" ht="13.5" customHeight="1">
      <c r="A98" s="1662" t="s">
        <v>2016</v>
      </c>
      <c r="B98" s="1660"/>
    </row>
    <row r="99" spans="1:5" ht="14.25">
      <c r="A99" s="397"/>
    </row>
    <row r="100" spans="1:5" ht="14.25">
      <c r="A100" s="397"/>
    </row>
    <row r="101" spans="1:5" ht="27" customHeight="1">
      <c r="A101" s="1668" t="str">
        <f>"福岡県"&amp;入力シート!C5&amp;"長"</f>
        <v>福岡県○○県土整備事務所長</v>
      </c>
      <c r="B101" s="1668"/>
      <c r="C101" s="1668"/>
      <c r="D101" s="1668"/>
      <c r="E101" s="1668"/>
    </row>
    <row r="102" spans="1:5" ht="13.5" customHeight="1">
      <c r="A102" s="1662" t="s">
        <v>671</v>
      </c>
      <c r="B102" s="1660"/>
    </row>
    <row r="103" spans="1:5" ht="14.25">
      <c r="A103" s="1674" t="s">
        <v>1005</v>
      </c>
      <c r="B103" s="1675"/>
    </row>
    <row r="104" spans="1:5">
      <c r="A104" s="703" t="s">
        <v>653</v>
      </c>
      <c r="B104" s="1648" t="str">
        <f>B9</f>
        <v>令和5年度　　第　12345-001　号　　</v>
      </c>
      <c r="C104" s="1648"/>
      <c r="D104" s="1648"/>
      <c r="E104" s="1648"/>
    </row>
    <row r="105" spans="1:5">
      <c r="A105" s="703" t="s">
        <v>287</v>
      </c>
      <c r="B105" s="1648" t="str">
        <f>B10</f>
        <v>県道博多天神線排水性舗装工事（第２工区）</v>
      </c>
      <c r="C105" s="1648"/>
      <c r="D105" s="1648"/>
      <c r="E105" s="1648"/>
    </row>
    <row r="106" spans="1:5">
      <c r="A106" s="1652" t="s">
        <v>654</v>
      </c>
      <c r="B106" s="1653" t="str">
        <f>B11</f>
        <v>主要地方道博多天神線 　　福岡市博多区東公園地内</v>
      </c>
      <c r="C106" s="1653"/>
      <c r="D106" s="1653"/>
      <c r="E106" s="1653"/>
    </row>
    <row r="107" spans="1:5">
      <c r="A107" s="1652"/>
      <c r="B107" s="1653"/>
      <c r="C107" s="1653"/>
      <c r="D107" s="1653"/>
      <c r="E107" s="1653"/>
    </row>
    <row r="108" spans="1:5">
      <c r="A108" s="703" t="s">
        <v>655</v>
      </c>
      <c r="B108" s="1654">
        <f>B13</f>
        <v>4000000</v>
      </c>
      <c r="C108" s="1654"/>
      <c r="D108" s="1654"/>
      <c r="E108" s="1654"/>
    </row>
    <row r="109" spans="1:5">
      <c r="A109" s="703" t="s">
        <v>656</v>
      </c>
      <c r="B109" s="1654" t="str">
        <f t="shared" ref="B109:B110" si="0">B14</f>
        <v>福岡三郎</v>
      </c>
      <c r="C109" s="1654"/>
      <c r="D109" s="1654"/>
      <c r="E109" s="1654"/>
    </row>
    <row r="110" spans="1:5">
      <c r="A110" s="703" t="s">
        <v>657</v>
      </c>
      <c r="B110" s="1654" t="str">
        <f t="shared" si="0"/>
        <v>福岡次郎</v>
      </c>
      <c r="C110" s="1654"/>
      <c r="D110" s="1654"/>
      <c r="E110" s="1654"/>
    </row>
    <row r="111" spans="1:5" ht="14.25">
      <c r="A111" s="397"/>
    </row>
    <row r="112" spans="1:5" ht="14.25">
      <c r="A112" s="397"/>
    </row>
    <row r="113" spans="1:5" ht="25.5" customHeight="1">
      <c r="A113" s="1670" t="s">
        <v>672</v>
      </c>
      <c r="B113" s="1670"/>
      <c r="C113" s="1670"/>
      <c r="D113" s="1670"/>
      <c r="E113" s="1670"/>
    </row>
    <row r="114" spans="1:5" ht="38.25" customHeight="1">
      <c r="A114" s="1671" t="s">
        <v>1009</v>
      </c>
      <c r="B114" s="1671"/>
      <c r="C114" s="1671"/>
      <c r="D114" s="1671"/>
      <c r="E114" s="1671"/>
    </row>
    <row r="115" spans="1:5">
      <c r="A115" s="398"/>
    </row>
    <row r="116" spans="1:5">
      <c r="A116" s="398"/>
    </row>
    <row r="117" spans="1:5" ht="13.5" customHeight="1">
      <c r="A117" s="1649" t="s">
        <v>10</v>
      </c>
      <c r="B117" s="1649"/>
      <c r="C117" s="1649"/>
      <c r="D117" s="1649"/>
      <c r="E117" s="1649"/>
    </row>
    <row r="118" spans="1:5">
      <c r="A118" s="398"/>
    </row>
    <row r="119" spans="1:5" ht="13.5" customHeight="1">
      <c r="A119" s="1662" t="s">
        <v>1006</v>
      </c>
      <c r="B119" s="1660"/>
    </row>
    <row r="120" spans="1:5" ht="14.25">
      <c r="A120" s="704" t="s">
        <v>659</v>
      </c>
      <c r="B120" s="1667">
        <f>B20</f>
        <v>0</v>
      </c>
      <c r="C120" s="1667"/>
      <c r="D120" s="1667"/>
      <c r="E120" s="1667"/>
    </row>
    <row r="121" spans="1:5" ht="14.25">
      <c r="A121" s="704" t="s">
        <v>653</v>
      </c>
      <c r="B121" s="1667">
        <f t="shared" ref="B121:B127" si="1">B21</f>
        <v>0</v>
      </c>
      <c r="C121" s="1667"/>
      <c r="D121" s="1667"/>
      <c r="E121" s="1667"/>
    </row>
    <row r="122" spans="1:5" ht="14.25">
      <c r="A122" s="704" t="s">
        <v>287</v>
      </c>
      <c r="B122" s="1667">
        <f t="shared" si="1"/>
        <v>0</v>
      </c>
      <c r="C122" s="1667"/>
      <c r="D122" s="1667"/>
      <c r="E122" s="1667"/>
    </row>
    <row r="123" spans="1:5" ht="14.25">
      <c r="A123" s="704" t="s">
        <v>654</v>
      </c>
      <c r="B123" s="1667">
        <f t="shared" si="1"/>
        <v>0</v>
      </c>
      <c r="C123" s="1667"/>
      <c r="D123" s="1667"/>
      <c r="E123" s="1667"/>
    </row>
    <row r="124" spans="1:5" ht="13.5" customHeight="1">
      <c r="A124" s="704" t="s">
        <v>660</v>
      </c>
      <c r="B124" s="1667" t="str">
        <f>B24</f>
        <v>　　年　　月　　日　～　 　　年　　月　　日</v>
      </c>
      <c r="C124" s="1667"/>
      <c r="D124" s="1667"/>
      <c r="E124" s="1667"/>
    </row>
    <row r="125" spans="1:5" ht="14.25">
      <c r="A125" s="704" t="s">
        <v>655</v>
      </c>
      <c r="B125" s="1667">
        <f t="shared" si="1"/>
        <v>0</v>
      </c>
      <c r="C125" s="1667"/>
      <c r="D125" s="1667"/>
      <c r="E125" s="1667"/>
    </row>
    <row r="126" spans="1:5" s="698" customFormat="1" ht="14.25">
      <c r="A126" s="708" t="s">
        <v>1007</v>
      </c>
      <c r="B126" s="1667">
        <f t="shared" si="1"/>
        <v>0</v>
      </c>
      <c r="C126" s="1667"/>
      <c r="D126" s="1667"/>
      <c r="E126" s="1667"/>
    </row>
    <row r="127" spans="1:5" s="698" customFormat="1" ht="14.25">
      <c r="A127" s="708" t="s">
        <v>1008</v>
      </c>
      <c r="B127" s="1667">
        <f t="shared" si="1"/>
        <v>0</v>
      </c>
      <c r="C127" s="1667"/>
      <c r="D127" s="1667"/>
      <c r="E127" s="1667"/>
    </row>
    <row r="128" spans="1:5" s="698" customFormat="1" ht="14.25">
      <c r="A128" s="705"/>
      <c r="B128" s="707"/>
      <c r="C128" s="707"/>
      <c r="D128" s="707"/>
      <c r="E128" s="707"/>
    </row>
    <row r="129" spans="1:5" s="698" customFormat="1" ht="14.25">
      <c r="A129" s="705"/>
      <c r="B129" s="707"/>
      <c r="C129" s="707"/>
      <c r="D129" s="707"/>
      <c r="E129" s="707"/>
    </row>
    <row r="130" spans="1:5" s="698" customFormat="1" ht="14.25">
      <c r="A130" s="705"/>
      <c r="B130" s="707"/>
      <c r="C130" s="707"/>
      <c r="D130" s="707"/>
      <c r="E130" s="707"/>
    </row>
    <row r="131" spans="1:5" s="698" customFormat="1" ht="14.25">
      <c r="A131" s="705"/>
      <c r="B131" s="707"/>
      <c r="C131" s="707"/>
      <c r="D131" s="707"/>
      <c r="E131" s="707"/>
    </row>
    <row r="132" spans="1:5" s="698" customFormat="1" ht="14.25">
      <c r="A132" s="705"/>
      <c r="B132" s="707"/>
      <c r="C132" s="707"/>
      <c r="D132" s="707"/>
      <c r="E132" s="707"/>
    </row>
    <row r="133" spans="1:5" s="698" customFormat="1" ht="14.25">
      <c r="A133" s="705"/>
      <c r="B133" s="707"/>
      <c r="C133" s="707"/>
      <c r="D133" s="707"/>
      <c r="E133" s="707"/>
    </row>
    <row r="134" spans="1:5" s="698" customFormat="1" ht="14.25">
      <c r="A134" s="705"/>
      <c r="B134" s="707"/>
      <c r="C134" s="707"/>
      <c r="D134" s="707"/>
      <c r="E134" s="707"/>
    </row>
    <row r="135" spans="1:5" s="698" customFormat="1" ht="14.25">
      <c r="A135" s="705"/>
      <c r="B135" s="707"/>
      <c r="C135" s="707"/>
      <c r="D135" s="707"/>
      <c r="E135" s="707"/>
    </row>
    <row r="136" spans="1:5" s="698" customFormat="1" ht="14.25">
      <c r="A136" s="705"/>
      <c r="B136" s="707"/>
      <c r="C136" s="707"/>
      <c r="D136" s="707"/>
      <c r="E136" s="707"/>
    </row>
    <row r="137" spans="1:5" s="698" customFormat="1" ht="14.25">
      <c r="A137" s="705"/>
      <c r="B137" s="707"/>
      <c r="C137" s="707"/>
      <c r="D137" s="707"/>
      <c r="E137" s="707"/>
    </row>
    <row r="138" spans="1:5" s="698" customFormat="1" ht="14.25">
      <c r="A138" s="705"/>
      <c r="B138" s="707"/>
      <c r="C138" s="707"/>
      <c r="D138" s="707"/>
      <c r="E138" s="707"/>
    </row>
    <row r="139" spans="1:5" s="698" customFormat="1" ht="14.25">
      <c r="A139" s="705"/>
      <c r="B139" s="707"/>
      <c r="C139" s="707"/>
      <c r="D139" s="707"/>
      <c r="E139" s="707"/>
    </row>
    <row r="140" spans="1:5" s="698" customFormat="1" ht="14.25">
      <c r="A140" s="705"/>
      <c r="B140" s="707"/>
      <c r="C140" s="707"/>
      <c r="D140" s="707"/>
      <c r="E140" s="707"/>
    </row>
    <row r="141" spans="1:5" s="698" customFormat="1" ht="14.25">
      <c r="A141" s="705"/>
      <c r="B141" s="707"/>
      <c r="C141" s="707"/>
      <c r="D141" s="707"/>
      <c r="E141" s="707"/>
    </row>
    <row r="142" spans="1:5">
      <c r="A142" s="399"/>
    </row>
    <row r="144" spans="1:5">
      <c r="A144" s="1659" t="s">
        <v>673</v>
      </c>
      <c r="B144" s="1660"/>
    </row>
    <row r="145" spans="1:5" ht="34.5" customHeight="1">
      <c r="A145" s="1669" t="s">
        <v>674</v>
      </c>
      <c r="B145" s="1669"/>
      <c r="C145" s="1669"/>
      <c r="D145" s="1669"/>
      <c r="E145" s="1669"/>
    </row>
    <row r="146" spans="1:5" ht="14.25">
      <c r="A146" s="397"/>
    </row>
    <row r="147" spans="1:5" ht="27" customHeight="1">
      <c r="A147" s="1665" t="s">
        <v>1092</v>
      </c>
      <c r="B147" s="1666"/>
    </row>
    <row r="148" spans="1:5" ht="14.25">
      <c r="A148" s="397"/>
    </row>
    <row r="149" spans="1:5" ht="14.25">
      <c r="A149" s="397"/>
    </row>
    <row r="150" spans="1:5" ht="13.5" customHeight="1">
      <c r="A150" s="1662" t="s">
        <v>2016</v>
      </c>
      <c r="B150" s="1660"/>
    </row>
    <row r="151" spans="1:5" ht="14.25">
      <c r="A151" s="397"/>
    </row>
    <row r="152" spans="1:5" ht="14.25">
      <c r="A152" s="397"/>
    </row>
    <row r="153" spans="1:5" ht="27" customHeight="1">
      <c r="A153" s="1668" t="str">
        <f>"福岡県"&amp;入力シート!C5&amp;"長"</f>
        <v>福岡県○○県土整備事務所長</v>
      </c>
      <c r="B153" s="1668"/>
      <c r="C153" s="1668"/>
      <c r="D153" s="1668"/>
      <c r="E153" s="1668"/>
    </row>
    <row r="154" spans="1:5" ht="13.5" customHeight="1">
      <c r="A154" s="1662" t="s">
        <v>671</v>
      </c>
      <c r="B154" s="1660"/>
    </row>
    <row r="155" spans="1:5" ht="14.25">
      <c r="A155" s="397"/>
    </row>
    <row r="156" spans="1:5" ht="14.25">
      <c r="A156" s="397"/>
    </row>
    <row r="157" spans="1:5">
      <c r="A157" s="703" t="s">
        <v>653</v>
      </c>
      <c r="B157" s="1648" t="str">
        <f>B9</f>
        <v>令和5年度　　第　12345-001　号　　</v>
      </c>
      <c r="C157" s="1648"/>
      <c r="D157" s="1648"/>
      <c r="E157" s="1648"/>
    </row>
    <row r="158" spans="1:5">
      <c r="A158" s="703" t="s">
        <v>287</v>
      </c>
      <c r="B158" s="1648" t="str">
        <f>B10</f>
        <v>県道博多天神線排水性舗装工事（第２工区）</v>
      </c>
      <c r="C158" s="1648"/>
      <c r="D158" s="1648"/>
      <c r="E158" s="1648"/>
    </row>
    <row r="159" spans="1:5">
      <c r="A159" s="1652" t="s">
        <v>654</v>
      </c>
      <c r="B159" s="1653" t="str">
        <f>B11</f>
        <v>主要地方道博多天神線 　　福岡市博多区東公園地内</v>
      </c>
      <c r="C159" s="1653"/>
      <c r="D159" s="1653"/>
      <c r="E159" s="1653"/>
    </row>
    <row r="160" spans="1:5">
      <c r="A160" s="1652"/>
      <c r="B160" s="1653"/>
      <c r="C160" s="1653"/>
      <c r="D160" s="1653"/>
      <c r="E160" s="1653"/>
    </row>
    <row r="161" spans="1:5">
      <c r="A161" s="703" t="s">
        <v>655</v>
      </c>
      <c r="B161" s="1654">
        <f>B13</f>
        <v>4000000</v>
      </c>
      <c r="C161" s="1654"/>
      <c r="D161" s="1654"/>
      <c r="E161" s="1654"/>
    </row>
    <row r="162" spans="1:5">
      <c r="A162" s="703" t="s">
        <v>656</v>
      </c>
      <c r="B162" s="1654" t="str">
        <f t="shared" ref="B162:B163" si="2">B14</f>
        <v>福岡三郎</v>
      </c>
      <c r="C162" s="1654"/>
      <c r="D162" s="1654"/>
      <c r="E162" s="1654"/>
    </row>
    <row r="163" spans="1:5">
      <c r="A163" s="703" t="s">
        <v>657</v>
      </c>
      <c r="B163" s="1654" t="str">
        <f t="shared" si="2"/>
        <v>福岡次郎</v>
      </c>
      <c r="C163" s="1654"/>
      <c r="D163" s="1654"/>
      <c r="E163" s="1654"/>
    </row>
    <row r="164" spans="1:5" ht="14.25">
      <c r="A164" s="397"/>
    </row>
    <row r="165" spans="1:5" ht="14.25">
      <c r="A165" s="397"/>
    </row>
    <row r="166" spans="1:5" ht="40.5" customHeight="1">
      <c r="A166" s="1651" t="s">
        <v>675</v>
      </c>
      <c r="B166" s="1651"/>
      <c r="C166" s="1651"/>
      <c r="D166" s="1651"/>
      <c r="E166" s="1651"/>
    </row>
    <row r="167" spans="1:5" ht="27" customHeight="1">
      <c r="A167" s="1650" t="s">
        <v>676</v>
      </c>
      <c r="B167" s="1650"/>
      <c r="C167" s="1650"/>
      <c r="D167" s="1650"/>
      <c r="E167" s="1650"/>
    </row>
    <row r="168" spans="1:5" ht="14.25">
      <c r="A168" s="397"/>
    </row>
    <row r="169" spans="1:5" ht="14.25">
      <c r="A169" s="397"/>
    </row>
    <row r="170" spans="1:5" ht="13.5" customHeight="1">
      <c r="A170" s="1649" t="s">
        <v>10</v>
      </c>
      <c r="B170" s="1649"/>
      <c r="C170" s="1649"/>
      <c r="D170" s="1649"/>
      <c r="E170" s="1649"/>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252</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700" t="s">
        <v>253</v>
      </c>
      <c r="B6" s="1700"/>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c r="AP6" s="1700"/>
      <c r="AQ6" s="1700"/>
      <c r="AR6" s="1700"/>
      <c r="AS6" s="1700"/>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701">
        <v>37778</v>
      </c>
      <c r="AN7" s="1701"/>
      <c r="AO7" s="1701"/>
      <c r="AP7" s="1701"/>
      <c r="AQ7" s="1701"/>
      <c r="AR7" s="1701"/>
      <c r="AS7" s="1701"/>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06" t="str">
        <f>入力シート!C25</f>
        <v>福岡市博多区東公園７－７</v>
      </c>
      <c r="AJ9" s="1707"/>
      <c r="AK9" s="1707"/>
      <c r="AL9" s="1707"/>
      <c r="AM9" s="1707"/>
      <c r="AN9" s="1707"/>
      <c r="AO9" s="1707"/>
      <c r="AP9" s="1707"/>
      <c r="AQ9" s="1707"/>
      <c r="AR9" s="1707"/>
      <c r="AS9" s="1707"/>
    </row>
    <row r="10" spans="1:45" ht="15" customHeight="1">
      <c r="A10" s="1702"/>
      <c r="B10" s="1702"/>
      <c r="C10" s="1702"/>
      <c r="D10" s="1703"/>
      <c r="E10" s="1703"/>
      <c r="F10" s="1704"/>
      <c r="G10" s="1705"/>
      <c r="H10" s="1705"/>
      <c r="I10" s="1705"/>
      <c r="J10" s="1705"/>
      <c r="K10" s="1705"/>
      <c r="L10" s="1705"/>
      <c r="M10" s="1705"/>
      <c r="N10" s="1705"/>
      <c r="O10" s="1705"/>
      <c r="P10" s="1705"/>
      <c r="Q10" s="1705"/>
      <c r="R10" s="1705"/>
      <c r="S10" s="1705"/>
      <c r="T10" s="1705"/>
      <c r="U10" s="1705"/>
      <c r="V10" s="1705"/>
      <c r="W10" s="1705"/>
      <c r="X10" s="1705"/>
      <c r="Y10" s="1705"/>
      <c r="Z10" s="1705"/>
      <c r="AA10" s="1705"/>
      <c r="AB10" s="1705"/>
      <c r="AC10" s="1705"/>
      <c r="AD10" s="1705"/>
      <c r="AE10" s="255"/>
      <c r="AF10" s="256"/>
      <c r="AH10" s="97"/>
      <c r="AI10" s="1707"/>
      <c r="AJ10" s="1707"/>
      <c r="AK10" s="1707"/>
      <c r="AL10" s="1707"/>
      <c r="AM10" s="1707"/>
      <c r="AN10" s="1707"/>
      <c r="AO10" s="1707"/>
      <c r="AP10" s="1707"/>
      <c r="AQ10" s="1707"/>
      <c r="AR10" s="1707"/>
      <c r="AS10" s="1707"/>
    </row>
    <row r="11" spans="1:45" ht="15" customHeight="1">
      <c r="A11" s="1688" t="s">
        <v>272</v>
      </c>
      <c r="B11" s="1688"/>
      <c r="C11" s="1688"/>
      <c r="D11" s="1708" t="str">
        <f>"第50"&amp;入力シート!C3&amp;"-"&amp;入力シート!C4&amp;"号　"&amp;入力シート!C10</f>
        <v>第505-12345-001号　県道博多天神線排水性舗装工事（第２工区）</v>
      </c>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9"/>
      <c r="AF11" s="1709"/>
      <c r="AG11" s="1709"/>
      <c r="AH11" s="97"/>
      <c r="AI11" s="1710" t="str">
        <f>入力シート!C26</f>
        <v>(株）福岡企画技調</v>
      </c>
      <c r="AJ11" s="1711"/>
      <c r="AK11" s="1711"/>
      <c r="AL11" s="1711"/>
      <c r="AM11" s="1711"/>
      <c r="AN11" s="1711"/>
      <c r="AO11" s="1711"/>
      <c r="AP11" s="1711"/>
      <c r="AQ11" s="1711"/>
      <c r="AR11" s="1711"/>
      <c r="AS11" s="1711"/>
    </row>
    <row r="12" spans="1:45" ht="15" customHeight="1">
      <c r="A12" s="1688" t="s">
        <v>469</v>
      </c>
      <c r="B12" s="1688"/>
      <c r="C12" s="1688"/>
      <c r="D12" s="253" t="s">
        <v>244</v>
      </c>
      <c r="E12" s="1712">
        <f>入力シート!C14</f>
        <v>45109</v>
      </c>
      <c r="F12" s="1712"/>
      <c r="G12" s="1712"/>
      <c r="H12" s="1712"/>
      <c r="I12" s="1712"/>
      <c r="J12" s="1712"/>
      <c r="K12" s="1712"/>
      <c r="L12" s="1712"/>
      <c r="M12" s="258"/>
      <c r="N12" s="258"/>
      <c r="O12" s="253" t="s">
        <v>245</v>
      </c>
      <c r="P12" s="1713">
        <f>入力シート!C15</f>
        <v>45257</v>
      </c>
      <c r="Q12" s="1713"/>
      <c r="R12" s="1713"/>
      <c r="S12" s="1713"/>
      <c r="T12" s="1713"/>
      <c r="U12" s="1713"/>
      <c r="V12" s="1713"/>
      <c r="W12" s="1713"/>
      <c r="X12" s="253"/>
      <c r="Y12" s="253"/>
      <c r="Z12" s="253"/>
      <c r="AA12" s="253"/>
      <c r="AB12" s="253"/>
      <c r="AC12" s="253"/>
      <c r="AD12" s="253"/>
      <c r="AF12" s="260"/>
      <c r="AH12" s="97"/>
      <c r="AI12" s="1714" t="str">
        <f>入力シート!C27</f>
        <v>代表取締役　企画太郎</v>
      </c>
      <c r="AJ12" s="1715"/>
      <c r="AK12" s="1715"/>
      <c r="AL12" s="1715"/>
      <c r="AM12" s="1715"/>
      <c r="AN12" s="1715"/>
      <c r="AO12" s="1715"/>
      <c r="AP12" s="1715"/>
      <c r="AQ12" s="1715"/>
      <c r="AR12" s="1715"/>
      <c r="AS12" s="1715"/>
    </row>
    <row r="13" spans="1:45" ht="15" customHeight="1">
      <c r="A13" s="1688" t="s">
        <v>254</v>
      </c>
      <c r="B13" s="1688"/>
      <c r="C13" s="1688"/>
      <c r="D13" s="253" t="s">
        <v>244</v>
      </c>
      <c r="E13" s="1712">
        <f>E12</f>
        <v>45109</v>
      </c>
      <c r="F13" s="1712"/>
      <c r="G13" s="1712"/>
      <c r="H13" s="1712"/>
      <c r="I13" s="1712"/>
      <c r="J13" s="1712"/>
      <c r="K13" s="1712"/>
      <c r="L13" s="1712"/>
      <c r="M13" s="258"/>
      <c r="N13" s="258"/>
      <c r="O13" s="253" t="s">
        <v>245</v>
      </c>
      <c r="P13" s="3562"/>
      <c r="Q13" s="3562"/>
      <c r="R13" s="3562"/>
      <c r="S13" s="3562"/>
      <c r="T13" s="3562"/>
      <c r="U13" s="3562"/>
      <c r="V13" s="3562"/>
      <c r="W13" s="3562"/>
      <c r="X13" s="299" t="s">
        <v>515</v>
      </c>
      <c r="Y13" s="346"/>
      <c r="Z13" s="253" t="s">
        <v>514</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689" t="s">
        <v>246</v>
      </c>
      <c r="I15" s="1690"/>
      <c r="J15" s="1693"/>
      <c r="K15" s="1694"/>
      <c r="L15" s="1694"/>
      <c r="M15" s="1694"/>
      <c r="N15" s="1695"/>
      <c r="O15" s="1690" t="s">
        <v>246</v>
      </c>
      <c r="P15" s="1693"/>
      <c r="Q15" s="1694"/>
      <c r="R15" s="1694"/>
      <c r="S15" s="1694"/>
      <c r="T15" s="1695"/>
      <c r="U15" s="1690" t="s">
        <v>246</v>
      </c>
      <c r="V15" s="1693"/>
      <c r="W15" s="1694"/>
      <c r="X15" s="1694"/>
      <c r="Y15" s="1694"/>
      <c r="Z15" s="1695"/>
      <c r="AA15" s="1690" t="s">
        <v>246</v>
      </c>
      <c r="AB15" s="1693"/>
      <c r="AC15" s="1694"/>
      <c r="AD15" s="1694"/>
      <c r="AE15" s="1694"/>
      <c r="AF15" s="1695"/>
      <c r="AG15" s="1690" t="s">
        <v>246</v>
      </c>
      <c r="AH15" s="1693"/>
      <c r="AI15" s="1694"/>
      <c r="AJ15" s="1694"/>
      <c r="AK15" s="1694"/>
      <c r="AL15" s="1695"/>
      <c r="AM15" s="1690" t="s">
        <v>246</v>
      </c>
      <c r="AN15" s="1693"/>
      <c r="AO15" s="1694"/>
      <c r="AP15" s="1694"/>
      <c r="AQ15" s="1694"/>
      <c r="AR15" s="1695"/>
      <c r="AS15" s="1690" t="s">
        <v>246</v>
      </c>
    </row>
    <row r="16" spans="1:45" ht="13.5" customHeight="1">
      <c r="A16" s="270"/>
      <c r="B16" s="264"/>
      <c r="C16" s="264"/>
      <c r="D16" s="264"/>
      <c r="E16" s="264"/>
      <c r="F16" s="264"/>
      <c r="G16" s="264"/>
      <c r="H16" s="1691"/>
      <c r="I16" s="1692"/>
      <c r="J16" s="1696"/>
      <c r="K16" s="1697"/>
      <c r="L16" s="1697"/>
      <c r="M16" s="1697"/>
      <c r="N16" s="1698"/>
      <c r="O16" s="1699"/>
      <c r="P16" s="1696"/>
      <c r="Q16" s="1697"/>
      <c r="R16" s="1697"/>
      <c r="S16" s="1697"/>
      <c r="T16" s="1698"/>
      <c r="U16" s="1699"/>
      <c r="V16" s="1696"/>
      <c r="W16" s="1697"/>
      <c r="X16" s="1697"/>
      <c r="Y16" s="1697"/>
      <c r="Z16" s="1698"/>
      <c r="AA16" s="1699"/>
      <c r="AB16" s="1696"/>
      <c r="AC16" s="1697"/>
      <c r="AD16" s="1697"/>
      <c r="AE16" s="1697"/>
      <c r="AF16" s="1698"/>
      <c r="AG16" s="1699"/>
      <c r="AH16" s="1696"/>
      <c r="AI16" s="1697"/>
      <c r="AJ16" s="1697"/>
      <c r="AK16" s="1697"/>
      <c r="AL16" s="1698"/>
      <c r="AM16" s="1699"/>
      <c r="AN16" s="1696"/>
      <c r="AO16" s="1697"/>
      <c r="AP16" s="1697"/>
      <c r="AQ16" s="1697"/>
      <c r="AR16" s="1698"/>
      <c r="AS16" s="1699"/>
    </row>
    <row r="17" spans="1:45" ht="13.5" customHeight="1">
      <c r="A17" s="263"/>
      <c r="B17" s="264"/>
      <c r="C17" s="264"/>
      <c r="D17" s="264"/>
      <c r="E17" s="264"/>
      <c r="F17" s="264"/>
      <c r="G17" s="264"/>
      <c r="H17" s="1716" t="s">
        <v>247</v>
      </c>
      <c r="I17" s="1717"/>
      <c r="J17" s="1720">
        <v>1</v>
      </c>
      <c r="K17" s="1720"/>
      <c r="L17" s="1720">
        <v>11</v>
      </c>
      <c r="M17" s="1720"/>
      <c r="N17" s="1720">
        <v>21</v>
      </c>
      <c r="O17" s="1720"/>
      <c r="P17" s="1720">
        <v>1</v>
      </c>
      <c r="Q17" s="1720"/>
      <c r="R17" s="1720">
        <v>11</v>
      </c>
      <c r="S17" s="1720"/>
      <c r="T17" s="1720">
        <v>21</v>
      </c>
      <c r="U17" s="1720"/>
      <c r="V17" s="1720">
        <v>1</v>
      </c>
      <c r="W17" s="1720"/>
      <c r="X17" s="1720">
        <v>11</v>
      </c>
      <c r="Y17" s="1720"/>
      <c r="Z17" s="1720">
        <v>21</v>
      </c>
      <c r="AA17" s="1720"/>
      <c r="AB17" s="1720">
        <v>1</v>
      </c>
      <c r="AC17" s="1720"/>
      <c r="AD17" s="1720">
        <v>11</v>
      </c>
      <c r="AE17" s="1720"/>
      <c r="AF17" s="1720">
        <v>21</v>
      </c>
      <c r="AG17" s="1720"/>
      <c r="AH17" s="1720">
        <v>1</v>
      </c>
      <c r="AI17" s="1720"/>
      <c r="AJ17" s="1720">
        <v>11</v>
      </c>
      <c r="AK17" s="1720"/>
      <c r="AL17" s="1720">
        <v>21</v>
      </c>
      <c r="AM17" s="1720"/>
      <c r="AN17" s="1720">
        <v>1</v>
      </c>
      <c r="AO17" s="1720"/>
      <c r="AP17" s="1720">
        <v>11</v>
      </c>
      <c r="AQ17" s="1720"/>
      <c r="AR17" s="1720">
        <v>21</v>
      </c>
      <c r="AS17" s="1720"/>
    </row>
    <row r="18" spans="1:45" ht="13.5" customHeight="1">
      <c r="A18" s="265"/>
      <c r="B18" s="266" t="s">
        <v>248</v>
      </c>
      <c r="C18" s="266"/>
      <c r="D18" s="266"/>
      <c r="E18" s="266"/>
      <c r="F18" s="266"/>
      <c r="G18" s="266"/>
      <c r="H18" s="1718"/>
      <c r="I18" s="1719"/>
      <c r="J18" s="1720"/>
      <c r="K18" s="1720"/>
      <c r="L18" s="1720"/>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0"/>
      <c r="AK18" s="1720"/>
      <c r="AL18" s="1720"/>
      <c r="AM18" s="1720"/>
      <c r="AN18" s="1720"/>
      <c r="AO18" s="1720"/>
      <c r="AP18" s="1720"/>
      <c r="AQ18" s="1720"/>
      <c r="AR18" s="1720"/>
      <c r="AS18" s="1720"/>
    </row>
    <row r="19" spans="1:45" ht="13.5" customHeight="1">
      <c r="A19" s="1722" t="s">
        <v>1711</v>
      </c>
      <c r="B19" s="1723"/>
      <c r="C19" s="1723"/>
      <c r="D19" s="1723"/>
      <c r="E19" s="1723"/>
      <c r="F19" s="1723"/>
      <c r="G19" s="1723"/>
      <c r="H19" s="1723"/>
      <c r="I19" s="1724"/>
      <c r="J19" s="1721"/>
      <c r="K19" s="1721"/>
      <c r="L19" s="1721"/>
      <c r="M19" s="1721"/>
      <c r="N19" s="1721"/>
      <c r="O19" s="1721"/>
      <c r="P19" s="1721"/>
      <c r="Q19" s="1721"/>
      <c r="R19" s="1721"/>
      <c r="S19" s="1721"/>
      <c r="T19" s="1721"/>
      <c r="U19" s="1721"/>
      <c r="V19" s="1721"/>
      <c r="W19" s="1721"/>
      <c r="X19" s="1721"/>
      <c r="Y19" s="1721"/>
      <c r="Z19" s="1721"/>
      <c r="AA19" s="1721"/>
      <c r="AB19" s="1721"/>
      <c r="AC19" s="1721"/>
      <c r="AD19" s="1721"/>
      <c r="AE19" s="1721"/>
      <c r="AF19" s="1721"/>
      <c r="AG19" s="1721"/>
      <c r="AH19" s="1721"/>
      <c r="AI19" s="1721"/>
      <c r="AJ19" s="1721"/>
      <c r="AK19" s="1721"/>
      <c r="AL19" s="1721"/>
      <c r="AM19" s="1721"/>
      <c r="AN19" s="1721"/>
      <c r="AO19" s="1721"/>
      <c r="AP19" s="1721"/>
      <c r="AQ19" s="1721"/>
      <c r="AR19" s="1721"/>
      <c r="AS19" s="1721"/>
    </row>
    <row r="20" spans="1:45" ht="13.5" customHeight="1">
      <c r="A20" s="1722"/>
      <c r="B20" s="1723"/>
      <c r="C20" s="1723"/>
      <c r="D20" s="1723"/>
      <c r="E20" s="1723"/>
      <c r="F20" s="1723"/>
      <c r="G20" s="1723"/>
      <c r="H20" s="1723"/>
      <c r="I20" s="1724"/>
      <c r="J20" s="1721"/>
      <c r="K20" s="1721"/>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ht="13.5" customHeight="1">
      <c r="A21" s="1722" t="s">
        <v>1712</v>
      </c>
      <c r="B21" s="1723"/>
      <c r="C21" s="1723"/>
      <c r="D21" s="1723"/>
      <c r="E21" s="1723"/>
      <c r="F21" s="1723"/>
      <c r="G21" s="1723"/>
      <c r="H21" s="1723"/>
      <c r="I21" s="1724"/>
      <c r="J21" s="1721"/>
      <c r="K21" s="1721"/>
      <c r="L21" s="1721"/>
      <c r="M21" s="1721"/>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c r="AL21" s="1721"/>
      <c r="AM21" s="1721"/>
      <c r="AN21" s="1721"/>
      <c r="AO21" s="1721"/>
      <c r="AP21" s="1721"/>
      <c r="AQ21" s="1721"/>
      <c r="AR21" s="1721"/>
      <c r="AS21" s="1721"/>
    </row>
    <row r="22" spans="1:45" ht="13.5" customHeight="1">
      <c r="A22" s="1722"/>
      <c r="B22" s="1723"/>
      <c r="C22" s="1723"/>
      <c r="D22" s="1723"/>
      <c r="E22" s="1723"/>
      <c r="F22" s="1723"/>
      <c r="G22" s="1723"/>
      <c r="H22" s="1723"/>
      <c r="I22" s="1724"/>
      <c r="J22" s="1721"/>
      <c r="K22" s="1721"/>
      <c r="L22" s="1721"/>
      <c r="M22" s="1721"/>
      <c r="N22" s="1721"/>
      <c r="O22" s="1721"/>
      <c r="P22" s="1721"/>
      <c r="Q22" s="1721"/>
      <c r="R22" s="1721"/>
      <c r="S22" s="1721"/>
      <c r="T22" s="1721"/>
      <c r="U22" s="1721"/>
      <c r="V22" s="1721"/>
      <c r="W22" s="1721"/>
      <c r="X22" s="1721"/>
      <c r="Y22" s="1721"/>
      <c r="Z22" s="1721"/>
      <c r="AA22" s="1721"/>
      <c r="AB22" s="1721"/>
      <c r="AC22" s="1721"/>
      <c r="AD22" s="1721"/>
      <c r="AE22" s="1721"/>
      <c r="AF22" s="1721"/>
      <c r="AG22" s="1721"/>
      <c r="AH22" s="1721"/>
      <c r="AI22" s="1721"/>
      <c r="AJ22" s="1721"/>
      <c r="AK22" s="1721"/>
      <c r="AL22" s="1721"/>
      <c r="AM22" s="1721"/>
      <c r="AN22" s="1721"/>
      <c r="AO22" s="1721"/>
      <c r="AP22" s="1721"/>
      <c r="AQ22" s="1721"/>
      <c r="AR22" s="1721"/>
      <c r="AS22" s="1721"/>
    </row>
    <row r="23" spans="1:45" ht="13.5" customHeight="1">
      <c r="A23" s="1722"/>
      <c r="B23" s="1723"/>
      <c r="C23" s="1723"/>
      <c r="D23" s="1723"/>
      <c r="E23" s="1723"/>
      <c r="F23" s="1723"/>
      <c r="G23" s="1723"/>
      <c r="H23" s="1723"/>
      <c r="I23" s="1724"/>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721"/>
      <c r="AM23" s="1721"/>
      <c r="AN23" s="1721"/>
      <c r="AO23" s="1721"/>
      <c r="AP23" s="1721"/>
      <c r="AQ23" s="1721"/>
      <c r="AR23" s="1721"/>
      <c r="AS23" s="1721"/>
    </row>
    <row r="24" spans="1:45" ht="13.5" customHeight="1">
      <c r="A24" s="1722"/>
      <c r="B24" s="1723"/>
      <c r="C24" s="1723"/>
      <c r="D24" s="1723"/>
      <c r="E24" s="1723"/>
      <c r="F24" s="1723"/>
      <c r="G24" s="1723"/>
      <c r="H24" s="1723"/>
      <c r="I24" s="1724"/>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c r="AL24" s="1721"/>
      <c r="AM24" s="1721"/>
      <c r="AN24" s="1721"/>
      <c r="AO24" s="1721"/>
      <c r="AP24" s="1721"/>
      <c r="AQ24" s="1721"/>
      <c r="AR24" s="1721"/>
      <c r="AS24" s="1721"/>
    </row>
    <row r="25" spans="1:45" ht="13.5" customHeight="1">
      <c r="A25" s="1722"/>
      <c r="B25" s="1723"/>
      <c r="C25" s="1723"/>
      <c r="D25" s="1723"/>
      <c r="E25" s="1723"/>
      <c r="F25" s="1723"/>
      <c r="G25" s="1723"/>
      <c r="H25" s="1723"/>
      <c r="I25" s="1724"/>
      <c r="J25" s="1721"/>
      <c r="K25" s="1721"/>
      <c r="L25" s="1721"/>
      <c r="M25" s="1721"/>
      <c r="N25" s="1721"/>
      <c r="O25" s="1721"/>
      <c r="P25" s="1721"/>
      <c r="Q25" s="1721"/>
      <c r="R25" s="1721"/>
      <c r="S25" s="1721"/>
      <c r="T25" s="1721"/>
      <c r="U25" s="1721"/>
      <c r="V25" s="1721"/>
      <c r="W25" s="1721"/>
      <c r="X25" s="1721"/>
      <c r="Y25" s="1721"/>
      <c r="Z25" s="1721"/>
      <c r="AA25" s="1721"/>
      <c r="AB25" s="1721"/>
      <c r="AC25" s="1721"/>
      <c r="AD25" s="1721"/>
      <c r="AE25" s="1721"/>
      <c r="AF25" s="1721"/>
      <c r="AG25" s="1721"/>
      <c r="AH25" s="1721"/>
      <c r="AI25" s="1721"/>
      <c r="AJ25" s="1721"/>
      <c r="AK25" s="1721"/>
      <c r="AL25" s="1721"/>
      <c r="AM25" s="1721"/>
      <c r="AN25" s="1721"/>
      <c r="AO25" s="1721"/>
      <c r="AP25" s="1721"/>
      <c r="AQ25" s="1721"/>
      <c r="AR25" s="1721"/>
      <c r="AS25" s="1721"/>
    </row>
    <row r="26" spans="1:45" ht="13.5" customHeight="1">
      <c r="A26" s="1722"/>
      <c r="B26" s="1723"/>
      <c r="C26" s="1723"/>
      <c r="D26" s="1723"/>
      <c r="E26" s="1723"/>
      <c r="F26" s="1723"/>
      <c r="G26" s="1723"/>
      <c r="H26" s="1723"/>
      <c r="I26" s="1724"/>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1"/>
      <c r="AH26" s="1721"/>
      <c r="AI26" s="1721"/>
      <c r="AJ26" s="1721"/>
      <c r="AK26" s="1721"/>
      <c r="AL26" s="1721"/>
      <c r="AM26" s="1721"/>
      <c r="AN26" s="1721"/>
      <c r="AO26" s="1721"/>
      <c r="AP26" s="1721"/>
      <c r="AQ26" s="1721"/>
      <c r="AR26" s="1721"/>
      <c r="AS26" s="1721"/>
    </row>
    <row r="27" spans="1:45" ht="13.5" customHeight="1">
      <c r="A27" s="1722"/>
      <c r="B27" s="1723"/>
      <c r="C27" s="1723"/>
      <c r="D27" s="1723"/>
      <c r="E27" s="1723"/>
      <c r="F27" s="1723"/>
      <c r="G27" s="1723"/>
      <c r="H27" s="1723"/>
      <c r="I27" s="1724"/>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721"/>
      <c r="AS27" s="1721"/>
    </row>
    <row r="28" spans="1:45" ht="13.5" customHeight="1">
      <c r="A28" s="1722"/>
      <c r="B28" s="1723"/>
      <c r="C28" s="1723"/>
      <c r="D28" s="1723"/>
      <c r="E28" s="1723"/>
      <c r="F28" s="1723"/>
      <c r="G28" s="1723"/>
      <c r="H28" s="1723"/>
      <c r="I28" s="1724"/>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c r="AL28" s="1721"/>
      <c r="AM28" s="1721"/>
      <c r="AN28" s="1721"/>
      <c r="AO28" s="1721"/>
      <c r="AP28" s="1721"/>
      <c r="AQ28" s="1721"/>
      <c r="AR28" s="1721"/>
      <c r="AS28" s="1721"/>
    </row>
    <row r="29" spans="1:45" ht="13.5" customHeight="1">
      <c r="A29" s="1722"/>
      <c r="B29" s="1723"/>
      <c r="C29" s="1723"/>
      <c r="D29" s="1723"/>
      <c r="E29" s="1723"/>
      <c r="F29" s="1723"/>
      <c r="G29" s="1723"/>
      <c r="H29" s="1723"/>
      <c r="I29" s="1724"/>
      <c r="J29" s="172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c r="AL29" s="1721"/>
      <c r="AM29" s="1721"/>
      <c r="AN29" s="1721"/>
      <c r="AO29" s="1721"/>
      <c r="AP29" s="1721"/>
      <c r="AQ29" s="1721"/>
      <c r="AR29" s="1721"/>
      <c r="AS29" s="1721"/>
    </row>
    <row r="30" spans="1:45" ht="13.5" customHeight="1">
      <c r="A30" s="1722"/>
      <c r="B30" s="1723"/>
      <c r="C30" s="1723"/>
      <c r="D30" s="1723"/>
      <c r="E30" s="1723"/>
      <c r="F30" s="1723"/>
      <c r="G30" s="1723"/>
      <c r="H30" s="1723"/>
      <c r="I30" s="1724"/>
      <c r="J30" s="1721"/>
      <c r="K30" s="1721"/>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c r="AI30" s="1721"/>
      <c r="AJ30" s="1721"/>
      <c r="AK30" s="1721"/>
      <c r="AL30" s="1721"/>
      <c r="AM30" s="1721"/>
      <c r="AN30" s="1721"/>
      <c r="AO30" s="1721"/>
      <c r="AP30" s="1721"/>
      <c r="AQ30" s="1721"/>
      <c r="AR30" s="1721"/>
      <c r="AS30" s="1721"/>
    </row>
    <row r="31" spans="1:45" ht="13.5" customHeight="1">
      <c r="A31" s="1722"/>
      <c r="B31" s="1723"/>
      <c r="C31" s="1723"/>
      <c r="D31" s="1723"/>
      <c r="E31" s="1723"/>
      <c r="F31" s="1723"/>
      <c r="G31" s="1723"/>
      <c r="H31" s="1723"/>
      <c r="I31" s="1724"/>
      <c r="J31" s="1721"/>
      <c r="K31" s="1721"/>
      <c r="L31" s="1721"/>
      <c r="M31" s="1721"/>
      <c r="N31" s="1721"/>
      <c r="O31" s="1721"/>
      <c r="P31" s="1721"/>
      <c r="Q31" s="1721"/>
      <c r="R31" s="1721"/>
      <c r="S31" s="1721"/>
      <c r="T31" s="1721"/>
      <c r="U31" s="1721"/>
      <c r="V31" s="1721"/>
      <c r="W31" s="1721"/>
      <c r="X31" s="1721"/>
      <c r="Y31" s="1721"/>
      <c r="Z31" s="1721"/>
      <c r="AA31" s="1721"/>
      <c r="AB31" s="1721"/>
      <c r="AC31" s="1721"/>
      <c r="AD31" s="1721"/>
      <c r="AE31" s="1721"/>
      <c r="AF31" s="1721"/>
      <c r="AG31" s="1721"/>
      <c r="AH31" s="1721"/>
      <c r="AI31" s="1721"/>
      <c r="AJ31" s="1721"/>
      <c r="AK31" s="1721"/>
      <c r="AL31" s="1721"/>
      <c r="AM31" s="1721"/>
      <c r="AN31" s="1721"/>
      <c r="AO31" s="1721"/>
      <c r="AP31" s="1721"/>
      <c r="AQ31" s="1721"/>
      <c r="AR31" s="1721"/>
      <c r="AS31" s="1721"/>
    </row>
    <row r="32" spans="1:45" ht="13.5" customHeight="1">
      <c r="A32" s="1722"/>
      <c r="B32" s="1723"/>
      <c r="C32" s="1723"/>
      <c r="D32" s="1723"/>
      <c r="E32" s="1723"/>
      <c r="F32" s="1723"/>
      <c r="G32" s="1723"/>
      <c r="H32" s="1723"/>
      <c r="I32" s="1724"/>
      <c r="J32" s="1721"/>
      <c r="K32" s="1721"/>
      <c r="L32" s="1721"/>
      <c r="M32" s="1721"/>
      <c r="N32" s="1721"/>
      <c r="O32" s="1721"/>
      <c r="P32" s="1721"/>
      <c r="Q32" s="1721"/>
      <c r="R32" s="1721"/>
      <c r="S32" s="1721"/>
      <c r="T32" s="1721"/>
      <c r="U32" s="1721"/>
      <c r="V32" s="1721"/>
      <c r="W32" s="1721"/>
      <c r="X32" s="1721"/>
      <c r="Y32" s="1721"/>
      <c r="Z32" s="1721"/>
      <c r="AA32" s="1721"/>
      <c r="AB32" s="1721"/>
      <c r="AC32" s="1721"/>
      <c r="AD32" s="1721"/>
      <c r="AE32" s="1721"/>
      <c r="AF32" s="1721"/>
      <c r="AG32" s="1721"/>
      <c r="AH32" s="1721"/>
      <c r="AI32" s="1721"/>
      <c r="AJ32" s="1721"/>
      <c r="AK32" s="1721"/>
      <c r="AL32" s="1721"/>
      <c r="AM32" s="1721"/>
      <c r="AN32" s="1721"/>
      <c r="AO32" s="1721"/>
      <c r="AP32" s="1721"/>
      <c r="AQ32" s="1721"/>
      <c r="AR32" s="1721"/>
      <c r="AS32" s="1721"/>
    </row>
    <row r="33" spans="1:45" ht="13.5" customHeight="1">
      <c r="A33" s="1722" t="s">
        <v>1713</v>
      </c>
      <c r="B33" s="1723"/>
      <c r="C33" s="1723"/>
      <c r="D33" s="1723"/>
      <c r="E33" s="1723"/>
      <c r="F33" s="1723"/>
      <c r="G33" s="1723"/>
      <c r="H33" s="1723"/>
      <c r="I33" s="1724"/>
      <c r="J33" s="1721"/>
      <c r="K33" s="1721"/>
      <c r="L33" s="1721"/>
      <c r="M33" s="1721"/>
      <c r="N33" s="1721"/>
      <c r="O33" s="1721"/>
      <c r="P33" s="1721"/>
      <c r="Q33" s="1721"/>
      <c r="R33" s="1721"/>
      <c r="S33" s="1721"/>
      <c r="T33" s="1721"/>
      <c r="U33" s="1721"/>
      <c r="V33" s="1721"/>
      <c r="W33" s="1721"/>
      <c r="X33" s="1721"/>
      <c r="Y33" s="1721"/>
      <c r="Z33" s="1721"/>
      <c r="AA33" s="1721"/>
      <c r="AB33" s="1721"/>
      <c r="AC33" s="1721"/>
      <c r="AD33" s="1721"/>
      <c r="AE33" s="1721"/>
      <c r="AF33" s="1721"/>
      <c r="AG33" s="1721"/>
      <c r="AH33" s="1721"/>
      <c r="AI33" s="1721"/>
      <c r="AJ33" s="1721"/>
      <c r="AK33" s="1721"/>
      <c r="AL33" s="1721"/>
      <c r="AM33" s="1721"/>
      <c r="AN33" s="1721"/>
      <c r="AO33" s="1721"/>
      <c r="AP33" s="1721"/>
      <c r="AQ33" s="1721"/>
      <c r="AR33" s="1721"/>
      <c r="AS33" s="1721"/>
    </row>
    <row r="34" spans="1:45" ht="13.5" customHeight="1">
      <c r="A34" s="1722"/>
      <c r="B34" s="1723"/>
      <c r="C34" s="1723"/>
      <c r="D34" s="1723"/>
      <c r="E34" s="1723"/>
      <c r="F34" s="1723"/>
      <c r="G34" s="1723"/>
      <c r="H34" s="1723"/>
      <c r="I34" s="1724"/>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1"/>
      <c r="AL34" s="1721"/>
      <c r="AM34" s="1721"/>
      <c r="AN34" s="1721"/>
      <c r="AO34" s="1721"/>
      <c r="AP34" s="1721"/>
      <c r="AQ34" s="1721"/>
      <c r="AR34" s="1721"/>
      <c r="AS34" s="1721"/>
    </row>
    <row r="35" spans="1:45" ht="13.5" customHeight="1">
      <c r="A35" s="1722"/>
      <c r="B35" s="1723"/>
      <c r="C35" s="1723"/>
      <c r="D35" s="1723"/>
      <c r="E35" s="1723"/>
      <c r="F35" s="1723"/>
      <c r="G35" s="1723"/>
      <c r="H35" s="1723"/>
      <c r="I35" s="1724"/>
      <c r="J35" s="1721"/>
      <c r="K35" s="1721"/>
      <c r="L35" s="1721"/>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c r="AK35" s="1721"/>
      <c r="AL35" s="1721"/>
      <c r="AM35" s="1721"/>
      <c r="AN35" s="1721"/>
      <c r="AO35" s="1721"/>
      <c r="AP35" s="1721"/>
      <c r="AQ35" s="1721"/>
      <c r="AR35" s="1721"/>
      <c r="AS35" s="1721"/>
    </row>
    <row r="36" spans="1:45" ht="13.5" customHeight="1">
      <c r="A36" s="1722"/>
      <c r="B36" s="1723"/>
      <c r="C36" s="1723"/>
      <c r="D36" s="1723"/>
      <c r="E36" s="1723"/>
      <c r="F36" s="1723"/>
      <c r="G36" s="1723"/>
      <c r="H36" s="1723"/>
      <c r="I36" s="1724"/>
      <c r="J36" s="1721"/>
      <c r="K36" s="1721"/>
      <c r="L36" s="1721"/>
      <c r="M36" s="1721"/>
      <c r="N36" s="1721"/>
      <c r="O36" s="1721"/>
      <c r="P36" s="1721"/>
      <c r="Q36" s="1721"/>
      <c r="R36" s="1721"/>
      <c r="S36" s="1721"/>
      <c r="T36" s="1721"/>
      <c r="U36" s="1721"/>
      <c r="V36" s="1721"/>
      <c r="W36" s="1721"/>
      <c r="X36" s="1721"/>
      <c r="Y36" s="1721"/>
      <c r="Z36" s="1721"/>
      <c r="AA36" s="1721"/>
      <c r="AB36" s="1721"/>
      <c r="AC36" s="1721"/>
      <c r="AD36" s="1721"/>
      <c r="AE36" s="1721"/>
      <c r="AF36" s="1721"/>
      <c r="AG36" s="1721"/>
      <c r="AH36" s="1721"/>
      <c r="AI36" s="1721"/>
      <c r="AJ36" s="1721"/>
      <c r="AK36" s="1721"/>
      <c r="AL36" s="1721"/>
      <c r="AM36" s="1721"/>
      <c r="AN36" s="1721"/>
      <c r="AO36" s="1721"/>
      <c r="AP36" s="1721"/>
      <c r="AQ36" s="1721"/>
      <c r="AR36" s="1721"/>
      <c r="AS36" s="1721"/>
    </row>
    <row r="37" spans="1:45" ht="13.5" customHeight="1">
      <c r="A37" s="1689" t="s">
        <v>249</v>
      </c>
      <c r="B37" s="1689"/>
      <c r="C37" s="1689"/>
      <c r="D37" s="1689"/>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255</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2"/>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16" zoomScale="80" zoomScaleNormal="95" zoomScaleSheetLayoutView="80" workbookViewId="0">
      <selection activeCell="AA45" sqref="AA45"/>
    </sheetView>
  </sheetViews>
  <sheetFormatPr defaultColWidth="2.375" defaultRowHeight="13.5"/>
  <cols>
    <col min="1" max="16384" width="2.375" style="180"/>
  </cols>
  <sheetData>
    <row r="5" spans="1:35">
      <c r="A5" s="180" t="s">
        <v>420</v>
      </c>
    </row>
    <row r="7" spans="1:35">
      <c r="Z7" s="289" t="s">
        <v>266</v>
      </c>
      <c r="AA7" s="1742">
        <v>37778</v>
      </c>
      <c r="AB7" s="1742"/>
      <c r="AC7" s="1742"/>
      <c r="AD7" s="1742"/>
      <c r="AE7" s="1742"/>
      <c r="AF7" s="1742"/>
      <c r="AG7" s="1742"/>
      <c r="AH7" s="1742"/>
      <c r="AI7" s="1742"/>
    </row>
    <row r="10" spans="1:35">
      <c r="A10" s="3567" t="str">
        <f>IF(入力シート!C24&lt;30000000,"福岡県"&amp;入力シート!C5&amp;"長　殿","福岡県知事　殿")</f>
        <v>福岡県○○県土整備事務所長　殿</v>
      </c>
      <c r="B10" s="3567"/>
      <c r="C10" s="3567"/>
      <c r="D10" s="3567"/>
      <c r="E10" s="3567"/>
      <c r="F10" s="3567"/>
      <c r="G10" s="3567"/>
      <c r="H10" s="3567"/>
      <c r="I10" s="3567"/>
      <c r="J10" s="3567"/>
      <c r="K10" s="3567"/>
      <c r="L10" s="3567"/>
      <c r="M10" s="3567"/>
      <c r="N10" s="3567"/>
      <c r="O10" s="3567"/>
      <c r="P10" s="247"/>
      <c r="Q10" s="247"/>
      <c r="R10" s="247"/>
      <c r="S10" s="247"/>
      <c r="T10" s="247"/>
      <c r="U10" s="247"/>
      <c r="V10" s="247"/>
      <c r="W10" s="247"/>
      <c r="X10" s="247"/>
      <c r="Y10" s="247"/>
      <c r="Z10" s="247"/>
      <c r="AA10" s="247"/>
      <c r="AB10" s="247"/>
      <c r="AC10" s="247"/>
      <c r="AD10" s="247"/>
      <c r="AE10" s="247"/>
      <c r="AF10" s="247"/>
      <c r="AG10" s="247"/>
      <c r="AH10" s="247"/>
      <c r="AI10" s="247"/>
    </row>
    <row r="11" spans="1:35">
      <c r="A11" s="1220"/>
      <c r="B11" s="1220"/>
      <c r="C11" s="1220"/>
      <c r="D11" s="1220"/>
      <c r="E11" s="1220"/>
      <c r="F11" s="1220"/>
      <c r="G11" s="1220"/>
      <c r="H11" s="1220"/>
      <c r="I11" s="1220"/>
      <c r="J11" s="1220"/>
      <c r="K11" s="1220"/>
      <c r="L11" s="1220"/>
      <c r="M11" s="1220"/>
      <c r="N11" s="1220"/>
      <c r="O11" s="1220"/>
    </row>
    <row r="12" spans="1:35">
      <c r="X12" s="1706" t="str">
        <f>入力シート!C25</f>
        <v>福岡市博多区東公園７－７</v>
      </c>
      <c r="Y12" s="1707"/>
      <c r="Z12" s="1707"/>
      <c r="AA12" s="1707"/>
      <c r="AB12" s="1707"/>
      <c r="AC12" s="1707"/>
      <c r="AD12" s="1707"/>
      <c r="AE12" s="1707"/>
      <c r="AF12" s="1707"/>
      <c r="AG12" s="1707"/>
      <c r="AH12" s="1707"/>
      <c r="AI12" s="1707"/>
    </row>
    <row r="13" spans="1:35">
      <c r="X13" s="1707"/>
      <c r="Y13" s="1707"/>
      <c r="Z13" s="1707"/>
      <c r="AA13" s="1707"/>
      <c r="AB13" s="1707"/>
      <c r="AC13" s="1707"/>
      <c r="AD13" s="1707"/>
      <c r="AE13" s="1707"/>
      <c r="AF13" s="1707"/>
      <c r="AG13" s="1707"/>
      <c r="AH13" s="1707"/>
      <c r="AI13" s="1707"/>
    </row>
    <row r="14" spans="1:35">
      <c r="X14" s="1710" t="str">
        <f>入力シート!C26</f>
        <v>(株）福岡企画技調</v>
      </c>
      <c r="Y14" s="1711"/>
      <c r="Z14" s="1711"/>
      <c r="AA14" s="1711"/>
      <c r="AB14" s="1711"/>
      <c r="AC14" s="1711"/>
      <c r="AD14" s="1711"/>
      <c r="AE14" s="1711"/>
      <c r="AF14" s="1711"/>
      <c r="AG14" s="1711"/>
      <c r="AH14" s="1711"/>
      <c r="AI14" s="1711"/>
    </row>
    <row r="15" spans="1:35">
      <c r="X15" s="1714" t="str">
        <f>入力シート!C27</f>
        <v>代表取締役　企画太郎</v>
      </c>
      <c r="Y15" s="1715"/>
      <c r="Z15" s="1715"/>
      <c r="AA15" s="1715"/>
      <c r="AB15" s="1715"/>
      <c r="AC15" s="1715"/>
      <c r="AD15" s="1715"/>
      <c r="AE15" s="1715"/>
      <c r="AF15" s="1715"/>
      <c r="AG15" s="1715"/>
      <c r="AH15" s="1715"/>
      <c r="AI15" s="375"/>
    </row>
    <row r="18" spans="1:35" ht="30" customHeight="1">
      <c r="A18" s="1700" t="s">
        <v>493</v>
      </c>
      <c r="B18" s="1700"/>
      <c r="C18" s="1700"/>
      <c r="D18" s="1700"/>
      <c r="E18" s="1700"/>
      <c r="F18" s="1700"/>
      <c r="G18" s="1700"/>
      <c r="H18" s="1700"/>
      <c r="I18" s="1700"/>
      <c r="J18" s="1700"/>
      <c r="K18" s="1700"/>
      <c r="L18" s="1700"/>
      <c r="M18" s="1700"/>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row>
    <row r="21" spans="1:35">
      <c r="D21" s="180" t="s">
        <v>494</v>
      </c>
      <c r="I21" s="3568"/>
      <c r="J21" s="3568"/>
      <c r="K21" s="3568"/>
      <c r="L21" s="3568"/>
      <c r="M21" s="3568"/>
      <c r="N21" s="3568"/>
      <c r="O21" s="3568"/>
      <c r="P21" s="3568"/>
      <c r="Q21" s="3568"/>
      <c r="R21" s="180" t="s">
        <v>495</v>
      </c>
    </row>
    <row r="23" spans="1:35">
      <c r="C23" s="180" t="s">
        <v>496</v>
      </c>
    </row>
    <row r="26" spans="1:35">
      <c r="A26" s="3569" t="s">
        <v>386</v>
      </c>
      <c r="B26" s="3569"/>
      <c r="C26" s="3569"/>
      <c r="D26" s="3569"/>
      <c r="E26" s="3569"/>
      <c r="F26" s="3569"/>
      <c r="G26" s="3569"/>
      <c r="H26" s="3569"/>
      <c r="I26" s="3569"/>
      <c r="J26" s="3569"/>
      <c r="K26" s="3569"/>
      <c r="L26" s="3569"/>
      <c r="M26" s="3569"/>
      <c r="N26" s="3569"/>
      <c r="O26" s="3569"/>
      <c r="P26" s="3569"/>
      <c r="Q26" s="3569"/>
      <c r="R26" s="3569"/>
      <c r="S26" s="3569"/>
      <c r="T26" s="3569"/>
      <c r="U26" s="3569"/>
      <c r="V26" s="3569"/>
      <c r="W26" s="3569"/>
      <c r="X26" s="3569"/>
      <c r="Y26" s="3569"/>
      <c r="Z26" s="3569"/>
      <c r="AA26" s="3569"/>
      <c r="AB26" s="3569"/>
      <c r="AC26" s="3569"/>
      <c r="AD26" s="3569"/>
      <c r="AE26" s="3569"/>
      <c r="AF26" s="3569"/>
      <c r="AG26" s="3569"/>
      <c r="AH26" s="3569"/>
      <c r="AI26" s="3569"/>
    </row>
    <row r="29" spans="1:35">
      <c r="C29" s="207"/>
      <c r="J29" s="3566" t="str">
        <f>"第50"&amp;入力シート!C3&amp;"-"&amp;入力シート!C4&amp;"号"</f>
        <v>第505-12345-001号</v>
      </c>
      <c r="K29" s="3566"/>
      <c r="L29" s="3566"/>
      <c r="M29" s="3566"/>
      <c r="N29" s="3566"/>
      <c r="O29" s="3566"/>
      <c r="P29" s="3566"/>
      <c r="Q29" s="3566"/>
      <c r="R29" s="271"/>
      <c r="S29" s="271"/>
      <c r="T29" s="271"/>
      <c r="U29" s="271"/>
      <c r="V29" s="271"/>
      <c r="W29" s="271"/>
      <c r="X29" s="271"/>
      <c r="Y29" s="271"/>
      <c r="Z29" s="271"/>
      <c r="AA29" s="271"/>
      <c r="AB29" s="271"/>
      <c r="AC29" s="271"/>
      <c r="AD29" s="271"/>
      <c r="AE29" s="271"/>
      <c r="AF29" s="271"/>
    </row>
    <row r="30" spans="1:35">
      <c r="C30" s="207"/>
      <c r="D30" s="208" t="s">
        <v>511</v>
      </c>
      <c r="E30" s="180" t="s">
        <v>4</v>
      </c>
      <c r="J30" s="3570" t="str">
        <f>入力シート!C10</f>
        <v>県道博多天神線排水性舗装工事（第２工区）</v>
      </c>
      <c r="K30" s="3571"/>
      <c r="L30" s="3571"/>
      <c r="M30" s="3571"/>
      <c r="N30" s="3571"/>
      <c r="O30" s="3571"/>
      <c r="P30" s="3571"/>
      <c r="Q30" s="3571"/>
      <c r="R30" s="3571"/>
      <c r="S30" s="3571"/>
      <c r="T30" s="3571"/>
      <c r="U30" s="3571"/>
      <c r="V30" s="3571"/>
      <c r="W30" s="3571"/>
      <c r="X30" s="3571"/>
      <c r="Y30" s="3571"/>
      <c r="Z30" s="3571"/>
      <c r="AA30" s="3571"/>
      <c r="AB30" s="3571"/>
      <c r="AC30" s="3571"/>
      <c r="AD30" s="3571"/>
      <c r="AE30" s="3571"/>
      <c r="AF30" s="3571"/>
      <c r="AG30" s="3571"/>
      <c r="AH30" s="3571"/>
      <c r="AI30" s="3571"/>
    </row>
    <row r="31" spans="1:35">
      <c r="C31" s="207"/>
      <c r="J31" s="3571"/>
      <c r="K31" s="3571"/>
      <c r="L31" s="3571"/>
      <c r="M31" s="3571"/>
      <c r="N31" s="3571"/>
      <c r="O31" s="3571"/>
      <c r="P31" s="3571"/>
      <c r="Q31" s="3571"/>
      <c r="R31" s="3571"/>
      <c r="S31" s="3571"/>
      <c r="T31" s="3571"/>
      <c r="U31" s="3571"/>
      <c r="V31" s="3571"/>
      <c r="W31" s="3571"/>
      <c r="X31" s="3571"/>
      <c r="Y31" s="3571"/>
      <c r="Z31" s="3571"/>
      <c r="AA31" s="3571"/>
      <c r="AB31" s="3571"/>
      <c r="AC31" s="3571"/>
      <c r="AD31" s="3571"/>
      <c r="AE31" s="3571"/>
      <c r="AF31" s="3571"/>
      <c r="AG31" s="3571"/>
      <c r="AH31" s="3571"/>
      <c r="AI31" s="3571"/>
    </row>
    <row r="32" spans="1:35">
      <c r="C32" s="207"/>
    </row>
    <row r="33" spans="1:35" ht="14.25">
      <c r="C33" s="207"/>
      <c r="D33" s="208" t="s">
        <v>497</v>
      </c>
      <c r="E33" s="180" t="s">
        <v>294</v>
      </c>
      <c r="J33" s="180" t="s">
        <v>512</v>
      </c>
      <c r="K33" s="3564">
        <f>入力シート!C24</f>
        <v>4000000</v>
      </c>
      <c r="L33" s="3564"/>
      <c r="M33" s="3564"/>
      <c r="N33" s="3564"/>
      <c r="O33" s="3564"/>
      <c r="P33" s="3564"/>
      <c r="Q33" s="3564"/>
      <c r="R33" s="3564"/>
      <c r="S33" s="3564"/>
      <c r="T33" s="3564"/>
      <c r="U33" s="3564"/>
      <c r="V33" s="3564"/>
      <c r="W33" s="3564"/>
      <c r="X33" s="3564"/>
      <c r="Y33" s="3564"/>
      <c r="Z33" s="3564"/>
      <c r="AA33" s="3564"/>
      <c r="AB33" s="3564"/>
      <c r="AC33" s="3564"/>
      <c r="AD33" s="3564"/>
      <c r="AE33" s="3564"/>
      <c r="AF33" s="3564"/>
    </row>
    <row r="34" spans="1:35">
      <c r="C34" s="207"/>
    </row>
    <row r="35" spans="1:35">
      <c r="C35" s="207"/>
    </row>
    <row r="36" spans="1:35">
      <c r="C36" s="207"/>
      <c r="D36" s="208" t="s">
        <v>421</v>
      </c>
      <c r="E36" s="180" t="s">
        <v>288</v>
      </c>
      <c r="J36" s="3565">
        <f>入力シート!C13</f>
        <v>45108</v>
      </c>
      <c r="K36" s="3565"/>
      <c r="L36" s="3565"/>
      <c r="M36" s="3565"/>
      <c r="N36" s="3565"/>
      <c r="O36" s="3565"/>
      <c r="P36" s="3565"/>
      <c r="Q36" s="3565"/>
      <c r="R36" s="3565"/>
    </row>
    <row r="37" spans="1:35">
      <c r="C37" s="207"/>
    </row>
    <row r="38" spans="1:35">
      <c r="C38" s="207"/>
    </row>
    <row r="39" spans="1:35">
      <c r="C39" s="207"/>
      <c r="D39" s="208" t="s">
        <v>422</v>
      </c>
      <c r="E39" s="180" t="s">
        <v>140</v>
      </c>
      <c r="J39" s="248" t="s">
        <v>423</v>
      </c>
      <c r="K39" s="209"/>
      <c r="L39" s="3572">
        <f>入力シート!C14</f>
        <v>45109</v>
      </c>
      <c r="M39" s="3573"/>
      <c r="N39" s="3573"/>
      <c r="O39" s="3573"/>
      <c r="P39" s="3573"/>
      <c r="Q39" s="3573"/>
      <c r="R39" s="3573"/>
      <c r="S39" s="3573"/>
      <c r="U39" s="248" t="s">
        <v>424</v>
      </c>
      <c r="W39" s="3574">
        <f>入力シート!C15</f>
        <v>45257</v>
      </c>
      <c r="X39" s="3573"/>
      <c r="Y39" s="3573"/>
      <c r="Z39" s="3573"/>
      <c r="AA39" s="3573"/>
      <c r="AB39" s="3573"/>
      <c r="AC39" s="3573"/>
      <c r="AD39" s="3573"/>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510</v>
      </c>
      <c r="F45" s="180" t="s">
        <v>425</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563" t="str">
        <f>IF(入力シート!C24&lt;5000000,"工事検査員任命伺","　")</f>
        <v>工事検査員任命伺</v>
      </c>
      <c r="B52" s="3563"/>
      <c r="C52" s="3563"/>
      <c r="D52" s="3563"/>
      <c r="E52" s="3563"/>
      <c r="F52" s="3563"/>
      <c r="G52" s="3563"/>
      <c r="H52" s="3563"/>
      <c r="I52" s="3563"/>
      <c r="J52" s="3563"/>
      <c r="K52" s="3563"/>
      <c r="L52" s="3563"/>
      <c r="M52" s="3563"/>
      <c r="N52" s="3563"/>
      <c r="O52" s="3563"/>
      <c r="P52" s="3563"/>
      <c r="Q52" s="3563"/>
      <c r="R52" s="3563"/>
      <c r="S52" s="3563"/>
      <c r="T52" s="3563"/>
      <c r="U52" s="3563"/>
      <c r="V52" s="3563"/>
      <c r="W52" s="3563"/>
      <c r="X52" s="3563"/>
      <c r="Y52" s="3563"/>
      <c r="Z52" s="3563"/>
      <c r="AA52" s="3563"/>
      <c r="AB52" s="3563"/>
      <c r="AC52" s="3563"/>
      <c r="AD52" s="3563"/>
      <c r="AE52" s="3563"/>
      <c r="AF52" s="3563"/>
      <c r="AG52" s="3563"/>
      <c r="AH52" s="3563"/>
      <c r="AI52" s="3563"/>
      <c r="AR52" s="3563"/>
      <c r="AS52" s="3563"/>
      <c r="AT52" s="3563"/>
      <c r="AU52" s="3563"/>
      <c r="AV52" s="3563"/>
      <c r="AW52" s="3563"/>
      <c r="AX52" s="3563"/>
      <c r="AY52" s="3563"/>
      <c r="AZ52" s="3563"/>
      <c r="BA52" s="3563"/>
      <c r="BB52" s="3563"/>
      <c r="BC52" s="3563"/>
      <c r="BD52" s="3563"/>
      <c r="BE52" s="3563"/>
      <c r="BF52" s="3563"/>
      <c r="BG52" s="3563"/>
      <c r="BH52" s="3563"/>
      <c r="BI52" s="3563"/>
      <c r="BJ52" s="3563"/>
      <c r="BK52" s="3563"/>
      <c r="BL52" s="3563"/>
      <c r="BM52" s="3563"/>
      <c r="BN52" s="3563"/>
      <c r="BO52" s="3563"/>
      <c r="BP52" s="3563"/>
      <c r="BQ52" s="3563"/>
      <c r="BR52" s="3563"/>
      <c r="BS52" s="3563"/>
      <c r="BT52" s="3563"/>
      <c r="BU52" s="3563"/>
      <c r="BV52" s="3563"/>
      <c r="BW52" s="3563"/>
      <c r="BX52" s="3563"/>
      <c r="BY52" s="3563"/>
      <c r="BZ52" s="3563"/>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c r="BM53" s="1306"/>
      <c r="BN53" s="1306"/>
      <c r="BO53" s="1306"/>
      <c r="BP53" s="1306"/>
      <c r="BQ53" s="1306"/>
      <c r="BR53" s="1306"/>
      <c r="BS53" s="1306"/>
      <c r="BT53" s="1306"/>
      <c r="BU53" s="1306"/>
      <c r="BV53" s="1306"/>
      <c r="BW53" s="1306"/>
      <c r="BX53" s="1306"/>
      <c r="BY53" s="1306"/>
      <c r="BZ53" s="1306"/>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zoomScale="80" zoomScaleNormal="95" zoomScaleSheetLayoutView="80" workbookViewId="0">
      <selection activeCell="C11" sqref="C11"/>
    </sheetView>
  </sheetViews>
  <sheetFormatPr defaultColWidth="2.375" defaultRowHeight="13.5"/>
  <cols>
    <col min="1" max="16384" width="2.375" style="180"/>
  </cols>
  <sheetData>
    <row r="6" spans="1:36">
      <c r="A6" s="180" t="s">
        <v>427</v>
      </c>
    </row>
    <row r="8" spans="1:36">
      <c r="Z8" s="289" t="s">
        <v>266</v>
      </c>
      <c r="AA8" s="1742">
        <v>37778</v>
      </c>
      <c r="AB8" s="1742"/>
      <c r="AC8" s="1742"/>
      <c r="AD8" s="1742"/>
      <c r="AE8" s="1742"/>
      <c r="AF8" s="1742"/>
      <c r="AG8" s="1742"/>
      <c r="AH8" s="1742"/>
      <c r="AI8" s="1742"/>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1706" t="str">
        <f>入力シート!C25</f>
        <v>福岡市博多区東公園７－７</v>
      </c>
      <c r="Y13" s="1707"/>
      <c r="Z13" s="1707"/>
      <c r="AA13" s="1707"/>
      <c r="AB13" s="1707"/>
      <c r="AC13" s="1707"/>
      <c r="AD13" s="1707"/>
      <c r="AE13" s="1707"/>
      <c r="AF13" s="1707"/>
      <c r="AG13" s="1707"/>
      <c r="AH13" s="1707"/>
      <c r="AI13" s="1707"/>
      <c r="AJ13" s="1707"/>
    </row>
    <row r="14" spans="1:36" ht="13.5" customHeight="1">
      <c r="X14" s="1707"/>
      <c r="Y14" s="1707"/>
      <c r="Z14" s="1707"/>
      <c r="AA14" s="1707"/>
      <c r="AB14" s="1707"/>
      <c r="AC14" s="1707"/>
      <c r="AD14" s="1707"/>
      <c r="AE14" s="1707"/>
      <c r="AF14" s="1707"/>
      <c r="AG14" s="1707"/>
      <c r="AH14" s="1707"/>
      <c r="AI14" s="1707"/>
      <c r="AJ14" s="1707"/>
    </row>
    <row r="15" spans="1:36">
      <c r="X15" s="1710" t="str">
        <f>入力シート!C26</f>
        <v>(株）福岡企画技調</v>
      </c>
      <c r="Y15" s="1711"/>
      <c r="Z15" s="1711"/>
      <c r="AA15" s="1711"/>
      <c r="AB15" s="1711"/>
      <c r="AC15" s="1711"/>
      <c r="AD15" s="1711"/>
      <c r="AE15" s="1711"/>
      <c r="AF15" s="1711"/>
      <c r="AG15" s="1711"/>
      <c r="AH15" s="1711"/>
      <c r="AI15" s="1711"/>
      <c r="AJ15" s="1711"/>
    </row>
    <row r="16" spans="1:36">
      <c r="X16" s="1714" t="str">
        <f>入力シート!C27</f>
        <v>代表取締役　企画太郎</v>
      </c>
      <c r="Y16" s="1715"/>
      <c r="Z16" s="1715"/>
      <c r="AA16" s="1715"/>
      <c r="AB16" s="1715"/>
      <c r="AC16" s="1715"/>
      <c r="AD16" s="1715"/>
      <c r="AE16" s="1715"/>
      <c r="AF16" s="1715"/>
      <c r="AG16" s="1715"/>
      <c r="AH16" s="1715"/>
      <c r="AI16" s="1715"/>
      <c r="AJ16" s="288"/>
    </row>
    <row r="19" spans="1:37" s="210" customFormat="1" ht="30" customHeight="1">
      <c r="A19" s="1700" t="s">
        <v>498</v>
      </c>
      <c r="B19" s="1700"/>
      <c r="C19" s="1700"/>
      <c r="D19" s="1700"/>
      <c r="E19" s="1700"/>
      <c r="F19" s="1700"/>
      <c r="G19" s="1700"/>
      <c r="H19" s="1700"/>
      <c r="I19" s="1700"/>
      <c r="J19" s="1700"/>
      <c r="K19" s="170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row>
    <row r="23" spans="1:37">
      <c r="D23" s="180" t="s">
        <v>499</v>
      </c>
      <c r="AK23" s="248"/>
    </row>
    <row r="26" spans="1:37">
      <c r="I26" s="381" t="str">
        <f>"第50"&amp;入力シート!C3&amp;"-"&amp;入力シート!C4&amp;"号"</f>
        <v>第505-12345-001号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388</v>
      </c>
      <c r="E27" s="180" t="s">
        <v>287</v>
      </c>
      <c r="I27" s="3575" t="str">
        <f>入力シート!C10</f>
        <v>県道博多天神線排水性舗装工事（第２工区）</v>
      </c>
      <c r="J27" s="3576"/>
      <c r="K27" s="3576"/>
      <c r="L27" s="3576"/>
      <c r="M27" s="3576"/>
      <c r="N27" s="3576"/>
      <c r="O27" s="3576"/>
      <c r="P27" s="3576"/>
      <c r="Q27" s="3576"/>
      <c r="R27" s="3576"/>
      <c r="S27" s="3576"/>
      <c r="T27" s="3576"/>
      <c r="U27" s="3576"/>
      <c r="V27" s="3576"/>
      <c r="W27" s="3576"/>
      <c r="X27" s="3576"/>
      <c r="Y27" s="3576"/>
      <c r="Z27" s="3576"/>
      <c r="AA27" s="3576"/>
      <c r="AB27" s="3576"/>
      <c r="AC27" s="3576"/>
      <c r="AD27" s="3576"/>
      <c r="AE27" s="3576"/>
      <c r="AF27" s="3576"/>
      <c r="AG27" s="3576"/>
      <c r="AH27" s="3576"/>
      <c r="AI27" s="3576"/>
      <c r="AJ27" s="3576"/>
    </row>
    <row r="30" spans="1:37" ht="14.25">
      <c r="D30" s="208" t="s">
        <v>490</v>
      </c>
      <c r="E30" s="180" t="s">
        <v>294</v>
      </c>
      <c r="J30" s="180" t="s">
        <v>293</v>
      </c>
      <c r="K30" s="3564">
        <f>入力シート!C24</f>
        <v>4000000</v>
      </c>
      <c r="L30" s="3564"/>
      <c r="M30" s="3564"/>
      <c r="N30" s="3564"/>
      <c r="O30" s="3564"/>
      <c r="P30" s="3564"/>
      <c r="Q30" s="3564"/>
      <c r="R30" s="3564"/>
      <c r="S30" s="3564"/>
      <c r="T30" s="3564"/>
      <c r="U30" s="3564"/>
      <c r="V30" s="3564"/>
      <c r="W30" s="3564"/>
      <c r="X30" s="3564"/>
      <c r="Y30" s="3564"/>
      <c r="Z30" s="3564"/>
      <c r="AA30" s="3564"/>
      <c r="AB30" s="3564"/>
      <c r="AC30" s="3564"/>
      <c r="AD30" s="3564"/>
      <c r="AE30" s="3564"/>
      <c r="AF30" s="3564"/>
    </row>
    <row r="33" spans="1:36">
      <c r="D33" s="208" t="s">
        <v>389</v>
      </c>
      <c r="E33" s="180" t="s">
        <v>428</v>
      </c>
      <c r="K33" s="1742"/>
      <c r="L33" s="1742"/>
      <c r="M33" s="1742"/>
      <c r="N33" s="1742"/>
      <c r="O33" s="1742"/>
      <c r="P33" s="1742"/>
      <c r="Q33" s="1742"/>
      <c r="R33" s="1742"/>
      <c r="S33" s="1742"/>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topLeftCell="A13"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736"/>
      <c r="L1" s="736"/>
      <c r="M1" s="736"/>
      <c r="N1" s="736"/>
      <c r="O1" s="736"/>
      <c r="P1" s="738"/>
      <c r="Q1" s="738"/>
      <c r="R1" s="738"/>
      <c r="S1" s="738"/>
      <c r="T1" s="738"/>
      <c r="U1" s="738"/>
    </row>
    <row r="2" spans="1:21" ht="16.5" customHeight="1">
      <c r="K2" s="736"/>
      <c r="L2" s="736"/>
      <c r="M2" s="736"/>
      <c r="N2" s="736"/>
      <c r="O2" s="736"/>
      <c r="P2" s="738"/>
      <c r="Q2" s="738"/>
      <c r="R2" s="738"/>
      <c r="S2" s="738"/>
      <c r="T2" s="738"/>
      <c r="U2" s="738"/>
    </row>
    <row r="3" spans="1:21" ht="22.5" customHeight="1">
      <c r="K3" s="736"/>
      <c r="L3" s="736"/>
      <c r="M3" s="736"/>
      <c r="N3" s="736"/>
      <c r="O3" s="736"/>
      <c r="P3" s="738"/>
      <c r="Q3" s="738"/>
      <c r="R3" s="738"/>
      <c r="S3" s="738"/>
      <c r="T3" s="738"/>
      <c r="U3" s="738"/>
    </row>
    <row r="4" spans="1:21" ht="16.5" customHeight="1">
      <c r="K4" s="735"/>
      <c r="L4" s="735"/>
      <c r="M4" s="735"/>
      <c r="N4" s="735"/>
      <c r="O4" s="735"/>
      <c r="P4" s="738"/>
      <c r="Q4" s="738"/>
      <c r="R4" s="738"/>
      <c r="S4" s="738"/>
      <c r="T4" s="738"/>
      <c r="U4" s="738"/>
    </row>
    <row r="5" spans="1:21" ht="22.5" customHeight="1">
      <c r="K5" s="736"/>
      <c r="L5" s="736"/>
      <c r="M5" s="736"/>
      <c r="N5" s="736"/>
      <c r="O5" s="736"/>
      <c r="P5" s="738"/>
      <c r="Q5" s="738"/>
      <c r="R5" s="738"/>
      <c r="S5" s="738"/>
      <c r="T5" s="738"/>
      <c r="U5" s="738"/>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585">
        <v>45083</v>
      </c>
      <c r="Q9" s="3585"/>
      <c r="R9" s="3585"/>
      <c r="S9" s="3585"/>
      <c r="T9" s="3585"/>
      <c r="U9" s="729"/>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1221"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900" t="s">
        <v>1961</v>
      </c>
      <c r="L12" s="1900"/>
      <c r="M12" s="1895" t="s">
        <v>71</v>
      </c>
      <c r="N12" s="1895"/>
      <c r="O12" s="1896" t="str">
        <f>入力シート!C25</f>
        <v>福岡市博多区東公園７－７</v>
      </c>
      <c r="P12" s="1896"/>
      <c r="Q12" s="1896"/>
      <c r="R12" s="1896"/>
      <c r="S12" s="1896"/>
      <c r="T12" s="1896"/>
      <c r="U12" s="1897"/>
    </row>
    <row r="13" spans="1:21" ht="22.5" customHeight="1">
      <c r="A13" s="7"/>
      <c r="B13" s="2"/>
      <c r="C13" s="2"/>
      <c r="D13" s="2"/>
      <c r="E13" s="2"/>
      <c r="F13" s="2"/>
      <c r="G13" s="2"/>
      <c r="H13" s="2"/>
      <c r="I13" s="2"/>
      <c r="J13" s="2"/>
      <c r="K13" s="2"/>
      <c r="L13" s="2"/>
      <c r="M13" s="1895" t="s">
        <v>93</v>
      </c>
      <c r="N13" s="1895"/>
      <c r="O13" s="1896" t="str">
        <f>入力シート!C26</f>
        <v>(株）福岡企画技調</v>
      </c>
      <c r="P13" s="1896"/>
      <c r="Q13" s="1896"/>
      <c r="R13" s="1896"/>
      <c r="S13" s="1896"/>
      <c r="T13" s="1896"/>
      <c r="U13" s="1897"/>
    </row>
    <row r="14" spans="1:21" ht="22.5" customHeight="1">
      <c r="A14" s="7"/>
      <c r="B14" s="2"/>
      <c r="C14" s="2"/>
      <c r="D14" s="2"/>
      <c r="E14" s="2"/>
      <c r="F14" s="2"/>
      <c r="G14" s="2"/>
      <c r="H14" s="2"/>
      <c r="I14" s="2"/>
      <c r="J14" s="2"/>
      <c r="K14" s="2"/>
      <c r="L14" s="2"/>
      <c r="M14" s="1895" t="s">
        <v>72</v>
      </c>
      <c r="N14" s="1895"/>
      <c r="O14" s="2575" t="str">
        <f>入力シート!C27</f>
        <v>代表取締役　企画太郎</v>
      </c>
      <c r="P14" s="2575"/>
      <c r="Q14" s="2575"/>
      <c r="R14" s="2575"/>
      <c r="S14" s="2575"/>
      <c r="T14" s="2575"/>
      <c r="U14" s="257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98" t="s">
        <v>69</v>
      </c>
      <c r="C16" s="1898"/>
      <c r="D16" s="1898"/>
      <c r="E16" s="1898"/>
      <c r="F16" s="1898"/>
      <c r="G16" s="1898"/>
      <c r="H16" s="1898"/>
      <c r="I16" s="1898"/>
      <c r="J16" s="1898"/>
      <c r="K16" s="1898"/>
      <c r="L16" s="1898"/>
      <c r="M16" s="1898"/>
      <c r="N16" s="1898"/>
      <c r="O16" s="1898"/>
      <c r="P16" s="1898"/>
      <c r="Q16" s="1898"/>
      <c r="R16" s="1898"/>
      <c r="S16" s="1898"/>
      <c r="T16" s="1898"/>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75" t="s">
        <v>83</v>
      </c>
      <c r="C18" s="1875"/>
      <c r="D18" s="1875"/>
      <c r="E18" s="1886" t="str">
        <f>入力シート!C9</f>
        <v>道路整備事業</v>
      </c>
      <c r="F18" s="1886"/>
      <c r="G18" s="1886"/>
      <c r="H18" s="1886"/>
      <c r="I18" s="1886"/>
      <c r="J18" s="1875" t="s">
        <v>77</v>
      </c>
      <c r="K18" s="1875"/>
      <c r="L18" s="1875"/>
      <c r="M18" s="1886" t="str">
        <f>入力シート!C10</f>
        <v>県道博多天神線排水性舗装工事（第２工区）</v>
      </c>
      <c r="N18" s="1886"/>
      <c r="O18" s="1886"/>
      <c r="P18" s="1886"/>
      <c r="Q18" s="1886"/>
      <c r="R18" s="1886"/>
      <c r="S18" s="1886"/>
      <c r="T18" s="1886"/>
      <c r="U18" s="8"/>
    </row>
    <row r="19" spans="1:21" ht="30.75" customHeight="1">
      <c r="A19" s="7"/>
      <c r="B19" s="1882" t="s">
        <v>94</v>
      </c>
      <c r="C19" s="1883"/>
      <c r="D19" s="1884" t="s">
        <v>96</v>
      </c>
      <c r="E19" s="1886" t="str">
        <f>入力シート!C11</f>
        <v>主要地方道博多天神線</v>
      </c>
      <c r="F19" s="1886"/>
      <c r="G19" s="1886"/>
      <c r="H19" s="1886"/>
      <c r="I19" s="1886"/>
      <c r="J19" s="1875" t="s">
        <v>78</v>
      </c>
      <c r="K19" s="1875"/>
      <c r="L19" s="1875"/>
      <c r="M19" s="1887" t="str">
        <f>入力シート!C12</f>
        <v>福岡市博多区東公園地内</v>
      </c>
      <c r="N19" s="1888"/>
      <c r="O19" s="1888"/>
      <c r="P19" s="1888"/>
      <c r="Q19" s="1888"/>
      <c r="R19" s="1888"/>
      <c r="S19" s="1888"/>
      <c r="T19" s="1889"/>
      <c r="U19" s="8"/>
    </row>
    <row r="20" spans="1:21" ht="30.75" customHeight="1">
      <c r="A20" s="7"/>
      <c r="B20" s="1893" t="s">
        <v>95</v>
      </c>
      <c r="C20" s="1894"/>
      <c r="D20" s="1885"/>
      <c r="E20" s="1886"/>
      <c r="F20" s="1886"/>
      <c r="G20" s="1886"/>
      <c r="H20" s="1886"/>
      <c r="I20" s="1886"/>
      <c r="J20" s="1875"/>
      <c r="K20" s="1875"/>
      <c r="L20" s="1875"/>
      <c r="M20" s="1890"/>
      <c r="N20" s="1891"/>
      <c r="O20" s="1891"/>
      <c r="P20" s="1891"/>
      <c r="Q20" s="1891"/>
      <c r="R20" s="1891"/>
      <c r="S20" s="1891"/>
      <c r="T20" s="1892"/>
      <c r="U20" s="8"/>
    </row>
    <row r="21" spans="1:21" ht="30.75" customHeight="1">
      <c r="A21" s="7"/>
      <c r="B21" s="1875" t="s">
        <v>79</v>
      </c>
      <c r="C21" s="1875"/>
      <c r="D21" s="1875"/>
      <c r="E21" s="1876">
        <f>入力シート!C14</f>
        <v>45109</v>
      </c>
      <c r="F21" s="1877"/>
      <c r="G21" s="1877"/>
      <c r="H21" s="1877"/>
      <c r="I21" s="1877"/>
      <c r="J21" s="1877"/>
      <c r="K21" s="1877"/>
      <c r="L21" s="9" t="s">
        <v>22</v>
      </c>
      <c r="M21" s="1877">
        <f>入力シート!C15</f>
        <v>45257</v>
      </c>
      <c r="N21" s="1877"/>
      <c r="O21" s="1877"/>
      <c r="P21" s="1877"/>
      <c r="Q21" s="1877"/>
      <c r="R21" s="1877"/>
      <c r="S21" s="1877"/>
      <c r="T21" s="10"/>
      <c r="U21" s="8"/>
    </row>
    <row r="22" spans="1:21" ht="30.75" customHeight="1">
      <c r="A22" s="7"/>
      <c r="B22" s="2566" t="s">
        <v>63</v>
      </c>
      <c r="C22" s="2567"/>
      <c r="D22" s="2567"/>
      <c r="E22" s="2567"/>
      <c r="F22" s="2567"/>
      <c r="G22" s="2568"/>
      <c r="H22" s="3584"/>
      <c r="I22" s="3584"/>
      <c r="J22" s="3584"/>
      <c r="K22" s="3584"/>
      <c r="L22" s="3584"/>
      <c r="M22" s="3584"/>
      <c r="N22" s="3584"/>
      <c r="O22" s="280" t="s">
        <v>1080</v>
      </c>
      <c r="P22" s="11"/>
      <c r="Q22" s="11"/>
      <c r="R22" s="11"/>
      <c r="S22" s="11"/>
      <c r="T22" s="12"/>
      <c r="U22" s="8"/>
    </row>
    <row r="23" spans="1:21" ht="30.75" customHeight="1">
      <c r="A23" s="7"/>
      <c r="B23" s="2566" t="s">
        <v>64</v>
      </c>
      <c r="C23" s="2567"/>
      <c r="D23" s="2567"/>
      <c r="E23" s="2567"/>
      <c r="F23" s="2567"/>
      <c r="G23" s="2568"/>
      <c r="H23" s="3580"/>
      <c r="I23" s="3580"/>
      <c r="J23" s="3580"/>
      <c r="K23" s="3580"/>
      <c r="L23" s="3580"/>
      <c r="M23" s="3580"/>
      <c r="N23" s="3580"/>
      <c r="O23" s="39" t="s">
        <v>503</v>
      </c>
      <c r="P23" s="39"/>
      <c r="Q23" s="39"/>
      <c r="R23" s="39"/>
      <c r="S23" s="39"/>
      <c r="T23" s="40"/>
      <c r="U23" s="8"/>
    </row>
    <row r="24" spans="1:21" ht="33" customHeight="1">
      <c r="A24" s="7"/>
      <c r="B24" s="2566" t="s">
        <v>65</v>
      </c>
      <c r="C24" s="2567"/>
      <c r="D24" s="2567"/>
      <c r="E24" s="2567"/>
      <c r="F24" s="2567"/>
      <c r="G24" s="2568"/>
      <c r="H24" s="3581"/>
      <c r="I24" s="3582"/>
      <c r="J24" s="3582"/>
      <c r="K24" s="3582"/>
      <c r="L24" s="3582"/>
      <c r="M24" s="3582"/>
      <c r="N24" s="3582"/>
      <c r="O24" s="3582"/>
      <c r="P24" s="3582"/>
      <c r="Q24" s="3582"/>
      <c r="R24" s="3582"/>
      <c r="S24" s="3582"/>
      <c r="T24" s="3583"/>
      <c r="U24" s="8"/>
    </row>
    <row r="25" spans="1:21" ht="33" customHeight="1">
      <c r="A25" s="7"/>
      <c r="B25" s="2566" t="s">
        <v>66</v>
      </c>
      <c r="C25" s="2567"/>
      <c r="D25" s="2567"/>
      <c r="E25" s="2567"/>
      <c r="F25" s="2567"/>
      <c r="G25" s="2568"/>
      <c r="H25" s="3584"/>
      <c r="I25" s="3584"/>
      <c r="J25" s="3584"/>
      <c r="K25" s="3584"/>
      <c r="L25" s="3584"/>
      <c r="M25" s="3584"/>
      <c r="N25" s="3584"/>
      <c r="O25" s="39" t="s">
        <v>1081</v>
      </c>
      <c r="P25" s="39"/>
      <c r="Q25" s="39"/>
      <c r="R25" s="39"/>
      <c r="S25" s="39"/>
      <c r="T25" s="40"/>
      <c r="U25" s="8"/>
    </row>
    <row r="26" spans="1:21" ht="50.25" customHeight="1">
      <c r="A26" s="7"/>
      <c r="B26" s="3577" t="s">
        <v>2031</v>
      </c>
      <c r="C26" s="3578"/>
      <c r="D26" s="3578"/>
      <c r="E26" s="3578"/>
      <c r="F26" s="3578"/>
      <c r="G26" s="3578"/>
      <c r="H26" s="3578"/>
      <c r="I26" s="3578"/>
      <c r="J26" s="3578"/>
      <c r="K26" s="3578"/>
      <c r="L26" s="3578"/>
      <c r="M26" s="3578"/>
      <c r="N26" s="3578"/>
      <c r="O26" s="3578"/>
      <c r="P26" s="3578"/>
      <c r="Q26" s="3578"/>
      <c r="R26" s="3578"/>
      <c r="S26" s="3578"/>
      <c r="T26" s="3579"/>
      <c r="U26" s="8"/>
    </row>
    <row r="27" spans="1:21" ht="50.25" customHeight="1">
      <c r="A27" s="7"/>
      <c r="B27" s="2557" t="s">
        <v>517</v>
      </c>
      <c r="C27" s="2558"/>
      <c r="D27" s="2558"/>
      <c r="E27" s="2558"/>
      <c r="F27" s="2558"/>
      <c r="G27" s="2558"/>
      <c r="H27" s="2558"/>
      <c r="I27" s="2558"/>
      <c r="J27" s="2558"/>
      <c r="K27" s="2558"/>
      <c r="L27" s="2558"/>
      <c r="M27" s="2558"/>
      <c r="N27" s="2558"/>
      <c r="O27" s="2558"/>
      <c r="P27" s="2558"/>
      <c r="Q27" s="2558"/>
      <c r="R27" s="2558"/>
      <c r="S27" s="2558"/>
      <c r="T27" s="2559"/>
      <c r="U27" s="8"/>
    </row>
    <row r="28" spans="1:21" ht="50.25" customHeight="1">
      <c r="A28" s="7"/>
      <c r="B28" s="2560"/>
      <c r="C28" s="2561"/>
      <c r="D28" s="2561"/>
      <c r="E28" s="2561"/>
      <c r="F28" s="2561"/>
      <c r="G28" s="2561"/>
      <c r="H28" s="2561"/>
      <c r="I28" s="2561"/>
      <c r="J28" s="2561"/>
      <c r="K28" s="2561"/>
      <c r="L28" s="2561"/>
      <c r="M28" s="2561"/>
      <c r="N28" s="2561"/>
      <c r="O28" s="2561"/>
      <c r="P28" s="2561"/>
      <c r="Q28" s="2561"/>
      <c r="R28" s="2561"/>
      <c r="S28" s="2561"/>
      <c r="T28" s="2562"/>
      <c r="U28" s="8"/>
    </row>
    <row r="29" spans="1:21" ht="50.25" customHeight="1">
      <c r="A29" s="7"/>
      <c r="B29" s="2563"/>
      <c r="C29" s="2564"/>
      <c r="D29" s="2564"/>
      <c r="E29" s="2564"/>
      <c r="F29" s="2564"/>
      <c r="G29" s="2564"/>
      <c r="H29" s="2564"/>
      <c r="I29" s="2564"/>
      <c r="J29" s="2564"/>
      <c r="K29" s="2564"/>
      <c r="L29" s="2564"/>
      <c r="M29" s="2564"/>
      <c r="N29" s="2564"/>
      <c r="O29" s="2564"/>
      <c r="P29" s="2564"/>
      <c r="Q29" s="2564"/>
      <c r="R29" s="2564"/>
      <c r="S29" s="2564"/>
      <c r="T29" s="2565"/>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431</v>
      </c>
    </row>
    <row r="2" spans="1:5" ht="17.25">
      <c r="A2" s="3604" t="s">
        <v>429</v>
      </c>
      <c r="B2" s="3604"/>
      <c r="C2" s="3604"/>
      <c r="D2" s="3604"/>
      <c r="E2" s="3604"/>
    </row>
    <row r="4" spans="1:5" ht="41.25" customHeight="1">
      <c r="A4" s="214" t="s">
        <v>432</v>
      </c>
      <c r="B4" s="3605" t="str">
        <f>"第50"&amp;入力シート!C3&amp;"-"&amp;入力シート!C4&amp;"号　"&amp;入力シート!C10</f>
        <v>第505-12345-001号　県道博多天神線排水性舗装工事（第２工区）</v>
      </c>
      <c r="C4" s="3606"/>
      <c r="D4" s="214" t="s">
        <v>433</v>
      </c>
      <c r="E4" s="376" t="str">
        <f>入力シート!C26</f>
        <v>(株）福岡企画技調</v>
      </c>
    </row>
    <row r="5" spans="1:5" ht="20.25" customHeight="1">
      <c r="A5" s="236" t="s">
        <v>500</v>
      </c>
      <c r="B5" s="236" t="s">
        <v>434</v>
      </c>
      <c r="C5" s="3607" t="s">
        <v>435</v>
      </c>
      <c r="D5" s="3607"/>
      <c r="E5" s="3607"/>
    </row>
    <row r="6" spans="1:5" ht="13.5" customHeight="1">
      <c r="A6" s="215"/>
      <c r="B6" s="216"/>
      <c r="C6" s="3597"/>
      <c r="D6" s="3597"/>
      <c r="E6" s="3598"/>
    </row>
    <row r="7" spans="1:5">
      <c r="A7" s="1083" t="s">
        <v>1760</v>
      </c>
      <c r="B7" s="1083" t="s">
        <v>1759</v>
      </c>
      <c r="C7" s="3597" t="s">
        <v>436</v>
      </c>
      <c r="D7" s="3597"/>
      <c r="E7" s="3598"/>
    </row>
    <row r="8" spans="1:5">
      <c r="A8" s="215"/>
      <c r="B8" s="215"/>
      <c r="C8" s="3597" t="s">
        <v>437</v>
      </c>
      <c r="D8" s="3597"/>
      <c r="E8" s="3598"/>
    </row>
    <row r="9" spans="1:5">
      <c r="A9" s="215"/>
      <c r="B9" s="215"/>
      <c r="C9" s="3597" t="s">
        <v>438</v>
      </c>
      <c r="D9" s="3597"/>
      <c r="E9" s="3598"/>
    </row>
    <row r="10" spans="1:5">
      <c r="A10" s="3603" t="s">
        <v>532</v>
      </c>
      <c r="B10" s="215"/>
      <c r="C10" s="3597" t="s">
        <v>439</v>
      </c>
      <c r="D10" s="3597"/>
      <c r="E10" s="3598"/>
    </row>
    <row r="11" spans="1:5">
      <c r="A11" s="3603"/>
      <c r="B11" s="215"/>
      <c r="C11" s="3597" t="s">
        <v>440</v>
      </c>
      <c r="D11" s="3597"/>
      <c r="E11" s="3598"/>
    </row>
    <row r="12" spans="1:5">
      <c r="A12" s="3603"/>
      <c r="B12" s="215"/>
      <c r="C12" s="3597" t="s">
        <v>441</v>
      </c>
      <c r="D12" s="3597"/>
      <c r="E12" s="3598"/>
    </row>
    <row r="13" spans="1:5">
      <c r="A13" s="215"/>
      <c r="B13" s="217"/>
      <c r="C13" s="3599"/>
      <c r="D13" s="3599"/>
      <c r="E13" s="3600"/>
    </row>
    <row r="14" spans="1:5">
      <c r="A14" s="215"/>
      <c r="B14" s="217"/>
      <c r="C14" s="3599"/>
      <c r="D14" s="3599"/>
      <c r="E14" s="3600"/>
    </row>
    <row r="15" spans="1:5">
      <c r="A15" s="215"/>
      <c r="B15" s="216"/>
      <c r="C15" s="3601"/>
      <c r="D15" s="3601"/>
      <c r="E15" s="3602"/>
    </row>
    <row r="16" spans="1:5" ht="13.5" customHeight="1">
      <c r="A16" s="215"/>
      <c r="B16" s="1083" t="s">
        <v>1758</v>
      </c>
      <c r="C16" s="3597" t="s">
        <v>442</v>
      </c>
      <c r="D16" s="3597"/>
      <c r="E16" s="3598"/>
    </row>
    <row r="17" spans="1:5" ht="13.5" customHeight="1">
      <c r="A17" s="215"/>
      <c r="B17" s="215"/>
      <c r="C17" s="3597" t="s">
        <v>443</v>
      </c>
      <c r="D17" s="3597"/>
      <c r="E17" s="3598"/>
    </row>
    <row r="18" spans="1:5">
      <c r="A18" s="217"/>
      <c r="B18" s="215"/>
      <c r="C18" s="3597"/>
      <c r="D18" s="3597"/>
      <c r="E18" s="3598"/>
    </row>
    <row r="19" spans="1:5">
      <c r="A19" s="217"/>
      <c r="B19" s="215"/>
      <c r="C19" s="3597"/>
      <c r="D19" s="3597"/>
      <c r="E19" s="3598"/>
    </row>
    <row r="20" spans="1:5">
      <c r="A20" s="217"/>
      <c r="B20" s="215"/>
      <c r="C20" s="3597"/>
      <c r="D20" s="3597"/>
      <c r="E20" s="3598"/>
    </row>
    <row r="21" spans="1:5">
      <c r="A21" s="217"/>
      <c r="B21" s="215"/>
      <c r="C21" s="3599"/>
      <c r="D21" s="3599"/>
      <c r="E21" s="3600"/>
    </row>
    <row r="22" spans="1:5">
      <c r="A22" s="217"/>
      <c r="B22" s="218"/>
      <c r="C22" s="3588"/>
      <c r="D22" s="3588"/>
      <c r="E22" s="3589"/>
    </row>
    <row r="23" spans="1:5">
      <c r="A23" s="217"/>
      <c r="B23" s="219"/>
      <c r="C23" s="3586"/>
      <c r="D23" s="3586"/>
      <c r="E23" s="3587"/>
    </row>
    <row r="24" spans="1:5">
      <c r="A24" s="217"/>
      <c r="B24" s="1082" t="s">
        <v>1757</v>
      </c>
      <c r="C24" s="3586" t="s">
        <v>444</v>
      </c>
      <c r="D24" s="3586"/>
      <c r="E24" s="3587"/>
    </row>
    <row r="25" spans="1:5">
      <c r="A25" s="217"/>
      <c r="B25" s="219"/>
      <c r="C25" s="3586" t="s">
        <v>445</v>
      </c>
      <c r="D25" s="3586"/>
      <c r="E25" s="3587"/>
    </row>
    <row r="26" spans="1:5">
      <c r="A26" s="217"/>
      <c r="B26" s="219"/>
      <c r="C26" s="3586" t="s">
        <v>446</v>
      </c>
      <c r="D26" s="3586"/>
      <c r="E26" s="3587"/>
    </row>
    <row r="27" spans="1:5">
      <c r="A27" s="217"/>
      <c r="B27" s="219"/>
      <c r="C27" s="3586" t="s">
        <v>447</v>
      </c>
      <c r="D27" s="3586"/>
      <c r="E27" s="3587"/>
    </row>
    <row r="28" spans="1:5">
      <c r="A28" s="217"/>
      <c r="B28" s="219"/>
      <c r="C28" s="3591"/>
      <c r="D28" s="3591"/>
      <c r="E28" s="3592"/>
    </row>
    <row r="29" spans="1:5">
      <c r="A29" s="217"/>
      <c r="B29" s="220"/>
      <c r="C29" s="3593"/>
      <c r="D29" s="3593"/>
      <c r="E29" s="3594"/>
    </row>
    <row r="30" spans="1:5">
      <c r="A30" s="217"/>
      <c r="B30" s="1082" t="s">
        <v>1756</v>
      </c>
      <c r="C30" s="3586" t="s">
        <v>448</v>
      </c>
      <c r="D30" s="3586"/>
      <c r="E30" s="3587"/>
    </row>
    <row r="31" spans="1:5">
      <c r="A31" s="217"/>
      <c r="B31" s="219"/>
      <c r="C31" s="3586" t="s">
        <v>449</v>
      </c>
      <c r="D31" s="3586"/>
      <c r="E31" s="3587"/>
    </row>
    <row r="32" spans="1:5">
      <c r="A32" s="217"/>
      <c r="B32" s="219"/>
      <c r="C32" s="3586" t="s">
        <v>450</v>
      </c>
      <c r="D32" s="3586"/>
      <c r="E32" s="3587"/>
    </row>
    <row r="33" spans="1:5">
      <c r="A33" s="217"/>
      <c r="B33" s="219"/>
      <c r="C33" s="3586" t="s">
        <v>451</v>
      </c>
      <c r="D33" s="3586"/>
      <c r="E33" s="3587"/>
    </row>
    <row r="34" spans="1:5">
      <c r="A34" s="217"/>
      <c r="B34" s="218"/>
      <c r="C34" s="3595" t="s">
        <v>452</v>
      </c>
      <c r="D34" s="3595"/>
      <c r="E34" s="3596"/>
    </row>
    <row r="35" spans="1:5">
      <c r="A35" s="220"/>
      <c r="B35" s="219"/>
      <c r="C35" s="3586"/>
      <c r="D35" s="3586"/>
      <c r="E35" s="3587"/>
    </row>
    <row r="36" spans="1:5">
      <c r="A36" s="1082" t="s">
        <v>1761</v>
      </c>
      <c r="B36" s="1082" t="s">
        <v>1755</v>
      </c>
      <c r="C36" s="3586" t="s">
        <v>453</v>
      </c>
      <c r="D36" s="3586"/>
      <c r="E36" s="3587"/>
    </row>
    <row r="37" spans="1:5">
      <c r="A37" s="219"/>
      <c r="B37" s="219"/>
      <c r="C37" s="3586" t="s">
        <v>454</v>
      </c>
      <c r="D37" s="3586"/>
      <c r="E37" s="3587"/>
    </row>
    <row r="38" spans="1:5">
      <c r="A38" s="3590" t="s">
        <v>455</v>
      </c>
      <c r="B38" s="219"/>
      <c r="C38" s="3586" t="s">
        <v>456</v>
      </c>
      <c r="D38" s="3586"/>
      <c r="E38" s="3587"/>
    </row>
    <row r="39" spans="1:5">
      <c r="A39" s="3590"/>
      <c r="B39" s="219"/>
      <c r="C39" s="3586" t="s">
        <v>457</v>
      </c>
      <c r="D39" s="3586"/>
      <c r="E39" s="3587"/>
    </row>
    <row r="40" spans="1:5">
      <c r="A40" s="3590"/>
      <c r="B40" s="219"/>
      <c r="C40" s="3586"/>
      <c r="D40" s="3586"/>
      <c r="E40" s="3587"/>
    </row>
    <row r="41" spans="1:5">
      <c r="A41" s="221"/>
      <c r="B41" s="218"/>
      <c r="C41" s="3588"/>
      <c r="D41" s="3588"/>
      <c r="E41" s="3589"/>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458</v>
      </c>
    </row>
    <row r="2" spans="1:8" ht="17.25">
      <c r="A2" s="3604" t="s">
        <v>429</v>
      </c>
      <c r="B2" s="3604"/>
      <c r="C2" s="3604"/>
      <c r="D2" s="3604"/>
      <c r="E2" s="3604"/>
    </row>
    <row r="4" spans="1:8" ht="13.5" customHeight="1">
      <c r="A4" s="3620" t="s">
        <v>513</v>
      </c>
      <c r="B4" s="3617" t="str">
        <f>"第50"&amp;入力シート!C3&amp;"-"&amp;入力シート!C4&amp;"号"</f>
        <v>第505-12345-001号</v>
      </c>
      <c r="C4" s="3618"/>
      <c r="D4" s="3618"/>
      <c r="E4" s="3619"/>
    </row>
    <row r="5" spans="1:8" ht="13.5" customHeight="1">
      <c r="A5" s="3621"/>
      <c r="B5" s="3622" t="str">
        <f>入力シート!C10</f>
        <v>県道博多天神線排水性舗装工事（第２工区）</v>
      </c>
      <c r="C5" s="3623"/>
      <c r="D5" s="3623"/>
      <c r="E5" s="3624"/>
    </row>
    <row r="6" spans="1:8">
      <c r="A6" s="293" t="s">
        <v>500</v>
      </c>
      <c r="B6" s="347" t="s">
        <v>595</v>
      </c>
      <c r="C6" s="293" t="s">
        <v>434</v>
      </c>
      <c r="D6" s="3625" t="s">
        <v>600</v>
      </c>
      <c r="E6" s="3626"/>
    </row>
    <row r="7" spans="1:8">
      <c r="A7" s="224" t="s">
        <v>459</v>
      </c>
      <c r="B7" s="3614" t="s">
        <v>1762</v>
      </c>
      <c r="C7" s="3615"/>
      <c r="D7" s="3615"/>
      <c r="E7" s="3616"/>
      <c r="G7" s="223" t="s">
        <v>597</v>
      </c>
      <c r="H7" s="223" t="s">
        <v>598</v>
      </c>
    </row>
    <row r="8" spans="1:8">
      <c r="A8" s="1084" t="s">
        <v>460</v>
      </c>
      <c r="B8" s="1085"/>
      <c r="C8" s="1085"/>
      <c r="D8" s="1085"/>
      <c r="E8" s="1086"/>
    </row>
    <row r="9" spans="1:8">
      <c r="A9" s="3608" t="s">
        <v>1763</v>
      </c>
      <c r="B9" s="3609"/>
      <c r="C9" s="3609"/>
      <c r="D9" s="3609"/>
      <c r="E9" s="3610"/>
      <c r="G9" s="213" t="s">
        <v>595</v>
      </c>
      <c r="H9" s="213" t="s">
        <v>599</v>
      </c>
    </row>
    <row r="10" spans="1:8">
      <c r="A10" s="3608"/>
      <c r="B10" s="3609"/>
      <c r="C10" s="3609"/>
      <c r="D10" s="3609"/>
      <c r="E10" s="3610"/>
      <c r="G10" s="213" t="s">
        <v>596</v>
      </c>
      <c r="H10" s="213" t="s">
        <v>600</v>
      </c>
    </row>
    <row r="11" spans="1:8">
      <c r="A11" s="3608"/>
      <c r="B11" s="3609"/>
      <c r="C11" s="3609"/>
      <c r="D11" s="3609"/>
      <c r="E11" s="3610"/>
      <c r="H11" s="213" t="s">
        <v>601</v>
      </c>
    </row>
    <row r="12" spans="1:8">
      <c r="A12" s="3608"/>
      <c r="B12" s="3609"/>
      <c r="C12" s="3609"/>
      <c r="D12" s="3609"/>
      <c r="E12" s="3610"/>
      <c r="H12" s="213" t="s">
        <v>602</v>
      </c>
    </row>
    <row r="13" spans="1:8">
      <c r="A13" s="3608"/>
      <c r="B13" s="3609"/>
      <c r="C13" s="3609"/>
      <c r="D13" s="3609"/>
      <c r="E13" s="3610"/>
      <c r="H13" s="213" t="s">
        <v>603</v>
      </c>
    </row>
    <row r="14" spans="1:8">
      <c r="A14" s="3608"/>
      <c r="B14" s="3609"/>
      <c r="C14" s="3609"/>
      <c r="D14" s="3609"/>
      <c r="E14" s="3610"/>
    </row>
    <row r="15" spans="1:8">
      <c r="A15" s="3611"/>
      <c r="B15" s="3612"/>
      <c r="C15" s="3612"/>
      <c r="D15" s="3612"/>
      <c r="E15" s="3613"/>
    </row>
    <row r="16" spans="1:8">
      <c r="A16" s="1084" t="s">
        <v>461</v>
      </c>
      <c r="B16" s="1085"/>
      <c r="C16" s="1085"/>
      <c r="D16" s="1085"/>
      <c r="E16" s="1086"/>
    </row>
    <row r="17" spans="1:5">
      <c r="A17" s="3608"/>
      <c r="B17" s="3609"/>
      <c r="C17" s="3609"/>
      <c r="D17" s="3609"/>
      <c r="E17" s="3610"/>
    </row>
    <row r="18" spans="1:5">
      <c r="A18" s="3608"/>
      <c r="B18" s="3609"/>
      <c r="C18" s="3609"/>
      <c r="D18" s="3609"/>
      <c r="E18" s="3610"/>
    </row>
    <row r="19" spans="1:5">
      <c r="A19" s="3608"/>
      <c r="B19" s="3609"/>
      <c r="C19" s="3609"/>
      <c r="D19" s="3609"/>
      <c r="E19" s="3610"/>
    </row>
    <row r="20" spans="1:5">
      <c r="A20" s="3608"/>
      <c r="B20" s="3609"/>
      <c r="C20" s="3609"/>
      <c r="D20" s="3609"/>
      <c r="E20" s="3610"/>
    </row>
    <row r="21" spans="1:5">
      <c r="A21" s="3608"/>
      <c r="B21" s="3609"/>
      <c r="C21" s="3609"/>
      <c r="D21" s="3609"/>
      <c r="E21" s="3610"/>
    </row>
    <row r="22" spans="1:5">
      <c r="A22" s="3608"/>
      <c r="B22" s="3609"/>
      <c r="C22" s="3609"/>
      <c r="D22" s="3609"/>
      <c r="E22" s="3610"/>
    </row>
    <row r="23" spans="1:5">
      <c r="A23" s="3608"/>
      <c r="B23" s="3609"/>
      <c r="C23" s="3609"/>
      <c r="D23" s="3609"/>
      <c r="E23" s="3610"/>
    </row>
    <row r="24" spans="1:5">
      <c r="A24" s="3608"/>
      <c r="B24" s="3609"/>
      <c r="C24" s="3609"/>
      <c r="D24" s="3609"/>
      <c r="E24" s="3610"/>
    </row>
    <row r="25" spans="1:5">
      <c r="A25" s="3608"/>
      <c r="B25" s="3609"/>
      <c r="C25" s="3609"/>
      <c r="D25" s="3609"/>
      <c r="E25" s="3610"/>
    </row>
    <row r="26" spans="1:5">
      <c r="A26" s="3608"/>
      <c r="B26" s="3609"/>
      <c r="C26" s="3609"/>
      <c r="D26" s="3609"/>
      <c r="E26" s="3610"/>
    </row>
    <row r="27" spans="1:5">
      <c r="A27" s="3608"/>
      <c r="B27" s="3609"/>
      <c r="C27" s="3609"/>
      <c r="D27" s="3609"/>
      <c r="E27" s="3610"/>
    </row>
    <row r="28" spans="1:5">
      <c r="A28" s="3608"/>
      <c r="B28" s="3609"/>
      <c r="C28" s="3609"/>
      <c r="D28" s="3609"/>
      <c r="E28" s="3610"/>
    </row>
    <row r="29" spans="1:5">
      <c r="A29" s="3608"/>
      <c r="B29" s="3609"/>
      <c r="C29" s="3609"/>
      <c r="D29" s="3609"/>
      <c r="E29" s="3610"/>
    </row>
    <row r="30" spans="1:5">
      <c r="A30" s="3608"/>
      <c r="B30" s="3609"/>
      <c r="C30" s="3609"/>
      <c r="D30" s="3609"/>
      <c r="E30" s="3610"/>
    </row>
    <row r="31" spans="1:5">
      <c r="A31" s="3608"/>
      <c r="B31" s="3609"/>
      <c r="C31" s="3609"/>
      <c r="D31" s="3609"/>
      <c r="E31" s="3610"/>
    </row>
    <row r="32" spans="1:5">
      <c r="A32" s="3608"/>
      <c r="B32" s="3609"/>
      <c r="C32" s="3609"/>
      <c r="D32" s="3609"/>
      <c r="E32" s="3610"/>
    </row>
    <row r="33" spans="1:5">
      <c r="A33" s="3608"/>
      <c r="B33" s="3609"/>
      <c r="C33" s="3609"/>
      <c r="D33" s="3609"/>
      <c r="E33" s="3610"/>
    </row>
    <row r="34" spans="1:5">
      <c r="A34" s="3608"/>
      <c r="B34" s="3609"/>
      <c r="C34" s="3609"/>
      <c r="D34" s="3609"/>
      <c r="E34" s="3610"/>
    </row>
    <row r="35" spans="1:5">
      <c r="A35" s="3608"/>
      <c r="B35" s="3609"/>
      <c r="C35" s="3609"/>
      <c r="D35" s="3609"/>
      <c r="E35" s="3610"/>
    </row>
    <row r="36" spans="1:5">
      <c r="A36" s="3608"/>
      <c r="B36" s="3609"/>
      <c r="C36" s="3609"/>
      <c r="D36" s="3609"/>
      <c r="E36" s="3610"/>
    </row>
    <row r="37" spans="1:5">
      <c r="A37" s="3608"/>
      <c r="B37" s="3609"/>
      <c r="C37" s="3609"/>
      <c r="D37" s="3609"/>
      <c r="E37" s="3610"/>
    </row>
    <row r="38" spans="1:5">
      <c r="A38" s="3608"/>
      <c r="B38" s="3609"/>
      <c r="C38" s="3609"/>
      <c r="D38" s="3609"/>
      <c r="E38" s="3610"/>
    </row>
    <row r="39" spans="1:5">
      <c r="A39" s="3608"/>
      <c r="B39" s="3609"/>
      <c r="C39" s="3609"/>
      <c r="D39" s="3609"/>
      <c r="E39" s="3610"/>
    </row>
    <row r="40" spans="1:5">
      <c r="A40" s="3608"/>
      <c r="B40" s="3609"/>
      <c r="C40" s="3609"/>
      <c r="D40" s="3609"/>
      <c r="E40" s="3610"/>
    </row>
    <row r="41" spans="1:5">
      <c r="A41" s="3608"/>
      <c r="B41" s="3609"/>
      <c r="C41" s="3609"/>
      <c r="D41" s="3609"/>
      <c r="E41" s="3610"/>
    </row>
    <row r="42" spans="1:5">
      <c r="A42" s="3608"/>
      <c r="B42" s="3609"/>
      <c r="C42" s="3609"/>
      <c r="D42" s="3609"/>
      <c r="E42" s="3610"/>
    </row>
    <row r="43" spans="1:5">
      <c r="A43" s="3608"/>
      <c r="B43" s="3609"/>
      <c r="C43" s="3609"/>
      <c r="D43" s="3609"/>
      <c r="E43" s="3610"/>
    </row>
    <row r="44" spans="1:5">
      <c r="A44" s="3608"/>
      <c r="B44" s="3609"/>
      <c r="C44" s="3609"/>
      <c r="D44" s="3609"/>
      <c r="E44" s="3610"/>
    </row>
    <row r="45" spans="1:5">
      <c r="A45" s="3608"/>
      <c r="B45" s="3609"/>
      <c r="C45" s="3609"/>
      <c r="D45" s="3609"/>
      <c r="E45" s="3610"/>
    </row>
    <row r="46" spans="1:5">
      <c r="A46" s="3611"/>
      <c r="B46" s="3612"/>
      <c r="C46" s="3612"/>
      <c r="D46" s="3612"/>
      <c r="E46" s="3613"/>
    </row>
    <row r="47" spans="1:5">
      <c r="A47" s="225" t="s">
        <v>462</v>
      </c>
    </row>
  </sheetData>
  <mergeCells count="8">
    <mergeCell ref="A9:E15"/>
    <mergeCell ref="A17:E46"/>
    <mergeCell ref="B7:E7"/>
    <mergeCell ref="A2:E2"/>
    <mergeCell ref="B4:E4"/>
    <mergeCell ref="A4:A5"/>
    <mergeCell ref="B5:E5"/>
    <mergeCell ref="D6:E6"/>
  </mergeCells>
  <phoneticPr fontId="12"/>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678</v>
      </c>
    </row>
    <row r="3" spans="1:7">
      <c r="A3" s="406"/>
    </row>
    <row r="4" spans="1:7" ht="17.25">
      <c r="A4" s="3627" t="s">
        <v>679</v>
      </c>
      <c r="B4" s="3627"/>
      <c r="C4" s="3627"/>
      <c r="D4" s="3627"/>
      <c r="E4" s="3627"/>
      <c r="F4" s="3627"/>
      <c r="G4" s="3627"/>
    </row>
    <row r="5" spans="1:7" ht="32.25" customHeight="1">
      <c r="A5" s="406"/>
    </row>
    <row r="6" spans="1:7">
      <c r="A6" s="407" t="s">
        <v>680</v>
      </c>
    </row>
    <row r="7" spans="1:7">
      <c r="A7" s="407"/>
    </row>
    <row r="8" spans="1:7" ht="14.25">
      <c r="A8" s="408"/>
    </row>
    <row r="9" spans="1:7">
      <c r="A9" s="3628" t="s">
        <v>10</v>
      </c>
      <c r="B9" s="3628"/>
      <c r="C9" s="3628"/>
      <c r="D9" s="3628"/>
      <c r="E9" s="3628"/>
      <c r="F9" s="3628"/>
      <c r="G9" s="3628"/>
    </row>
    <row r="10" spans="1:7">
      <c r="A10" s="409"/>
      <c r="B10" s="409"/>
      <c r="C10" s="409"/>
      <c r="D10" s="409"/>
      <c r="E10" s="409"/>
      <c r="F10" s="409"/>
      <c r="G10" s="409"/>
    </row>
    <row r="11" spans="1:7" ht="14.25">
      <c r="A11" s="408"/>
    </row>
    <row r="12" spans="1:7" ht="38.25" customHeight="1">
      <c r="A12" s="410" t="s">
        <v>681</v>
      </c>
      <c r="B12" s="411" t="s">
        <v>682</v>
      </c>
      <c r="C12" s="411" t="s">
        <v>683</v>
      </c>
      <c r="D12" s="411" t="s">
        <v>298</v>
      </c>
      <c r="E12" s="411" t="s">
        <v>684</v>
      </c>
      <c r="F12" s="411" t="s">
        <v>685</v>
      </c>
      <c r="G12" s="412" t="s">
        <v>686</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643">
        <v>37778</v>
      </c>
      <c r="B33" s="1643"/>
      <c r="C33" s="1643"/>
      <c r="D33" s="1643"/>
    </row>
    <row r="34" spans="1:7" ht="14.25">
      <c r="A34" s="408"/>
    </row>
    <row r="35" spans="1:7">
      <c r="A35" s="1314" t="s">
        <v>2020</v>
      </c>
    </row>
    <row r="36" spans="1:7">
      <c r="A36" s="3629"/>
      <c r="B36" s="3629"/>
      <c r="C36" s="3629"/>
      <c r="D36" s="404" t="s">
        <v>687</v>
      </c>
    </row>
    <row r="37" spans="1:7" ht="14.25">
      <c r="A37" s="408"/>
    </row>
    <row r="38" spans="1:7">
      <c r="D38" s="407" t="s">
        <v>688</v>
      </c>
    </row>
    <row r="39" spans="1:7">
      <c r="D39" s="404" t="s">
        <v>689</v>
      </c>
      <c r="E39" s="3629"/>
      <c r="F39" s="3629"/>
    </row>
    <row r="40" spans="1:7" ht="14.25">
      <c r="A40" s="408"/>
    </row>
    <row r="41" spans="1:7">
      <c r="D41" s="404" t="s">
        <v>690</v>
      </c>
      <c r="E41" s="3629"/>
      <c r="F41" s="3629"/>
      <c r="G41" s="413" t="s">
        <v>643</v>
      </c>
    </row>
    <row r="42" spans="1:7">
      <c r="D42" s="404" t="s">
        <v>691</v>
      </c>
      <c r="E42" s="3629"/>
      <c r="F42" s="3629"/>
    </row>
    <row r="43" spans="1:7">
      <c r="A43" s="406"/>
      <c r="D43" s="405" t="s">
        <v>692</v>
      </c>
      <c r="E43" s="3629"/>
      <c r="F43" s="3629"/>
    </row>
    <row r="44" spans="1:7">
      <c r="A44" s="414" t="s">
        <v>693</v>
      </c>
      <c r="D44" s="405" t="s">
        <v>694</v>
      </c>
      <c r="E44" s="3629"/>
      <c r="F44" s="3629"/>
    </row>
  </sheetData>
  <mergeCells count="9">
    <mergeCell ref="A4:G4"/>
    <mergeCell ref="A9:G9"/>
    <mergeCell ref="E44:F44"/>
    <mergeCell ref="A36:C36"/>
    <mergeCell ref="A33:D33"/>
    <mergeCell ref="E39:F39"/>
    <mergeCell ref="E41:F41"/>
    <mergeCell ref="E42:F42"/>
    <mergeCell ref="E43:F4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401</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644" t="s">
        <v>402</v>
      </c>
      <c r="B7" s="3644"/>
      <c r="C7" s="3644"/>
      <c r="D7" s="3644"/>
      <c r="E7" s="3644"/>
      <c r="F7" s="3644"/>
      <c r="G7" s="3644"/>
      <c r="H7" s="3644"/>
      <c r="I7" s="3644"/>
      <c r="J7" s="3644"/>
      <c r="K7" s="3644"/>
    </row>
    <row r="8" spans="1:11">
      <c r="A8" s="189"/>
      <c r="B8" s="189"/>
      <c r="C8" s="189"/>
      <c r="D8" s="189"/>
      <c r="E8" s="189"/>
      <c r="F8" s="189"/>
      <c r="G8" s="189"/>
      <c r="H8" s="189"/>
      <c r="I8" s="189"/>
      <c r="J8" s="189"/>
      <c r="K8" s="189"/>
    </row>
    <row r="9" spans="1:11">
      <c r="A9" s="189"/>
      <c r="B9" s="189"/>
      <c r="C9" s="189"/>
      <c r="D9" s="189"/>
      <c r="E9" s="189"/>
      <c r="F9" s="189"/>
      <c r="G9" s="189"/>
      <c r="H9" s="189"/>
      <c r="I9" s="190" t="s">
        <v>269</v>
      </c>
      <c r="J9" s="3645">
        <v>37778</v>
      </c>
      <c r="K9" s="3645"/>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540</v>
      </c>
      <c r="H13" s="3662" t="str">
        <f>入力シート!C25</f>
        <v>福岡市博多区東公園７－７</v>
      </c>
      <c r="I13" s="3473"/>
      <c r="J13" s="3473"/>
      <c r="K13" s="3473"/>
    </row>
    <row r="14" spans="1:11">
      <c r="A14" s="189"/>
      <c r="B14" s="189"/>
      <c r="C14" s="189"/>
      <c r="D14" s="189"/>
      <c r="E14" s="189"/>
      <c r="F14" s="186"/>
      <c r="G14" s="189"/>
      <c r="H14" s="3473"/>
      <c r="I14" s="3473"/>
      <c r="J14" s="3473"/>
      <c r="K14" s="3473"/>
    </row>
    <row r="15" spans="1:11">
      <c r="A15" s="189"/>
      <c r="B15" s="189"/>
      <c r="C15" s="189"/>
      <c r="D15" s="189"/>
      <c r="E15" s="189"/>
      <c r="F15" s="186"/>
      <c r="G15" s="189"/>
      <c r="H15" s="3663" t="str">
        <f>入力シート!C26</f>
        <v>(株）福岡企画技調</v>
      </c>
      <c r="I15" s="1711"/>
      <c r="J15" s="1711"/>
      <c r="K15" s="1711"/>
    </row>
    <row r="16" spans="1:11">
      <c r="A16" s="189"/>
      <c r="B16" s="189"/>
      <c r="C16" s="189"/>
      <c r="D16" s="189"/>
      <c r="E16" s="189"/>
      <c r="F16" s="189"/>
      <c r="G16" s="306" t="s">
        <v>394</v>
      </c>
      <c r="H16" s="3663" t="str">
        <f>入力シート!C27</f>
        <v>代表取締役　企画太郎</v>
      </c>
      <c r="I16" s="1711"/>
      <c r="J16" s="1711"/>
      <c r="K16" s="295"/>
    </row>
    <row r="17" spans="1:11">
      <c r="A17" s="189"/>
      <c r="B17" s="189"/>
      <c r="C17" s="189"/>
      <c r="D17" s="189"/>
      <c r="E17" s="189"/>
      <c r="F17" s="189"/>
      <c r="G17" s="306" t="s">
        <v>403</v>
      </c>
      <c r="H17" s="3480" t="str">
        <f>入力シート!C16</f>
        <v>福岡次郎</v>
      </c>
      <c r="I17" s="1711"/>
      <c r="J17" s="1711"/>
      <c r="K17" s="295"/>
    </row>
    <row r="18" spans="1:11">
      <c r="A18" s="189"/>
      <c r="B18" s="189"/>
      <c r="C18" s="189"/>
      <c r="D18" s="189"/>
      <c r="E18" s="189"/>
      <c r="F18" s="189"/>
      <c r="G18" s="189"/>
      <c r="H18" s="189"/>
      <c r="I18" s="189"/>
      <c r="J18" s="189"/>
      <c r="K18" s="189"/>
    </row>
    <row r="19" spans="1:11">
      <c r="A19" s="189" t="s">
        <v>404</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646" t="str">
        <f>"第50"&amp;入力シート!C3&amp;"-"&amp;入力シート!C4&amp;"号　"&amp;入力シート!C10</f>
        <v>第505-12345-001号　県道博多天神線排水性舗装工事（第２工区）</v>
      </c>
      <c r="C23" s="3647"/>
      <c r="D23" s="3647"/>
      <c r="E23" s="3648"/>
      <c r="F23" s="193" t="s">
        <v>288</v>
      </c>
      <c r="G23" s="194"/>
      <c r="H23" s="3649">
        <f>入力シート!C13</f>
        <v>45108</v>
      </c>
      <c r="I23" s="3650"/>
      <c r="J23" s="3650"/>
      <c r="K23" s="3651"/>
    </row>
    <row r="24" spans="1:11" ht="30" customHeight="1">
      <c r="A24" s="3654" t="s">
        <v>541</v>
      </c>
      <c r="B24" s="3655"/>
      <c r="C24" s="3658" t="s">
        <v>542</v>
      </c>
      <c r="D24" s="3658" t="s">
        <v>298</v>
      </c>
      <c r="E24" s="3656" t="s">
        <v>543</v>
      </c>
      <c r="F24" s="3660"/>
      <c r="G24" s="3660"/>
      <c r="H24" s="3657"/>
      <c r="I24" s="3654" t="s">
        <v>545</v>
      </c>
      <c r="J24" s="3661"/>
      <c r="K24" s="3655"/>
    </row>
    <row r="25" spans="1:11" ht="30" customHeight="1">
      <c r="A25" s="3656"/>
      <c r="B25" s="3657"/>
      <c r="C25" s="3659"/>
      <c r="D25" s="3659"/>
      <c r="E25" s="307" t="s">
        <v>405</v>
      </c>
      <c r="F25" s="307" t="s">
        <v>406</v>
      </c>
      <c r="G25" s="3652" t="s">
        <v>544</v>
      </c>
      <c r="H25" s="3653"/>
      <c r="I25" s="3656"/>
      <c r="J25" s="3660"/>
      <c r="K25" s="3657"/>
    </row>
    <row r="26" spans="1:11">
      <c r="A26" s="3635" t="s">
        <v>1747</v>
      </c>
      <c r="B26" s="3636"/>
      <c r="C26" s="348" t="s">
        <v>1750</v>
      </c>
      <c r="D26" s="348" t="s">
        <v>1751</v>
      </c>
      <c r="E26" s="349">
        <v>16</v>
      </c>
      <c r="F26" s="349">
        <v>16</v>
      </c>
      <c r="G26" s="3635">
        <v>0</v>
      </c>
      <c r="H26" s="3636"/>
      <c r="I26" s="3637"/>
      <c r="J26" s="3638"/>
      <c r="K26" s="3639"/>
    </row>
    <row r="27" spans="1:11">
      <c r="A27" s="3640"/>
      <c r="B27" s="3641"/>
      <c r="C27" s="350"/>
      <c r="D27" s="351"/>
      <c r="E27" s="352"/>
      <c r="F27" s="352"/>
      <c r="G27" s="3642"/>
      <c r="H27" s="3643"/>
      <c r="I27" s="3632"/>
      <c r="J27" s="3633"/>
      <c r="K27" s="3634"/>
    </row>
    <row r="28" spans="1:11">
      <c r="A28" s="3630"/>
      <c r="B28" s="3631"/>
      <c r="C28" s="348"/>
      <c r="D28" s="348"/>
      <c r="E28" s="349"/>
      <c r="F28" s="349"/>
      <c r="G28" s="3630"/>
      <c r="H28" s="3631"/>
      <c r="I28" s="3632"/>
      <c r="J28" s="3633"/>
      <c r="K28" s="3634"/>
    </row>
    <row r="29" spans="1:11">
      <c r="A29" s="3630"/>
      <c r="B29" s="3631"/>
      <c r="C29" s="349"/>
      <c r="D29" s="349"/>
      <c r="E29" s="349"/>
      <c r="F29" s="349"/>
      <c r="G29" s="3630"/>
      <c r="H29" s="3631"/>
      <c r="I29" s="3632"/>
      <c r="J29" s="3633"/>
      <c r="K29" s="3634"/>
    </row>
    <row r="30" spans="1:11">
      <c r="A30" s="3630"/>
      <c r="B30" s="3631"/>
      <c r="C30" s="349"/>
      <c r="D30" s="349"/>
      <c r="E30" s="349"/>
      <c r="F30" s="349"/>
      <c r="G30" s="3630"/>
      <c r="H30" s="3631"/>
      <c r="I30" s="3632"/>
      <c r="J30" s="3633"/>
      <c r="K30" s="3634"/>
    </row>
    <row r="31" spans="1:11">
      <c r="A31" s="3630"/>
      <c r="B31" s="3631"/>
      <c r="C31" s="349"/>
      <c r="D31" s="349"/>
      <c r="E31" s="349"/>
      <c r="F31" s="349"/>
      <c r="G31" s="3630"/>
      <c r="H31" s="3631"/>
      <c r="I31" s="3632"/>
      <c r="J31" s="3633"/>
      <c r="K31" s="3634"/>
    </row>
    <row r="32" spans="1:11">
      <c r="A32" s="3630"/>
      <c r="B32" s="3631"/>
      <c r="C32" s="349"/>
      <c r="D32" s="349"/>
      <c r="E32" s="349"/>
      <c r="F32" s="349"/>
      <c r="G32" s="3630"/>
      <c r="H32" s="3631"/>
      <c r="I32" s="3632"/>
      <c r="J32" s="3633"/>
      <c r="K32" s="3634"/>
    </row>
    <row r="33" spans="1:11">
      <c r="A33" s="3630"/>
      <c r="B33" s="3631"/>
      <c r="C33" s="349"/>
      <c r="D33" s="349"/>
      <c r="E33" s="349"/>
      <c r="F33" s="349"/>
      <c r="G33" s="3630"/>
      <c r="H33" s="3631"/>
      <c r="I33" s="3632"/>
      <c r="J33" s="3633"/>
      <c r="K33" s="3634"/>
    </row>
    <row r="34" spans="1:11">
      <c r="A34" s="3630"/>
      <c r="B34" s="3631"/>
      <c r="C34" s="349"/>
      <c r="D34" s="349"/>
      <c r="E34" s="349"/>
      <c r="F34" s="349"/>
      <c r="G34" s="3630"/>
      <c r="H34" s="3631"/>
      <c r="I34" s="3632"/>
      <c r="J34" s="3633"/>
      <c r="K34" s="3634"/>
    </row>
    <row r="35" spans="1:11">
      <c r="A35" s="3630"/>
      <c r="B35" s="3631"/>
      <c r="C35" s="349"/>
      <c r="D35" s="349"/>
      <c r="E35" s="349"/>
      <c r="F35" s="349"/>
      <c r="G35" s="3630"/>
      <c r="H35" s="3631"/>
      <c r="I35" s="3632"/>
      <c r="J35" s="3633"/>
      <c r="K35" s="3634"/>
    </row>
    <row r="36" spans="1:11">
      <c r="A36" s="3630"/>
      <c r="B36" s="3631"/>
      <c r="C36" s="349"/>
      <c r="D36" s="349"/>
      <c r="E36" s="349"/>
      <c r="F36" s="349"/>
      <c r="G36" s="3630"/>
      <c r="H36" s="3631"/>
      <c r="I36" s="3632"/>
      <c r="J36" s="3633"/>
      <c r="K36" s="3634"/>
    </row>
    <row r="37" spans="1:11">
      <c r="A37" s="3630"/>
      <c r="B37" s="3631"/>
      <c r="C37" s="349"/>
      <c r="D37" s="349"/>
      <c r="E37" s="349"/>
      <c r="F37" s="349"/>
      <c r="G37" s="3630"/>
      <c r="H37" s="3631"/>
      <c r="I37" s="3632"/>
      <c r="J37" s="3633"/>
      <c r="K37" s="3634"/>
    </row>
    <row r="38" spans="1:11">
      <c r="A38" s="3630"/>
      <c r="B38" s="3631"/>
      <c r="C38" s="349"/>
      <c r="D38" s="349"/>
      <c r="E38" s="349"/>
      <c r="F38" s="349"/>
      <c r="G38" s="3630"/>
      <c r="H38" s="3631"/>
      <c r="I38" s="3632"/>
      <c r="J38" s="3633"/>
      <c r="K38" s="3634"/>
    </row>
    <row r="39" spans="1:11">
      <c r="A39" s="3630"/>
      <c r="B39" s="3631"/>
      <c r="C39" s="349"/>
      <c r="D39" s="349"/>
      <c r="E39" s="349"/>
      <c r="F39" s="349"/>
      <c r="G39" s="3630"/>
      <c r="H39" s="3631"/>
      <c r="I39" s="3632"/>
      <c r="J39" s="3633"/>
      <c r="K39" s="3634"/>
    </row>
    <row r="40" spans="1:11">
      <c r="A40" s="3630"/>
      <c r="B40" s="3631"/>
      <c r="C40" s="349"/>
      <c r="D40" s="349"/>
      <c r="E40" s="349"/>
      <c r="F40" s="349"/>
      <c r="G40" s="3630"/>
      <c r="H40" s="3631"/>
      <c r="I40" s="3632"/>
      <c r="J40" s="3633"/>
      <c r="K40" s="3634"/>
    </row>
    <row r="41" spans="1:11">
      <c r="A41" s="3669"/>
      <c r="B41" s="3670"/>
      <c r="C41" s="353"/>
      <c r="D41" s="353"/>
      <c r="E41" s="353"/>
      <c r="F41" s="353"/>
      <c r="G41" s="3669"/>
      <c r="H41" s="3670"/>
      <c r="I41" s="3671"/>
      <c r="J41" s="3672"/>
      <c r="K41" s="3673"/>
    </row>
    <row r="42" spans="1:11">
      <c r="A42" s="195" t="s">
        <v>407</v>
      </c>
      <c r="B42" s="189"/>
      <c r="C42" s="189"/>
      <c r="D42" s="189"/>
      <c r="E42" s="189"/>
      <c r="F42" s="189"/>
      <c r="G42" s="189"/>
      <c r="H42" s="189"/>
      <c r="I42" s="189"/>
      <c r="J42" s="3674" t="s">
        <v>408</v>
      </c>
      <c r="K42" s="3675"/>
    </row>
    <row r="43" spans="1:11">
      <c r="A43" s="195"/>
      <c r="B43" s="189" t="s">
        <v>547</v>
      </c>
      <c r="C43" s="189"/>
      <c r="D43" s="189"/>
      <c r="E43" s="189"/>
      <c r="F43" s="189"/>
      <c r="G43" s="189"/>
      <c r="H43" s="189"/>
      <c r="I43" s="189"/>
      <c r="J43" s="3664"/>
      <c r="K43" s="3665"/>
    </row>
    <row r="44" spans="1:11">
      <c r="A44" s="298" t="s">
        <v>409</v>
      </c>
      <c r="B44" s="189" t="s">
        <v>548</v>
      </c>
      <c r="C44" s="189"/>
      <c r="D44" s="189"/>
      <c r="E44" s="189"/>
      <c r="F44" s="189"/>
      <c r="G44" s="189"/>
      <c r="H44" s="189"/>
      <c r="I44" s="189"/>
      <c r="J44" s="3676"/>
      <c r="K44" s="3677"/>
    </row>
    <row r="45" spans="1:11">
      <c r="A45" s="195"/>
      <c r="B45" s="189" t="s">
        <v>410</v>
      </c>
      <c r="C45" s="189"/>
      <c r="D45" s="189"/>
      <c r="E45" s="190" t="s">
        <v>269</v>
      </c>
      <c r="F45" s="3680" t="s">
        <v>579</v>
      </c>
      <c r="G45" s="3681"/>
      <c r="H45" s="3681"/>
      <c r="I45" s="196"/>
      <c r="J45" s="3678"/>
      <c r="K45" s="3679"/>
    </row>
    <row r="46" spans="1:11">
      <c r="A46" s="298" t="s">
        <v>546</v>
      </c>
      <c r="B46" s="189"/>
      <c r="C46" s="189"/>
      <c r="D46" s="189"/>
      <c r="E46" s="189"/>
      <c r="F46" s="279"/>
      <c r="G46" s="279"/>
      <c r="H46" s="279"/>
      <c r="I46" s="196"/>
      <c r="J46" s="3664"/>
      <c r="K46" s="3665"/>
    </row>
    <row r="47" spans="1:11">
      <c r="A47" s="195"/>
      <c r="B47" s="189"/>
      <c r="C47" s="189"/>
      <c r="D47" s="189"/>
      <c r="E47" s="197" t="s">
        <v>411</v>
      </c>
      <c r="F47" s="3668"/>
      <c r="G47" s="3668"/>
      <c r="H47" s="3668"/>
      <c r="I47" s="294"/>
      <c r="J47" s="3664"/>
      <c r="K47" s="3665"/>
    </row>
    <row r="48" spans="1:11" ht="15" customHeight="1">
      <c r="A48" s="198"/>
      <c r="B48" s="199"/>
      <c r="C48" s="199"/>
      <c r="D48" s="199"/>
      <c r="E48" s="199"/>
      <c r="F48" s="199"/>
      <c r="G48" s="199"/>
      <c r="H48" s="199"/>
      <c r="I48" s="200"/>
      <c r="J48" s="3666"/>
      <c r="K48" s="3667"/>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491</v>
      </c>
      <c r="B51" s="189"/>
      <c r="C51" s="189"/>
      <c r="D51" s="189"/>
      <c r="E51" s="189"/>
      <c r="F51" s="189"/>
      <c r="G51" s="189"/>
      <c r="H51" s="189"/>
      <c r="I51" s="189"/>
      <c r="J51" s="189"/>
      <c r="K51" s="189"/>
    </row>
    <row r="52" spans="1:11">
      <c r="A52" s="189" t="s">
        <v>492</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413</v>
      </c>
      <c r="B7" s="203"/>
      <c r="C7" s="203"/>
      <c r="D7" s="203"/>
      <c r="E7" s="237" t="s">
        <v>269</v>
      </c>
      <c r="F7" s="3690">
        <v>37778</v>
      </c>
      <c r="G7" s="3690"/>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540</v>
      </c>
      <c r="E11" s="3691" t="str">
        <f>入力シート!C25</f>
        <v>福岡市博多区東公園７－７</v>
      </c>
      <c r="F11" s="3473"/>
      <c r="G11" s="3473"/>
    </row>
    <row r="12" spans="1:7">
      <c r="A12" s="203"/>
      <c r="B12" s="203"/>
      <c r="C12" s="203"/>
      <c r="D12" s="185"/>
      <c r="E12" s="3473"/>
      <c r="F12" s="3473"/>
      <c r="G12" s="3473"/>
    </row>
    <row r="13" spans="1:7">
      <c r="A13" s="203"/>
      <c r="B13" s="203"/>
      <c r="C13" s="186"/>
      <c r="D13" s="203"/>
      <c r="E13" s="3692" t="str">
        <f>入力シート!C26</f>
        <v>(株）福岡企画技調</v>
      </c>
      <c r="F13" s="1711"/>
      <c r="G13" s="1711"/>
    </row>
    <row r="14" spans="1:7">
      <c r="A14" s="203"/>
      <c r="B14" s="203"/>
      <c r="C14" s="203"/>
      <c r="D14" s="303" t="s">
        <v>394</v>
      </c>
      <c r="E14" s="3692" t="str">
        <f>入力シート!C27</f>
        <v>代表取締役　企画太郎</v>
      </c>
      <c r="F14" s="1711"/>
      <c r="G14" s="203"/>
    </row>
    <row r="15" spans="1:7">
      <c r="A15" s="203"/>
      <c r="B15" s="203"/>
      <c r="C15" s="203"/>
      <c r="D15" s="304" t="s">
        <v>414</v>
      </c>
      <c r="E15" s="3692" t="str">
        <f>入力シート!C16</f>
        <v>福岡次郎</v>
      </c>
      <c r="F15" s="3692"/>
      <c r="G15" s="296"/>
    </row>
    <row r="16" spans="1:7">
      <c r="A16" s="203"/>
      <c r="B16" s="203"/>
      <c r="C16" s="203"/>
      <c r="D16" s="203"/>
      <c r="E16" s="203"/>
      <c r="F16" s="203"/>
      <c r="G16" s="203"/>
    </row>
    <row r="17" spans="1:7" ht="18.75">
      <c r="A17" s="3684" t="s">
        <v>415</v>
      </c>
      <c r="B17" s="3684"/>
      <c r="C17" s="3684"/>
      <c r="D17" s="3684"/>
      <c r="E17" s="3684"/>
      <c r="F17" s="3684"/>
      <c r="G17" s="3684"/>
    </row>
    <row r="18" spans="1:7">
      <c r="A18" s="203"/>
      <c r="B18" s="203"/>
      <c r="C18" s="203"/>
      <c r="D18" s="203"/>
      <c r="E18" s="203"/>
      <c r="F18" s="203"/>
      <c r="G18" s="203"/>
    </row>
    <row r="19" spans="1:7">
      <c r="A19" s="204"/>
      <c r="B19" s="204"/>
      <c r="C19" s="204"/>
      <c r="D19" s="204"/>
      <c r="E19" s="204"/>
      <c r="F19" s="203"/>
      <c r="G19" s="203"/>
    </row>
    <row r="20" spans="1:7">
      <c r="A20" s="3685"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685"/>
      <c r="C20" s="3685"/>
      <c r="D20" s="3685"/>
      <c r="E20" s="3685"/>
      <c r="F20" s="3685"/>
      <c r="G20" s="3685"/>
    </row>
    <row r="21" spans="1:7">
      <c r="A21" s="3685"/>
      <c r="B21" s="3685"/>
      <c r="C21" s="3685"/>
      <c r="D21" s="3685"/>
      <c r="E21" s="3685"/>
      <c r="F21" s="3685"/>
      <c r="G21" s="3685"/>
    </row>
    <row r="22" spans="1:7">
      <c r="A22" s="3685"/>
      <c r="B22" s="3685"/>
      <c r="C22" s="3685"/>
      <c r="D22" s="3685"/>
      <c r="E22" s="3685"/>
      <c r="F22" s="3685"/>
      <c r="G22" s="3685"/>
    </row>
    <row r="23" spans="1:7">
      <c r="A23" s="203"/>
      <c r="B23" s="203"/>
      <c r="C23" s="203"/>
      <c r="D23" s="203"/>
      <c r="E23" s="203"/>
      <c r="F23" s="203"/>
      <c r="G23" s="203"/>
    </row>
    <row r="24" spans="1:7">
      <c r="A24" s="3689" t="s">
        <v>10</v>
      </c>
      <c r="B24" s="3689"/>
      <c r="C24" s="3689"/>
      <c r="D24" s="3689"/>
      <c r="E24" s="3689"/>
      <c r="F24" s="3689"/>
      <c r="G24" s="3689"/>
    </row>
    <row r="25" spans="1:7" ht="14.25" thickBot="1">
      <c r="A25" s="203"/>
      <c r="B25" s="203"/>
      <c r="C25" s="203"/>
      <c r="D25" s="203"/>
      <c r="E25" s="203"/>
      <c r="F25" s="203"/>
      <c r="G25" s="203"/>
    </row>
    <row r="26" spans="1:7" ht="30" customHeight="1">
      <c r="A26" s="205" t="s">
        <v>416</v>
      </c>
      <c r="B26" s="206" t="s">
        <v>417</v>
      </c>
      <c r="C26" s="206" t="s">
        <v>398</v>
      </c>
      <c r="D26" s="3686" t="s">
        <v>418</v>
      </c>
      <c r="E26" s="3687"/>
      <c r="F26" s="3686" t="s">
        <v>419</v>
      </c>
      <c r="G26" s="3688"/>
    </row>
    <row r="27" spans="1:7" ht="30" customHeight="1">
      <c r="A27" s="354" t="s">
        <v>1752</v>
      </c>
      <c r="B27" s="355" t="s">
        <v>1753</v>
      </c>
      <c r="C27" s="356" t="s">
        <v>1754</v>
      </c>
      <c r="D27" s="3507">
        <v>20</v>
      </c>
      <c r="E27" s="3508"/>
      <c r="F27" s="3682"/>
      <c r="G27" s="3683"/>
    </row>
    <row r="28" spans="1:7" ht="30" customHeight="1">
      <c r="A28" s="354"/>
      <c r="B28" s="355"/>
      <c r="C28" s="356"/>
      <c r="D28" s="3507"/>
      <c r="E28" s="3508"/>
      <c r="F28" s="3682"/>
      <c r="G28" s="3683"/>
    </row>
    <row r="29" spans="1:7" ht="30" customHeight="1">
      <c r="A29" s="354"/>
      <c r="B29" s="355"/>
      <c r="C29" s="356"/>
      <c r="D29" s="3507"/>
      <c r="E29" s="3508"/>
      <c r="F29" s="3682"/>
      <c r="G29" s="3683"/>
    </row>
    <row r="30" spans="1:7" ht="30" customHeight="1">
      <c r="A30" s="354"/>
      <c r="B30" s="355"/>
      <c r="C30" s="356"/>
      <c r="D30" s="3507"/>
      <c r="E30" s="3508"/>
      <c r="F30" s="3682"/>
      <c r="G30" s="3683"/>
    </row>
    <row r="31" spans="1:7" ht="30" customHeight="1">
      <c r="A31" s="354"/>
      <c r="B31" s="355"/>
      <c r="C31" s="356"/>
      <c r="D31" s="3507"/>
      <c r="E31" s="3508"/>
      <c r="F31" s="3682"/>
      <c r="G31" s="3683"/>
    </row>
    <row r="32" spans="1:7" ht="30" customHeight="1">
      <c r="A32" s="357"/>
      <c r="B32" s="358"/>
      <c r="C32" s="359"/>
      <c r="D32" s="3507"/>
      <c r="E32" s="3508"/>
      <c r="F32" s="3682"/>
      <c r="G32" s="3683"/>
    </row>
    <row r="33" spans="1:7" ht="30" customHeight="1">
      <c r="A33" s="357"/>
      <c r="B33" s="358"/>
      <c r="C33" s="359"/>
      <c r="D33" s="3507"/>
      <c r="E33" s="3508"/>
      <c r="F33" s="3682"/>
      <c r="G33" s="3683"/>
    </row>
    <row r="34" spans="1:7" ht="30" customHeight="1">
      <c r="A34" s="357"/>
      <c r="B34" s="358"/>
      <c r="C34" s="359"/>
      <c r="D34" s="3507"/>
      <c r="E34" s="3508"/>
      <c r="F34" s="3682"/>
      <c r="G34" s="3683"/>
    </row>
    <row r="35" spans="1:7" ht="30" customHeight="1">
      <c r="A35" s="357"/>
      <c r="B35" s="358"/>
      <c r="C35" s="359"/>
      <c r="D35" s="3507"/>
      <c r="E35" s="3508"/>
      <c r="F35" s="3682"/>
      <c r="G35" s="3683"/>
    </row>
    <row r="36" spans="1:7" ht="30" customHeight="1">
      <c r="A36" s="357"/>
      <c r="B36" s="358"/>
      <c r="C36" s="359"/>
      <c r="D36" s="3507"/>
      <c r="E36" s="3508"/>
      <c r="F36" s="3682"/>
      <c r="G36" s="3683"/>
    </row>
    <row r="37" spans="1:7" ht="30" customHeight="1">
      <c r="A37" s="357"/>
      <c r="B37" s="358"/>
      <c r="C37" s="359"/>
      <c r="D37" s="3507"/>
      <c r="E37" s="3508"/>
      <c r="F37" s="3682"/>
      <c r="G37" s="3683"/>
    </row>
    <row r="38" spans="1:7" ht="30" customHeight="1">
      <c r="A38" s="357"/>
      <c r="B38" s="358"/>
      <c r="C38" s="359"/>
      <c r="D38" s="3507"/>
      <c r="E38" s="3508"/>
      <c r="F38" s="3682"/>
      <c r="G38" s="3683"/>
    </row>
    <row r="39" spans="1:7" ht="30" customHeight="1">
      <c r="A39" s="357"/>
      <c r="B39" s="358"/>
      <c r="C39" s="359"/>
      <c r="D39" s="3507"/>
      <c r="E39" s="3508"/>
      <c r="F39" s="3682"/>
      <c r="G39" s="3683"/>
    </row>
    <row r="40" spans="1:7" ht="30" customHeight="1" thickBot="1">
      <c r="A40" s="360"/>
      <c r="B40" s="361"/>
      <c r="C40" s="362"/>
      <c r="D40" s="3693"/>
      <c r="E40" s="3694"/>
      <c r="F40" s="3695"/>
      <c r="G40" s="3696"/>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704" t="s">
        <v>8</v>
      </c>
      <c r="B1" s="3705"/>
      <c r="C1" s="3705"/>
      <c r="D1" s="3705"/>
      <c r="E1" s="3705"/>
      <c r="F1" s="3705"/>
      <c r="G1" s="3705"/>
      <c r="H1" s="3705"/>
      <c r="I1" s="3705"/>
      <c r="J1" s="3705"/>
    </row>
    <row r="2" spans="1:10" ht="18.75" customHeight="1">
      <c r="A2" s="3720" t="s">
        <v>200</v>
      </c>
      <c r="B2" s="3705"/>
      <c r="C2" s="3705"/>
      <c r="D2" s="3705"/>
      <c r="E2" s="3705"/>
      <c r="F2" s="3705"/>
      <c r="G2" s="3705"/>
      <c r="H2" s="3705"/>
      <c r="I2" s="3705"/>
      <c r="J2" s="3705"/>
    </row>
    <row r="3" spans="1:10" ht="18.75" customHeight="1">
      <c r="A3" s="66"/>
      <c r="B3" s="80"/>
      <c r="C3" s="80"/>
      <c r="D3" s="80"/>
      <c r="E3" s="80"/>
      <c r="F3" s="80"/>
      <c r="G3" s="80"/>
      <c r="H3" s="80"/>
      <c r="I3" s="80"/>
      <c r="J3" s="80"/>
    </row>
    <row r="4" spans="1:10" ht="18.75" customHeight="1">
      <c r="A4" s="365"/>
      <c r="B4" s="75"/>
      <c r="C4" s="75"/>
      <c r="D4" s="75"/>
      <c r="E4" s="75"/>
      <c r="F4" s="75"/>
      <c r="G4" s="3585">
        <v>37778</v>
      </c>
      <c r="H4" s="3585"/>
      <c r="I4" s="3585"/>
      <c r="J4" s="3585"/>
    </row>
    <row r="5" spans="1:10" ht="18.75" customHeight="1">
      <c r="A5" s="66"/>
      <c r="B5" s="80"/>
      <c r="C5" s="80"/>
      <c r="D5" s="80"/>
      <c r="E5" s="80"/>
      <c r="F5" s="80"/>
      <c r="G5" s="80"/>
      <c r="H5" s="80"/>
      <c r="I5" s="80"/>
      <c r="J5" s="80"/>
    </row>
    <row r="6" spans="1:10" ht="18.75" customHeight="1">
      <c r="A6" s="3704" t="s">
        <v>9</v>
      </c>
      <c r="B6" s="3705"/>
      <c r="C6" s="3705"/>
      <c r="D6" s="3705"/>
      <c r="E6" s="3705"/>
      <c r="F6" s="3705"/>
      <c r="G6" s="3705"/>
      <c r="H6" s="3705"/>
      <c r="I6" s="3705"/>
      <c r="J6" s="3705"/>
    </row>
    <row r="7" spans="1:10" ht="18.75" customHeight="1">
      <c r="A7" s="3721" t="str">
        <f>IF(入力シート!C24&lt;30000000,"福岡県"&amp;入力シート!C5&amp;"長　殿","福岡県知事　殿")</f>
        <v>福岡県○○県土整備事務所長　殿</v>
      </c>
      <c r="B7" s="3722"/>
      <c r="C7" s="3722"/>
      <c r="D7" s="3722"/>
      <c r="E7" s="3722"/>
      <c r="F7" s="3722"/>
      <c r="G7" s="3722"/>
      <c r="H7" s="3722"/>
      <c r="I7" s="3722"/>
      <c r="J7" s="3722"/>
    </row>
    <row r="8" spans="1:10" ht="18.75" customHeight="1">
      <c r="A8" s="66"/>
      <c r="B8" s="80"/>
      <c r="C8" s="80"/>
      <c r="D8" s="80"/>
      <c r="E8" s="80"/>
      <c r="F8" s="80"/>
      <c r="G8" s="80"/>
      <c r="H8" s="80"/>
      <c r="I8" s="80"/>
      <c r="J8" s="80"/>
    </row>
    <row r="9" spans="1:10" ht="18.75" customHeight="1">
      <c r="A9" s="80"/>
      <c r="B9" s="67" t="s">
        <v>208</v>
      </c>
      <c r="C9" s="68"/>
      <c r="D9" s="69"/>
      <c r="E9" s="69"/>
      <c r="F9" s="69"/>
      <c r="G9" s="3723" t="str">
        <f>入力シート!C26</f>
        <v>(株）福岡企画技調</v>
      </c>
      <c r="H9" s="3723"/>
      <c r="I9" s="3723"/>
      <c r="J9" s="3723"/>
    </row>
    <row r="10" spans="1:10" ht="18.75" customHeight="1">
      <c r="A10" s="81"/>
      <c r="B10" s="70" t="s">
        <v>209</v>
      </c>
      <c r="C10" s="363"/>
      <c r="D10" s="364"/>
      <c r="E10" s="71"/>
      <c r="F10" s="72" t="s">
        <v>210</v>
      </c>
      <c r="G10" s="3723" t="str">
        <f>入力シート!C28</f>
        <v>092-643-3644</v>
      </c>
      <c r="H10" s="3723"/>
      <c r="I10" s="3723"/>
      <c r="J10" s="3723"/>
    </row>
    <row r="11" spans="1:10" ht="18.75" customHeight="1">
      <c r="A11" s="81"/>
      <c r="B11" s="73" t="s">
        <v>201</v>
      </c>
      <c r="C11" s="3724" t="str">
        <f>入力シート!C25</f>
        <v>福岡市博多区東公園７－７</v>
      </c>
      <c r="D11" s="3724"/>
      <c r="E11" s="3724"/>
      <c r="F11" s="3724"/>
      <c r="G11" s="3724"/>
      <c r="H11" s="3724"/>
      <c r="I11" s="3724"/>
      <c r="J11" s="3724"/>
    </row>
    <row r="12" spans="1:10" ht="18.75" customHeight="1">
      <c r="A12" s="66"/>
      <c r="B12" s="80"/>
      <c r="C12" s="80"/>
      <c r="D12" s="80"/>
      <c r="E12" s="80"/>
      <c r="F12" s="80"/>
      <c r="G12" s="80"/>
      <c r="H12" s="80"/>
      <c r="I12" s="80"/>
      <c r="J12" s="80"/>
    </row>
    <row r="13" spans="1:10" ht="18.75" customHeight="1">
      <c r="A13" s="3729" t="s">
        <v>1099</v>
      </c>
      <c r="B13" s="3729"/>
      <c r="C13" s="3729"/>
      <c r="D13" s="3729"/>
      <c r="E13" s="3729"/>
      <c r="F13" s="3729"/>
      <c r="G13" s="3729"/>
      <c r="H13" s="3729"/>
      <c r="I13" s="3729"/>
      <c r="J13" s="3729"/>
    </row>
    <row r="14" spans="1:10" ht="18.75" customHeight="1">
      <c r="A14" s="3729"/>
      <c r="B14" s="3729"/>
      <c r="C14" s="3729"/>
      <c r="D14" s="3729"/>
      <c r="E14" s="3729"/>
      <c r="F14" s="3729"/>
      <c r="G14" s="3729"/>
      <c r="H14" s="3729"/>
      <c r="I14" s="3729"/>
      <c r="J14" s="3729"/>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720" t="s">
        <v>10</v>
      </c>
      <c r="B17" s="3705"/>
      <c r="C17" s="3705"/>
      <c r="D17" s="3705"/>
      <c r="E17" s="3705"/>
      <c r="F17" s="3705"/>
      <c r="G17" s="3705"/>
      <c r="H17" s="3705"/>
      <c r="I17" s="3705"/>
      <c r="J17" s="3705"/>
    </row>
    <row r="18" spans="1:10" ht="18.75" customHeight="1">
      <c r="A18" s="66"/>
      <c r="B18" s="80"/>
      <c r="C18" s="80"/>
      <c r="D18" s="80"/>
      <c r="E18" s="80"/>
      <c r="F18" s="80"/>
      <c r="G18" s="80"/>
      <c r="H18" s="80"/>
      <c r="I18" s="80"/>
      <c r="J18" s="80"/>
    </row>
    <row r="19" spans="1:10" ht="18.75" customHeight="1">
      <c r="A19" s="74" t="s">
        <v>202</v>
      </c>
      <c r="B19" s="66"/>
      <c r="C19" s="3725" t="str">
        <f>入力シート!C10</f>
        <v>県道博多天神線排水性舗装工事（第２工区）</v>
      </c>
      <c r="D19" s="3726"/>
      <c r="E19" s="3726"/>
      <c r="F19" s="3726"/>
      <c r="G19" s="3726"/>
      <c r="H19" s="3726"/>
      <c r="I19" s="3726"/>
      <c r="J19" s="3726"/>
    </row>
    <row r="20" spans="1:10" ht="18.75" customHeight="1">
      <c r="A20" s="74" t="s">
        <v>203</v>
      </c>
      <c r="B20" s="66"/>
      <c r="C20" s="3727" t="str">
        <f>入力シート!C12</f>
        <v>福岡市博多区東公園地内</v>
      </c>
      <c r="D20" s="3728"/>
      <c r="E20" s="3728"/>
      <c r="F20" s="3728"/>
      <c r="G20" s="3728"/>
      <c r="H20" s="3728"/>
      <c r="I20" s="3728"/>
      <c r="J20" s="3728"/>
    </row>
    <row r="21" spans="1:10" ht="18.75" customHeight="1">
      <c r="A21" s="74" t="s">
        <v>204</v>
      </c>
      <c r="B21" s="74"/>
      <c r="C21" s="74"/>
      <c r="D21" s="74"/>
      <c r="E21" s="74"/>
      <c r="F21" s="3719">
        <v>37778</v>
      </c>
      <c r="G21" s="3719"/>
      <c r="H21" s="3719"/>
      <c r="I21" s="3719"/>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706" t="s">
        <v>205</v>
      </c>
      <c r="B24" s="3707"/>
      <c r="C24" s="3708"/>
      <c r="D24" s="3706" t="s">
        <v>206</v>
      </c>
      <c r="E24" s="3712"/>
      <c r="F24" s="3713"/>
      <c r="G24" s="3706" t="s">
        <v>207</v>
      </c>
      <c r="H24" s="3707"/>
      <c r="I24" s="3707"/>
      <c r="J24" s="3708"/>
    </row>
    <row r="25" spans="1:10" ht="15.95" customHeight="1">
      <c r="A25" s="3709"/>
      <c r="B25" s="3710"/>
      <c r="C25" s="3711"/>
      <c r="D25" s="3714"/>
      <c r="E25" s="3715"/>
      <c r="F25" s="3716"/>
      <c r="G25" s="3714"/>
      <c r="H25" s="3717"/>
      <c r="I25" s="3717"/>
      <c r="J25" s="3718"/>
    </row>
    <row r="26" spans="1:10" ht="31.7" customHeight="1">
      <c r="A26" s="3699"/>
      <c r="B26" s="3699"/>
      <c r="C26" s="3700"/>
      <c r="D26" s="3700"/>
      <c r="E26" s="3701"/>
      <c r="F26" s="3702"/>
      <c r="G26" s="3700"/>
      <c r="H26" s="3701"/>
      <c r="I26" s="3701"/>
      <c r="J26" s="3702"/>
    </row>
    <row r="27" spans="1:10" ht="31.7" customHeight="1">
      <c r="A27" s="3699"/>
      <c r="B27" s="3699"/>
      <c r="C27" s="3700"/>
      <c r="D27" s="3700"/>
      <c r="E27" s="3701"/>
      <c r="F27" s="3702"/>
      <c r="G27" s="3700"/>
      <c r="H27" s="3701"/>
      <c r="I27" s="3701"/>
      <c r="J27" s="3702"/>
    </row>
    <row r="28" spans="1:10" ht="31.7" customHeight="1">
      <c r="A28" s="3699"/>
      <c r="B28" s="3699"/>
      <c r="C28" s="3700"/>
      <c r="D28" s="3700"/>
      <c r="E28" s="3701"/>
      <c r="F28" s="3702"/>
      <c r="G28" s="3700"/>
      <c r="H28" s="3701"/>
      <c r="I28" s="3701"/>
      <c r="J28" s="3702"/>
    </row>
    <row r="29" spans="1:10" ht="31.7" customHeight="1">
      <c r="A29" s="3699"/>
      <c r="B29" s="3699"/>
      <c r="C29" s="3700"/>
      <c r="D29" s="3700"/>
      <c r="E29" s="3701"/>
      <c r="F29" s="3702"/>
      <c r="G29" s="3700"/>
      <c r="H29" s="3701"/>
      <c r="I29" s="3701"/>
      <c r="J29" s="3702"/>
    </row>
    <row r="30" spans="1:10" ht="18.75" customHeight="1">
      <c r="A30" s="74" t="s">
        <v>15</v>
      </c>
      <c r="B30" s="66"/>
      <c r="C30" s="66"/>
      <c r="D30" s="66"/>
      <c r="E30" s="66"/>
      <c r="F30" s="76"/>
      <c r="G30" s="3703"/>
      <c r="H30" s="3703"/>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704" t="s">
        <v>14</v>
      </c>
      <c r="B34" s="3705"/>
      <c r="C34" s="3705"/>
      <c r="D34" s="3705"/>
      <c r="E34" s="3705"/>
      <c r="F34" s="3705"/>
      <c r="G34" s="3705"/>
      <c r="H34" s="3705"/>
      <c r="I34" s="3705"/>
      <c r="J34" s="3705"/>
    </row>
    <row r="35" spans="1:10" ht="18.75" customHeight="1">
      <c r="A35" s="3697" t="s">
        <v>211</v>
      </c>
      <c r="B35" s="3698"/>
      <c r="C35" s="3698"/>
      <c r="D35" s="3698"/>
      <c r="E35" s="3698"/>
      <c r="F35" s="3698"/>
      <c r="G35" s="3698"/>
      <c r="H35" s="3698"/>
      <c r="I35" s="3698"/>
      <c r="J35" s="3698"/>
    </row>
    <row r="36" spans="1:10" ht="18.75" customHeight="1">
      <c r="A36" s="3697" t="s">
        <v>212</v>
      </c>
      <c r="B36" s="3698"/>
      <c r="C36" s="3698"/>
      <c r="D36" s="3698"/>
      <c r="E36" s="3698"/>
      <c r="F36" s="3698"/>
      <c r="G36" s="3698"/>
      <c r="H36" s="3698"/>
      <c r="I36" s="3698"/>
      <c r="J36" s="3698"/>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238</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1700" t="s">
        <v>239</v>
      </c>
      <c r="B6" s="1700"/>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c r="AP6" s="1700"/>
      <c r="AQ6" s="1700"/>
      <c r="AR6" s="1700"/>
      <c r="AS6" s="1700"/>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701">
        <v>37778</v>
      </c>
      <c r="AN7" s="1701"/>
      <c r="AO7" s="1701"/>
      <c r="AP7" s="1701"/>
      <c r="AQ7" s="1701"/>
      <c r="AR7" s="1701"/>
      <c r="AS7" s="1701"/>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06" t="str">
        <f>入力シート!C25</f>
        <v>福岡市博多区東公園７－７</v>
      </c>
      <c r="AJ9" s="1707"/>
      <c r="AK9" s="1707"/>
      <c r="AL9" s="1707"/>
      <c r="AM9" s="1707"/>
      <c r="AN9" s="1707"/>
      <c r="AO9" s="1707"/>
      <c r="AP9" s="1707"/>
      <c r="AQ9" s="1707"/>
      <c r="AR9" s="1707"/>
      <c r="AS9" s="1707"/>
    </row>
    <row r="10" spans="1:52" ht="15" customHeight="1">
      <c r="A10" s="1702"/>
      <c r="B10" s="1702"/>
      <c r="C10" s="1702"/>
      <c r="D10" s="1703"/>
      <c r="E10" s="1703"/>
      <c r="F10" s="1704"/>
      <c r="G10" s="1705"/>
      <c r="H10" s="1705"/>
      <c r="I10" s="1705"/>
      <c r="J10" s="1705"/>
      <c r="K10" s="1705"/>
      <c r="L10" s="1705"/>
      <c r="M10" s="1705"/>
      <c r="N10" s="1705"/>
      <c r="O10" s="1705"/>
      <c r="P10" s="1705"/>
      <c r="Q10" s="1705"/>
      <c r="R10" s="1705"/>
      <c r="S10" s="1705"/>
      <c r="T10" s="1705"/>
      <c r="U10" s="1705"/>
      <c r="V10" s="1705"/>
      <c r="W10" s="1705"/>
      <c r="X10" s="1705"/>
      <c r="Y10" s="1705"/>
      <c r="Z10" s="1705"/>
      <c r="AA10" s="1705"/>
      <c r="AB10" s="1705"/>
      <c r="AC10" s="1705"/>
      <c r="AD10" s="1705"/>
      <c r="AE10" s="255"/>
      <c r="AF10" s="256"/>
      <c r="AH10" s="97"/>
      <c r="AI10" s="1707"/>
      <c r="AJ10" s="1707"/>
      <c r="AK10" s="1707"/>
      <c r="AL10" s="1707"/>
      <c r="AM10" s="1707"/>
      <c r="AN10" s="1707"/>
      <c r="AO10" s="1707"/>
      <c r="AP10" s="1707"/>
      <c r="AQ10" s="1707"/>
      <c r="AR10" s="1707"/>
      <c r="AS10" s="1707"/>
    </row>
    <row r="11" spans="1:52" ht="15" customHeight="1">
      <c r="A11" s="1688" t="s">
        <v>242</v>
      </c>
      <c r="B11" s="1688"/>
      <c r="C11" s="1688"/>
      <c r="D11" s="1708" t="str">
        <f>"第50"&amp;入力シート!C3&amp;"-"&amp;入力シート!C4&amp;"号　"&amp;入力シート!C10</f>
        <v>第505-12345-001号　県道博多天神線排水性舗装工事（第２工区）</v>
      </c>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9"/>
      <c r="AF11" s="1709"/>
      <c r="AG11" s="1709"/>
      <c r="AH11" s="97"/>
      <c r="AI11" s="1710" t="str">
        <f>入力シート!C26</f>
        <v>(株）福岡企画技調</v>
      </c>
      <c r="AJ11" s="1711"/>
      <c r="AK11" s="1711"/>
      <c r="AL11" s="1711"/>
      <c r="AM11" s="1711"/>
      <c r="AN11" s="1711"/>
      <c r="AO11" s="1711"/>
      <c r="AP11" s="1711"/>
      <c r="AQ11" s="1711"/>
      <c r="AR11" s="1711"/>
      <c r="AS11" s="1711"/>
    </row>
    <row r="12" spans="1:52" ht="15" customHeight="1">
      <c r="A12" s="1688" t="s">
        <v>243</v>
      </c>
      <c r="B12" s="1688"/>
      <c r="C12" s="1688"/>
      <c r="D12" s="253" t="s">
        <v>244</v>
      </c>
      <c r="E12" s="1712">
        <f>入力シート!C14</f>
        <v>45109</v>
      </c>
      <c r="F12" s="1712"/>
      <c r="G12" s="1712"/>
      <c r="H12" s="1712"/>
      <c r="I12" s="1712"/>
      <c r="J12" s="1712"/>
      <c r="K12" s="1712"/>
      <c r="L12" s="1712"/>
      <c r="M12" s="257"/>
      <c r="N12" s="258"/>
      <c r="O12" s="253" t="s">
        <v>245</v>
      </c>
      <c r="P12" s="1713">
        <f>入力シート!C15</f>
        <v>45257</v>
      </c>
      <c r="Q12" s="1713"/>
      <c r="R12" s="1713"/>
      <c r="S12" s="1713"/>
      <c r="T12" s="1713"/>
      <c r="U12" s="1713"/>
      <c r="V12" s="1713"/>
      <c r="W12" s="1713"/>
      <c r="X12" s="259"/>
      <c r="Y12" s="253"/>
      <c r="Z12" s="253"/>
      <c r="AA12" s="253"/>
      <c r="AB12" s="253"/>
      <c r="AC12" s="253"/>
      <c r="AD12" s="253"/>
      <c r="AF12" s="260"/>
      <c r="AH12" s="97"/>
      <c r="AI12" s="1714" t="str">
        <f>入力シート!C27</f>
        <v>代表取締役　企画太郎</v>
      </c>
      <c r="AJ12" s="1715"/>
      <c r="AK12" s="1715"/>
      <c r="AL12" s="1715"/>
      <c r="AM12" s="1715"/>
      <c r="AN12" s="1715"/>
      <c r="AO12" s="1715"/>
      <c r="AP12" s="1715"/>
      <c r="AQ12" s="1715"/>
      <c r="AR12" s="1715"/>
      <c r="AS12" s="1715"/>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1069" t="s">
        <v>2011</v>
      </c>
    </row>
    <row r="14" spans="1:52" ht="13.5" customHeight="1">
      <c r="A14" s="261"/>
      <c r="B14" s="262"/>
      <c r="C14" s="262"/>
      <c r="D14" s="262"/>
      <c r="E14" s="262"/>
      <c r="F14" s="262"/>
      <c r="G14" s="262"/>
      <c r="H14" s="1689" t="s">
        <v>246</v>
      </c>
      <c r="I14" s="1690"/>
      <c r="J14" s="1693"/>
      <c r="K14" s="1694"/>
      <c r="L14" s="1694"/>
      <c r="M14" s="1694"/>
      <c r="N14" s="1695"/>
      <c r="O14" s="1690" t="s">
        <v>246</v>
      </c>
      <c r="P14" s="1693"/>
      <c r="Q14" s="1694"/>
      <c r="R14" s="1694"/>
      <c r="S14" s="1694"/>
      <c r="T14" s="1695"/>
      <c r="U14" s="1690" t="s">
        <v>246</v>
      </c>
      <c r="V14" s="1693"/>
      <c r="W14" s="1694"/>
      <c r="X14" s="1694"/>
      <c r="Y14" s="1694"/>
      <c r="Z14" s="1695"/>
      <c r="AA14" s="1690" t="s">
        <v>246</v>
      </c>
      <c r="AB14" s="1693"/>
      <c r="AC14" s="1694"/>
      <c r="AD14" s="1694"/>
      <c r="AE14" s="1694"/>
      <c r="AF14" s="1695"/>
      <c r="AG14" s="1690" t="s">
        <v>246</v>
      </c>
      <c r="AH14" s="1693"/>
      <c r="AI14" s="1694"/>
      <c r="AJ14" s="1694"/>
      <c r="AK14" s="1694"/>
      <c r="AL14" s="1695"/>
      <c r="AM14" s="1690" t="s">
        <v>246</v>
      </c>
      <c r="AN14" s="1693"/>
      <c r="AO14" s="1694"/>
      <c r="AP14" s="1694"/>
      <c r="AQ14" s="1694"/>
      <c r="AR14" s="1695"/>
      <c r="AS14" s="1690" t="s">
        <v>246</v>
      </c>
    </row>
    <row r="15" spans="1:52" ht="13.5" customHeight="1">
      <c r="A15" s="263"/>
      <c r="B15" s="264"/>
      <c r="C15" s="264"/>
      <c r="D15" s="264"/>
      <c r="E15" s="264"/>
      <c r="F15" s="264"/>
      <c r="G15" s="264"/>
      <c r="H15" s="1691"/>
      <c r="I15" s="1692"/>
      <c r="J15" s="1696"/>
      <c r="K15" s="1697"/>
      <c r="L15" s="1697"/>
      <c r="M15" s="1697"/>
      <c r="N15" s="1698"/>
      <c r="O15" s="1699"/>
      <c r="P15" s="1696"/>
      <c r="Q15" s="1697"/>
      <c r="R15" s="1697"/>
      <c r="S15" s="1697"/>
      <c r="T15" s="1698"/>
      <c r="U15" s="1699"/>
      <c r="V15" s="1696"/>
      <c r="W15" s="1697"/>
      <c r="X15" s="1697"/>
      <c r="Y15" s="1697"/>
      <c r="Z15" s="1698"/>
      <c r="AA15" s="1699"/>
      <c r="AB15" s="1696"/>
      <c r="AC15" s="1697"/>
      <c r="AD15" s="1697"/>
      <c r="AE15" s="1697"/>
      <c r="AF15" s="1698"/>
      <c r="AG15" s="1699"/>
      <c r="AH15" s="1696"/>
      <c r="AI15" s="1697"/>
      <c r="AJ15" s="1697"/>
      <c r="AK15" s="1697"/>
      <c r="AL15" s="1698"/>
      <c r="AM15" s="1699"/>
      <c r="AN15" s="1696"/>
      <c r="AO15" s="1697"/>
      <c r="AP15" s="1697"/>
      <c r="AQ15" s="1697"/>
      <c r="AR15" s="1698"/>
      <c r="AS15" s="1699"/>
    </row>
    <row r="16" spans="1:52" ht="13.5" customHeight="1">
      <c r="A16" s="263"/>
      <c r="B16" s="264"/>
      <c r="C16" s="264"/>
      <c r="D16" s="264"/>
      <c r="E16" s="264"/>
      <c r="F16" s="264"/>
      <c r="G16" s="264"/>
      <c r="H16" s="1716" t="s">
        <v>247</v>
      </c>
      <c r="I16" s="1717"/>
      <c r="J16" s="1720">
        <v>1</v>
      </c>
      <c r="K16" s="1720"/>
      <c r="L16" s="1720">
        <v>11</v>
      </c>
      <c r="M16" s="1720"/>
      <c r="N16" s="1720">
        <v>21</v>
      </c>
      <c r="O16" s="1720"/>
      <c r="P16" s="1720">
        <v>1</v>
      </c>
      <c r="Q16" s="1720"/>
      <c r="R16" s="1720">
        <v>11</v>
      </c>
      <c r="S16" s="1720"/>
      <c r="T16" s="1720">
        <v>21</v>
      </c>
      <c r="U16" s="1720"/>
      <c r="V16" s="1720">
        <v>1</v>
      </c>
      <c r="W16" s="1720"/>
      <c r="X16" s="1720">
        <v>11</v>
      </c>
      <c r="Y16" s="1720"/>
      <c r="Z16" s="1720">
        <v>21</v>
      </c>
      <c r="AA16" s="1720"/>
      <c r="AB16" s="1720">
        <v>1</v>
      </c>
      <c r="AC16" s="1720"/>
      <c r="AD16" s="1720">
        <v>11</v>
      </c>
      <c r="AE16" s="1720"/>
      <c r="AF16" s="1720">
        <v>21</v>
      </c>
      <c r="AG16" s="1720"/>
      <c r="AH16" s="1720">
        <v>1</v>
      </c>
      <c r="AI16" s="1720"/>
      <c r="AJ16" s="1720">
        <v>11</v>
      </c>
      <c r="AK16" s="1720"/>
      <c r="AL16" s="1720">
        <v>21</v>
      </c>
      <c r="AM16" s="1720"/>
      <c r="AN16" s="1720">
        <v>1</v>
      </c>
      <c r="AO16" s="1720"/>
      <c r="AP16" s="1720">
        <v>11</v>
      </c>
      <c r="AQ16" s="1720"/>
      <c r="AR16" s="1720">
        <v>21</v>
      </c>
      <c r="AS16" s="1720"/>
    </row>
    <row r="17" spans="1:45" ht="13.5" customHeight="1">
      <c r="A17" s="265"/>
      <c r="B17" s="266" t="s">
        <v>248</v>
      </c>
      <c r="C17" s="266"/>
      <c r="D17" s="266"/>
      <c r="E17" s="266"/>
      <c r="F17" s="266"/>
      <c r="G17" s="266"/>
      <c r="H17" s="1718"/>
      <c r="I17" s="1719"/>
      <c r="J17" s="1720"/>
      <c r="K17" s="1720"/>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c r="AN17" s="1720"/>
      <c r="AO17" s="1720"/>
      <c r="AP17" s="1720"/>
      <c r="AQ17" s="1720"/>
      <c r="AR17" s="1720"/>
      <c r="AS17" s="1720"/>
    </row>
    <row r="18" spans="1:45" ht="13.5" customHeight="1">
      <c r="A18" s="1722" t="s">
        <v>1711</v>
      </c>
      <c r="B18" s="1723"/>
      <c r="C18" s="1723"/>
      <c r="D18" s="1723"/>
      <c r="E18" s="1723"/>
      <c r="F18" s="1723"/>
      <c r="G18" s="1723"/>
      <c r="H18" s="1723"/>
      <c r="I18" s="1724"/>
      <c r="J18" s="1721"/>
      <c r="K18" s="1721"/>
      <c r="L18" s="1721"/>
      <c r="M18" s="1721"/>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c r="AL18" s="1721"/>
      <c r="AM18" s="1721"/>
      <c r="AN18" s="1721"/>
      <c r="AO18" s="1721"/>
      <c r="AP18" s="1721"/>
      <c r="AQ18" s="1721"/>
      <c r="AR18" s="1721"/>
      <c r="AS18" s="1721"/>
    </row>
    <row r="19" spans="1:45" ht="13.5" customHeight="1">
      <c r="A19" s="1722"/>
      <c r="B19" s="1723"/>
      <c r="C19" s="1723"/>
      <c r="D19" s="1723"/>
      <c r="E19" s="1723"/>
      <c r="F19" s="1723"/>
      <c r="G19" s="1723"/>
      <c r="H19" s="1723"/>
      <c r="I19" s="1724"/>
      <c r="J19" s="1721"/>
      <c r="K19" s="1721"/>
      <c r="L19" s="1721"/>
      <c r="M19" s="1721"/>
      <c r="N19" s="1721"/>
      <c r="O19" s="1721"/>
      <c r="P19" s="1721"/>
      <c r="Q19" s="1721"/>
      <c r="R19" s="1721"/>
      <c r="S19" s="1721"/>
      <c r="T19" s="1721"/>
      <c r="U19" s="1721"/>
      <c r="V19" s="1721"/>
      <c r="W19" s="1721"/>
      <c r="X19" s="1721"/>
      <c r="Y19" s="1721"/>
      <c r="Z19" s="1721"/>
      <c r="AA19" s="1721"/>
      <c r="AB19" s="1721"/>
      <c r="AC19" s="1721"/>
      <c r="AD19" s="1721"/>
      <c r="AE19" s="1721"/>
      <c r="AF19" s="1721"/>
      <c r="AG19" s="1721"/>
      <c r="AH19" s="1721"/>
      <c r="AI19" s="1721"/>
      <c r="AJ19" s="1721"/>
      <c r="AK19" s="1721"/>
      <c r="AL19" s="1721"/>
      <c r="AM19" s="1721"/>
      <c r="AN19" s="1721"/>
      <c r="AO19" s="1721"/>
      <c r="AP19" s="1721"/>
      <c r="AQ19" s="1721"/>
      <c r="AR19" s="1721"/>
      <c r="AS19" s="1721"/>
    </row>
    <row r="20" spans="1:45" ht="13.5" customHeight="1">
      <c r="A20" s="1722" t="s">
        <v>1712</v>
      </c>
      <c r="B20" s="1723"/>
      <c r="C20" s="1723"/>
      <c r="D20" s="1723"/>
      <c r="E20" s="1723"/>
      <c r="F20" s="1723"/>
      <c r="G20" s="1723"/>
      <c r="H20" s="1723"/>
      <c r="I20" s="1724"/>
      <c r="J20" s="1721"/>
      <c r="K20" s="1721"/>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ht="13.5" customHeight="1">
      <c r="A21" s="1722"/>
      <c r="B21" s="1723"/>
      <c r="C21" s="1723"/>
      <c r="D21" s="1723"/>
      <c r="E21" s="1723"/>
      <c r="F21" s="1723"/>
      <c r="G21" s="1723"/>
      <c r="H21" s="1723"/>
      <c r="I21" s="1724"/>
      <c r="J21" s="1721"/>
      <c r="K21" s="1721"/>
      <c r="L21" s="1721"/>
      <c r="M21" s="1721"/>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c r="AL21" s="1721"/>
      <c r="AM21" s="1721"/>
      <c r="AN21" s="1721"/>
      <c r="AO21" s="1721"/>
      <c r="AP21" s="1721"/>
      <c r="AQ21" s="1721"/>
      <c r="AR21" s="1721"/>
      <c r="AS21" s="1721"/>
    </row>
    <row r="22" spans="1:45" ht="13.5" customHeight="1">
      <c r="A22" s="1722"/>
      <c r="B22" s="1723"/>
      <c r="C22" s="1723"/>
      <c r="D22" s="1723"/>
      <c r="E22" s="1723"/>
      <c r="F22" s="1723"/>
      <c r="G22" s="1723"/>
      <c r="H22" s="1723"/>
      <c r="I22" s="1724"/>
      <c r="J22" s="1721"/>
      <c r="K22" s="1721"/>
      <c r="L22" s="1721"/>
      <c r="M22" s="1721"/>
      <c r="N22" s="1721"/>
      <c r="O22" s="1721"/>
      <c r="P22" s="1721"/>
      <c r="Q22" s="1721"/>
      <c r="R22" s="1721"/>
      <c r="S22" s="1721"/>
      <c r="T22" s="1721"/>
      <c r="U22" s="1721"/>
      <c r="V22" s="1721"/>
      <c r="W22" s="1721"/>
      <c r="X22" s="1721"/>
      <c r="Y22" s="1721"/>
      <c r="Z22" s="1721"/>
      <c r="AA22" s="1721"/>
      <c r="AB22" s="1721"/>
      <c r="AC22" s="1721"/>
      <c r="AD22" s="1721"/>
      <c r="AE22" s="1721"/>
      <c r="AF22" s="1721"/>
      <c r="AG22" s="1721"/>
      <c r="AH22" s="1721"/>
      <c r="AI22" s="1721"/>
      <c r="AJ22" s="1721"/>
      <c r="AK22" s="1721"/>
      <c r="AL22" s="1721"/>
      <c r="AM22" s="1721"/>
      <c r="AN22" s="1721"/>
      <c r="AO22" s="1721"/>
      <c r="AP22" s="1721"/>
      <c r="AQ22" s="1721"/>
      <c r="AR22" s="1721"/>
      <c r="AS22" s="1721"/>
    </row>
    <row r="23" spans="1:45" ht="13.5" customHeight="1">
      <c r="A23" s="1722"/>
      <c r="B23" s="1723"/>
      <c r="C23" s="1723"/>
      <c r="D23" s="1723"/>
      <c r="E23" s="1723"/>
      <c r="F23" s="1723"/>
      <c r="G23" s="1723"/>
      <c r="H23" s="1723"/>
      <c r="I23" s="1724"/>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721"/>
      <c r="AM23" s="1721"/>
      <c r="AN23" s="1721"/>
      <c r="AO23" s="1721"/>
      <c r="AP23" s="1721"/>
      <c r="AQ23" s="1721"/>
      <c r="AR23" s="1721"/>
      <c r="AS23" s="1721"/>
    </row>
    <row r="24" spans="1:45" ht="13.5" customHeight="1">
      <c r="A24" s="1722"/>
      <c r="B24" s="1723"/>
      <c r="C24" s="1723"/>
      <c r="D24" s="1723"/>
      <c r="E24" s="1723"/>
      <c r="F24" s="1723"/>
      <c r="G24" s="1723"/>
      <c r="H24" s="1723"/>
      <c r="I24" s="1724"/>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c r="AL24" s="1721"/>
      <c r="AM24" s="1721"/>
      <c r="AN24" s="1721"/>
      <c r="AO24" s="1721"/>
      <c r="AP24" s="1721"/>
      <c r="AQ24" s="1721"/>
      <c r="AR24" s="1721"/>
      <c r="AS24" s="1721"/>
    </row>
    <row r="25" spans="1:45" ht="13.5" customHeight="1">
      <c r="A25" s="1722"/>
      <c r="B25" s="1723"/>
      <c r="C25" s="1723"/>
      <c r="D25" s="1723"/>
      <c r="E25" s="1723"/>
      <c r="F25" s="1723"/>
      <c r="G25" s="1723"/>
      <c r="H25" s="1723"/>
      <c r="I25" s="1724"/>
      <c r="J25" s="1721"/>
      <c r="K25" s="1721"/>
      <c r="L25" s="1721"/>
      <c r="M25" s="1721"/>
      <c r="N25" s="1721"/>
      <c r="O25" s="1721"/>
      <c r="P25" s="1721"/>
      <c r="Q25" s="1721"/>
      <c r="R25" s="1721"/>
      <c r="S25" s="1721"/>
      <c r="T25" s="1721"/>
      <c r="U25" s="1721"/>
      <c r="V25" s="1721"/>
      <c r="W25" s="1721"/>
      <c r="X25" s="1721"/>
      <c r="Y25" s="1721"/>
      <c r="Z25" s="1721"/>
      <c r="AA25" s="1721"/>
      <c r="AB25" s="1721"/>
      <c r="AC25" s="1721"/>
      <c r="AD25" s="1721"/>
      <c r="AE25" s="1721"/>
      <c r="AF25" s="1721"/>
      <c r="AG25" s="1721"/>
      <c r="AH25" s="1721"/>
      <c r="AI25" s="1721"/>
      <c r="AJ25" s="1721"/>
      <c r="AK25" s="1721"/>
      <c r="AL25" s="1721"/>
      <c r="AM25" s="1721"/>
      <c r="AN25" s="1721"/>
      <c r="AO25" s="1721"/>
      <c r="AP25" s="1721"/>
      <c r="AQ25" s="1721"/>
      <c r="AR25" s="1721"/>
      <c r="AS25" s="1721"/>
    </row>
    <row r="26" spans="1:45" ht="13.5" customHeight="1">
      <c r="A26" s="1722"/>
      <c r="B26" s="1723"/>
      <c r="C26" s="1723"/>
      <c r="D26" s="1723"/>
      <c r="E26" s="1723"/>
      <c r="F26" s="1723"/>
      <c r="G26" s="1723"/>
      <c r="H26" s="1723"/>
      <c r="I26" s="1724"/>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1"/>
      <c r="AH26" s="1721"/>
      <c r="AI26" s="1721"/>
      <c r="AJ26" s="1721"/>
      <c r="AK26" s="1721"/>
      <c r="AL26" s="1721"/>
      <c r="AM26" s="1721"/>
      <c r="AN26" s="1721"/>
      <c r="AO26" s="1721"/>
      <c r="AP26" s="1721"/>
      <c r="AQ26" s="1721"/>
      <c r="AR26" s="1721"/>
      <c r="AS26" s="1721"/>
    </row>
    <row r="27" spans="1:45" ht="13.5" customHeight="1">
      <c r="A27" s="1722"/>
      <c r="B27" s="1723"/>
      <c r="C27" s="1723"/>
      <c r="D27" s="1723"/>
      <c r="E27" s="1723"/>
      <c r="F27" s="1723"/>
      <c r="G27" s="1723"/>
      <c r="H27" s="1723"/>
      <c r="I27" s="1724"/>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721"/>
      <c r="AS27" s="1721"/>
    </row>
    <row r="28" spans="1:45" ht="13.5" customHeight="1">
      <c r="A28" s="1722"/>
      <c r="B28" s="1723"/>
      <c r="C28" s="1723"/>
      <c r="D28" s="1723"/>
      <c r="E28" s="1723"/>
      <c r="F28" s="1723"/>
      <c r="G28" s="1723"/>
      <c r="H28" s="1723"/>
      <c r="I28" s="1724"/>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c r="AL28" s="1721"/>
      <c r="AM28" s="1721"/>
      <c r="AN28" s="1721"/>
      <c r="AO28" s="1721"/>
      <c r="AP28" s="1721"/>
      <c r="AQ28" s="1721"/>
      <c r="AR28" s="1721"/>
      <c r="AS28" s="1721"/>
    </row>
    <row r="29" spans="1:45" ht="13.5" customHeight="1">
      <c r="A29" s="1722"/>
      <c r="B29" s="1723"/>
      <c r="C29" s="1723"/>
      <c r="D29" s="1723"/>
      <c r="E29" s="1723"/>
      <c r="F29" s="1723"/>
      <c r="G29" s="1723"/>
      <c r="H29" s="1723"/>
      <c r="I29" s="1724"/>
      <c r="J29" s="172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c r="AL29" s="1721"/>
      <c r="AM29" s="1721"/>
      <c r="AN29" s="1721"/>
      <c r="AO29" s="1721"/>
      <c r="AP29" s="1721"/>
      <c r="AQ29" s="1721"/>
      <c r="AR29" s="1721"/>
      <c r="AS29" s="1721"/>
    </row>
    <row r="30" spans="1:45" ht="13.5" customHeight="1">
      <c r="A30" s="1722"/>
      <c r="B30" s="1723"/>
      <c r="C30" s="1723"/>
      <c r="D30" s="1723"/>
      <c r="E30" s="1723"/>
      <c r="F30" s="1723"/>
      <c r="G30" s="1723"/>
      <c r="H30" s="1723"/>
      <c r="I30" s="1724"/>
      <c r="J30" s="1721"/>
      <c r="K30" s="1721"/>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c r="AI30" s="1721"/>
      <c r="AJ30" s="1721"/>
      <c r="AK30" s="1721"/>
      <c r="AL30" s="1721"/>
      <c r="AM30" s="1721"/>
      <c r="AN30" s="1721"/>
      <c r="AO30" s="1721"/>
      <c r="AP30" s="1721"/>
      <c r="AQ30" s="1721"/>
      <c r="AR30" s="1721"/>
      <c r="AS30" s="1721"/>
    </row>
    <row r="31" spans="1:45" ht="13.5" customHeight="1">
      <c r="A31" s="1722"/>
      <c r="B31" s="1723"/>
      <c r="C31" s="1723"/>
      <c r="D31" s="1723"/>
      <c r="E31" s="1723"/>
      <c r="F31" s="1723"/>
      <c r="G31" s="1723"/>
      <c r="H31" s="1723"/>
      <c r="I31" s="1724"/>
      <c r="J31" s="1721"/>
      <c r="K31" s="1721"/>
      <c r="L31" s="1721"/>
      <c r="M31" s="1721"/>
      <c r="N31" s="1721"/>
      <c r="O31" s="1721"/>
      <c r="P31" s="1721"/>
      <c r="Q31" s="1721"/>
      <c r="R31" s="1721"/>
      <c r="S31" s="1721"/>
      <c r="T31" s="1721"/>
      <c r="U31" s="1721"/>
      <c r="V31" s="1721"/>
      <c r="W31" s="1721"/>
      <c r="X31" s="1721"/>
      <c r="Y31" s="1721"/>
      <c r="Z31" s="1721"/>
      <c r="AA31" s="1721"/>
      <c r="AB31" s="1721"/>
      <c r="AC31" s="1721"/>
      <c r="AD31" s="1721"/>
      <c r="AE31" s="1721"/>
      <c r="AF31" s="1721"/>
      <c r="AG31" s="1721"/>
      <c r="AH31" s="1721"/>
      <c r="AI31" s="1721"/>
      <c r="AJ31" s="1721"/>
      <c r="AK31" s="1721"/>
      <c r="AL31" s="1721"/>
      <c r="AM31" s="1721"/>
      <c r="AN31" s="1721"/>
      <c r="AO31" s="1721"/>
      <c r="AP31" s="1721"/>
      <c r="AQ31" s="1721"/>
      <c r="AR31" s="1721"/>
      <c r="AS31" s="1721"/>
    </row>
    <row r="32" spans="1:45" ht="13.5" customHeight="1">
      <c r="A32" s="1722" t="s">
        <v>1713</v>
      </c>
      <c r="B32" s="1723"/>
      <c r="C32" s="1723"/>
      <c r="D32" s="1723"/>
      <c r="E32" s="1723"/>
      <c r="F32" s="1723"/>
      <c r="G32" s="1723"/>
      <c r="H32" s="1723"/>
      <c r="I32" s="1724"/>
      <c r="J32" s="1721"/>
      <c r="K32" s="1721"/>
      <c r="L32" s="1721"/>
      <c r="M32" s="1721"/>
      <c r="N32" s="1721"/>
      <c r="O32" s="1721"/>
      <c r="P32" s="1721"/>
      <c r="Q32" s="1721"/>
      <c r="R32" s="1721"/>
      <c r="S32" s="1721"/>
      <c r="T32" s="1721"/>
      <c r="U32" s="1721"/>
      <c r="V32" s="1721"/>
      <c r="W32" s="1721"/>
      <c r="X32" s="1721"/>
      <c r="Y32" s="1721"/>
      <c r="Z32" s="1721"/>
      <c r="AA32" s="1721"/>
      <c r="AB32" s="1721"/>
      <c r="AC32" s="1721"/>
      <c r="AD32" s="1721"/>
      <c r="AE32" s="1721"/>
      <c r="AF32" s="1721"/>
      <c r="AG32" s="1721"/>
      <c r="AH32" s="1721"/>
      <c r="AI32" s="1721"/>
      <c r="AJ32" s="1721"/>
      <c r="AK32" s="1721"/>
      <c r="AL32" s="1721"/>
      <c r="AM32" s="1721"/>
      <c r="AN32" s="1721"/>
      <c r="AO32" s="1721"/>
      <c r="AP32" s="1721"/>
      <c r="AQ32" s="1721"/>
      <c r="AR32" s="1721"/>
      <c r="AS32" s="1721"/>
    </row>
    <row r="33" spans="1:45" ht="13.5" customHeight="1">
      <c r="A33" s="1722"/>
      <c r="B33" s="1723"/>
      <c r="C33" s="1723"/>
      <c r="D33" s="1723"/>
      <c r="E33" s="1723"/>
      <c r="F33" s="1723"/>
      <c r="G33" s="1723"/>
      <c r="H33" s="1723"/>
      <c r="I33" s="1724"/>
      <c r="J33" s="1721"/>
      <c r="K33" s="1721"/>
      <c r="L33" s="1721"/>
      <c r="M33" s="1721"/>
      <c r="N33" s="1721"/>
      <c r="O33" s="1721"/>
      <c r="P33" s="1721"/>
      <c r="Q33" s="1721"/>
      <c r="R33" s="1721"/>
      <c r="S33" s="1721"/>
      <c r="T33" s="1721"/>
      <c r="U33" s="1721"/>
      <c r="V33" s="1721"/>
      <c r="W33" s="1721"/>
      <c r="X33" s="1721"/>
      <c r="Y33" s="1721"/>
      <c r="Z33" s="1721"/>
      <c r="AA33" s="1721"/>
      <c r="AB33" s="1721"/>
      <c r="AC33" s="1721"/>
      <c r="AD33" s="1721"/>
      <c r="AE33" s="1721"/>
      <c r="AF33" s="1721"/>
      <c r="AG33" s="1721"/>
      <c r="AH33" s="1721"/>
      <c r="AI33" s="1721"/>
      <c r="AJ33" s="1721"/>
      <c r="AK33" s="1721"/>
      <c r="AL33" s="1721"/>
      <c r="AM33" s="1721"/>
      <c r="AN33" s="1721"/>
      <c r="AO33" s="1721"/>
      <c r="AP33" s="1721"/>
      <c r="AQ33" s="1721"/>
      <c r="AR33" s="1721"/>
      <c r="AS33" s="1721"/>
    </row>
    <row r="34" spans="1:45" ht="13.5" customHeight="1">
      <c r="A34" s="1722"/>
      <c r="B34" s="1723"/>
      <c r="C34" s="1723"/>
      <c r="D34" s="1723"/>
      <c r="E34" s="1723"/>
      <c r="F34" s="1723"/>
      <c r="G34" s="1723"/>
      <c r="H34" s="1723"/>
      <c r="I34" s="1724"/>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1"/>
      <c r="AL34" s="1721"/>
      <c r="AM34" s="1721"/>
      <c r="AN34" s="1721"/>
      <c r="AO34" s="1721"/>
      <c r="AP34" s="1721"/>
      <c r="AQ34" s="1721"/>
      <c r="AR34" s="1721"/>
      <c r="AS34" s="1721"/>
    </row>
    <row r="35" spans="1:45" ht="13.5" customHeight="1">
      <c r="A35" s="1722"/>
      <c r="B35" s="1723"/>
      <c r="C35" s="1723"/>
      <c r="D35" s="1723"/>
      <c r="E35" s="1723"/>
      <c r="F35" s="1723"/>
      <c r="G35" s="1723"/>
      <c r="H35" s="1723"/>
      <c r="I35" s="1724"/>
      <c r="J35" s="1721"/>
      <c r="K35" s="1721"/>
      <c r="L35" s="1721"/>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c r="AK35" s="1721"/>
      <c r="AL35" s="1721"/>
      <c r="AM35" s="1721"/>
      <c r="AN35" s="1721"/>
      <c r="AO35" s="1721"/>
      <c r="AP35" s="1721"/>
      <c r="AQ35" s="1721"/>
      <c r="AR35" s="1721"/>
      <c r="AS35" s="1721"/>
    </row>
    <row r="36" spans="1:45" ht="13.5" customHeight="1">
      <c r="A36" s="1689" t="s">
        <v>249</v>
      </c>
      <c r="B36" s="1689"/>
      <c r="C36" s="1689"/>
      <c r="D36" s="1689"/>
      <c r="E36" s="253" t="s">
        <v>250</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251</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2"/>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zoomScale="115" zoomScaleNormal="100" zoomScaleSheetLayoutView="115" workbookViewId="0">
      <selection activeCell="C11" sqref="C11"/>
    </sheetView>
  </sheetViews>
  <sheetFormatPr defaultColWidth="2.25" defaultRowHeight="13.5"/>
  <cols>
    <col min="1" max="1" width="4.875" style="1088" customWidth="1"/>
    <col min="2" max="16384" width="2.25" style="1088"/>
  </cols>
  <sheetData>
    <row r="1" spans="1:40">
      <c r="A1" s="1087" t="s">
        <v>1766</v>
      </c>
      <c r="B1" s="1087"/>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row>
    <row r="2" spans="1:40" ht="18.75" customHeight="1">
      <c r="A2" s="1087"/>
      <c r="B2" s="1087"/>
      <c r="C2" s="1087"/>
      <c r="D2" s="1087"/>
      <c r="E2" s="1087"/>
      <c r="F2" s="1087"/>
      <c r="G2" s="1087"/>
      <c r="H2" s="1087"/>
      <c r="I2" s="1087"/>
      <c r="J2" s="1087"/>
      <c r="K2" s="1087"/>
      <c r="L2" s="1087"/>
      <c r="M2" s="1087"/>
      <c r="N2" s="1087"/>
      <c r="O2" s="1087"/>
      <c r="P2" s="1087"/>
      <c r="Q2" s="1087"/>
      <c r="R2" s="1087"/>
      <c r="S2" s="1087"/>
      <c r="T2" s="1087"/>
      <c r="U2" s="1087"/>
      <c r="V2" s="1087"/>
      <c r="W2" s="1087"/>
      <c r="X2" s="1087"/>
      <c r="Y2" s="1087"/>
      <c r="Z2" s="1087"/>
      <c r="AA2" s="1087"/>
      <c r="AB2" s="1087"/>
      <c r="AC2" s="1087"/>
      <c r="AD2" s="1087"/>
      <c r="AE2" s="1087"/>
      <c r="AF2" s="1087"/>
      <c r="AG2" s="1087"/>
      <c r="AH2" s="1087"/>
      <c r="AI2" s="1087"/>
      <c r="AJ2" s="1087"/>
      <c r="AK2" s="1087"/>
      <c r="AL2" s="1087"/>
      <c r="AM2" s="1087"/>
      <c r="AN2" s="1087"/>
    </row>
    <row r="3" spans="1:40" ht="21">
      <c r="A3" s="3731" t="s">
        <v>1767</v>
      </c>
      <c r="B3" s="3731"/>
      <c r="C3" s="3731"/>
      <c r="D3" s="3731"/>
      <c r="E3" s="3731"/>
      <c r="F3" s="3731"/>
      <c r="G3" s="3731"/>
      <c r="H3" s="3731"/>
      <c r="I3" s="3731"/>
      <c r="J3" s="3731"/>
      <c r="K3" s="3731"/>
      <c r="L3" s="3731"/>
      <c r="M3" s="3731"/>
      <c r="N3" s="3731"/>
      <c r="O3" s="3731"/>
      <c r="P3" s="3731"/>
      <c r="Q3" s="3731"/>
      <c r="R3" s="3731"/>
      <c r="S3" s="3731"/>
      <c r="T3" s="3731"/>
      <c r="U3" s="3731"/>
      <c r="V3" s="3731"/>
      <c r="W3" s="3731"/>
      <c r="X3" s="3731"/>
      <c r="Y3" s="3731"/>
      <c r="Z3" s="3731"/>
      <c r="AA3" s="3731"/>
      <c r="AB3" s="3731"/>
      <c r="AC3" s="3731"/>
      <c r="AD3" s="3731"/>
      <c r="AE3" s="3731"/>
      <c r="AF3" s="3731"/>
      <c r="AG3" s="3731"/>
      <c r="AH3" s="3731"/>
      <c r="AI3" s="3731"/>
      <c r="AJ3" s="3731"/>
      <c r="AK3" s="3731"/>
      <c r="AL3" s="3731"/>
      <c r="AM3" s="1087"/>
      <c r="AN3" s="1087"/>
    </row>
    <row r="4" spans="1:40">
      <c r="A4" s="1087"/>
      <c r="B4" s="1087"/>
      <c r="C4" s="1087"/>
      <c r="D4" s="1087"/>
      <c r="E4" s="1087"/>
      <c r="F4" s="1087"/>
      <c r="G4" s="1087"/>
      <c r="H4" s="1087"/>
      <c r="I4" s="1087"/>
      <c r="J4" s="1087"/>
      <c r="K4" s="1087"/>
      <c r="L4" s="1087"/>
      <c r="M4" s="1087"/>
      <c r="N4" s="1087"/>
      <c r="O4" s="1087"/>
      <c r="P4" s="1087"/>
      <c r="Q4" s="1087"/>
      <c r="R4" s="1087"/>
      <c r="S4" s="1087"/>
      <c r="T4" s="1087"/>
      <c r="U4" s="1087"/>
      <c r="V4" s="1087"/>
      <c r="W4" s="1087"/>
      <c r="X4" s="1087"/>
      <c r="Y4" s="1087"/>
      <c r="Z4" s="1087"/>
      <c r="AA4" s="1087"/>
      <c r="AB4" s="1087"/>
      <c r="AC4" s="1087"/>
      <c r="AD4" s="1087"/>
      <c r="AE4" s="1087"/>
      <c r="AF4" s="1087"/>
      <c r="AG4" s="1087"/>
      <c r="AH4" s="1087"/>
      <c r="AI4" s="1087"/>
      <c r="AJ4" s="1087"/>
      <c r="AK4" s="1087"/>
      <c r="AL4" s="1087"/>
      <c r="AM4" s="1087"/>
      <c r="AN4" s="1087"/>
    </row>
    <row r="5" spans="1:40" s="1090" customFormat="1" ht="18.75" customHeight="1">
      <c r="A5" s="1089"/>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3732"/>
      <c r="AC5" s="3732"/>
      <c r="AD5" s="3732"/>
      <c r="AE5" s="3732"/>
      <c r="AF5" s="1089" t="s">
        <v>1768</v>
      </c>
      <c r="AG5" s="3732"/>
      <c r="AH5" s="3732"/>
      <c r="AI5" s="1089" t="s">
        <v>1769</v>
      </c>
      <c r="AJ5" s="3732"/>
      <c r="AK5" s="3732"/>
      <c r="AL5" s="1089" t="s">
        <v>1770</v>
      </c>
      <c r="AM5" s="1089"/>
      <c r="AN5" s="1089"/>
    </row>
    <row r="6" spans="1:40" s="1090" customFormat="1" ht="12.75">
      <c r="A6" s="1089" t="s">
        <v>1771</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89"/>
      <c r="AG6" s="1089"/>
      <c r="AH6" s="1089"/>
      <c r="AI6" s="1089"/>
      <c r="AJ6" s="1089"/>
      <c r="AK6" s="1089"/>
      <c r="AL6" s="1089"/>
      <c r="AM6" s="1089"/>
      <c r="AN6" s="1089"/>
    </row>
    <row r="7" spans="1:40" s="1090" customFormat="1" ht="22.5" customHeight="1">
      <c r="A7" s="1089"/>
      <c r="B7" s="3733" t="str">
        <f>IF(入力シート!C24&lt;30000000,"福岡県"&amp;入力シート!C5&amp;"長　殿","福岡県知事　殿")</f>
        <v>福岡県○○県土整備事務所長　殿</v>
      </c>
      <c r="C7" s="3733"/>
      <c r="D7" s="3733"/>
      <c r="E7" s="3733"/>
      <c r="F7" s="3733"/>
      <c r="G7" s="3733"/>
      <c r="H7" s="3733"/>
      <c r="I7" s="3733"/>
      <c r="J7" s="3733"/>
      <c r="K7" s="3733"/>
      <c r="L7" s="3733"/>
      <c r="M7" s="3733"/>
      <c r="N7" s="3733"/>
      <c r="O7" s="3733"/>
      <c r="P7" s="3733"/>
      <c r="Q7" s="3733"/>
      <c r="R7" s="1089"/>
      <c r="S7" s="1089"/>
      <c r="T7" s="1089"/>
      <c r="U7" s="1089"/>
      <c r="V7" s="1089"/>
      <c r="W7" s="1089"/>
      <c r="X7" s="1089"/>
      <c r="Y7" s="1089"/>
      <c r="Z7" s="1089"/>
      <c r="AA7" s="1089"/>
      <c r="AB7" s="1089"/>
      <c r="AC7" s="1089"/>
      <c r="AD7" s="1089"/>
      <c r="AE7" s="1089"/>
      <c r="AF7" s="1089"/>
      <c r="AG7" s="1089"/>
      <c r="AH7" s="1089"/>
      <c r="AI7" s="1089"/>
      <c r="AJ7" s="1089"/>
      <c r="AK7" s="1089"/>
      <c r="AL7" s="1089"/>
      <c r="AM7" s="1089"/>
      <c r="AN7" s="1089"/>
    </row>
    <row r="8" spans="1:40" s="1090" customFormat="1" ht="12.75">
      <c r="A8" s="1089"/>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c r="AM8" s="1089"/>
      <c r="AN8" s="1089"/>
    </row>
    <row r="9" spans="1:40" s="1090" customFormat="1" ht="12.75">
      <c r="A9" s="1089"/>
      <c r="B9" s="1089"/>
      <c r="C9" s="1089"/>
      <c r="D9" s="1089"/>
      <c r="E9" s="1089"/>
      <c r="F9" s="1089"/>
      <c r="G9" s="1089"/>
      <c r="H9" s="1089"/>
      <c r="I9" s="1089"/>
      <c r="J9" s="1089"/>
      <c r="K9" s="1089"/>
      <c r="L9" s="1089"/>
      <c r="M9" s="1089"/>
      <c r="N9" s="1089"/>
      <c r="O9" s="1089"/>
      <c r="P9" s="1089"/>
      <c r="Q9" s="1089"/>
      <c r="R9" s="1089"/>
      <c r="S9" s="1089"/>
      <c r="T9" s="1089" t="s">
        <v>1773</v>
      </c>
      <c r="U9" s="1089"/>
      <c r="V9" s="1089"/>
      <c r="W9" s="1089"/>
      <c r="X9" s="1089"/>
      <c r="Y9" s="1089"/>
      <c r="Z9" s="1089"/>
      <c r="AA9" s="1089"/>
      <c r="AB9" s="1089"/>
      <c r="AC9" s="1089"/>
      <c r="AD9" s="1089"/>
      <c r="AE9" s="1089"/>
      <c r="AF9" s="1089"/>
      <c r="AG9" s="1089"/>
      <c r="AH9" s="1089"/>
      <c r="AI9" s="1089"/>
      <c r="AJ9" s="1089"/>
      <c r="AK9" s="1089"/>
      <c r="AL9" s="1089"/>
      <c r="AM9" s="1089"/>
      <c r="AN9" s="1089"/>
    </row>
    <row r="10" spans="1:40" s="1090" customFormat="1" ht="18.75" customHeight="1">
      <c r="A10" s="1089"/>
      <c r="B10" s="1089"/>
      <c r="C10" s="1089"/>
      <c r="D10" s="1089"/>
      <c r="E10" s="1089"/>
      <c r="F10" s="1089"/>
      <c r="G10" s="1089"/>
      <c r="H10" s="1089"/>
      <c r="I10" s="1089"/>
      <c r="J10" s="1089"/>
      <c r="K10" s="1089"/>
      <c r="L10" s="1089"/>
      <c r="M10" s="1089"/>
      <c r="N10" s="1089"/>
      <c r="O10" s="1089"/>
      <c r="P10" s="1089"/>
      <c r="Q10" s="1089"/>
      <c r="R10" s="1089"/>
      <c r="S10" s="1089"/>
      <c r="T10" s="1089"/>
      <c r="U10" s="1091" t="s">
        <v>1774</v>
      </c>
      <c r="V10" s="1091"/>
      <c r="W10" s="3730" t="str">
        <f>入力シート!C25</f>
        <v>福岡市博多区東公園７－７</v>
      </c>
      <c r="X10" s="3730"/>
      <c r="Y10" s="3730"/>
      <c r="Z10" s="3730"/>
      <c r="AA10" s="3730"/>
      <c r="AB10" s="3730"/>
      <c r="AC10" s="3730"/>
      <c r="AD10" s="3730"/>
      <c r="AE10" s="3730"/>
      <c r="AF10" s="3730"/>
      <c r="AG10" s="3730"/>
      <c r="AH10" s="3730"/>
      <c r="AI10" s="3730"/>
      <c r="AJ10" s="3730"/>
      <c r="AK10" s="3730"/>
      <c r="AL10" s="1089"/>
      <c r="AM10" s="1089"/>
      <c r="AN10" s="1089"/>
    </row>
    <row r="11" spans="1:40" s="1090" customFormat="1" ht="12.75">
      <c r="A11" s="1089"/>
      <c r="B11" s="1089"/>
      <c r="C11" s="1089"/>
      <c r="D11" s="1089"/>
      <c r="E11" s="1089"/>
      <c r="F11" s="1089"/>
      <c r="G11" s="1089"/>
      <c r="H11" s="1089"/>
      <c r="I11" s="1089"/>
      <c r="J11" s="1089"/>
      <c r="K11" s="1089"/>
      <c r="L11" s="1089"/>
      <c r="M11" s="1089"/>
      <c r="N11" s="1089"/>
      <c r="O11" s="1089"/>
      <c r="P11" s="1089"/>
      <c r="Q11" s="1089"/>
      <c r="R11" s="1089"/>
      <c r="S11" s="1089"/>
      <c r="T11" s="1089"/>
      <c r="U11" s="1092"/>
      <c r="V11" s="1092"/>
      <c r="W11" s="1092"/>
      <c r="X11" s="1092"/>
      <c r="Y11" s="1092"/>
      <c r="Z11" s="1092"/>
      <c r="AA11" s="1092"/>
      <c r="AB11" s="1092"/>
      <c r="AC11" s="1092"/>
      <c r="AD11" s="1092"/>
      <c r="AE11" s="1092"/>
      <c r="AF11" s="1092"/>
      <c r="AG11" s="1092"/>
      <c r="AH11" s="1092"/>
      <c r="AI11" s="1089"/>
      <c r="AJ11" s="1089"/>
      <c r="AK11" s="1089"/>
      <c r="AL11" s="1089"/>
      <c r="AM11" s="1089"/>
      <c r="AN11" s="1089"/>
    </row>
    <row r="12" spans="1:40" s="1090" customFormat="1" ht="18.75" customHeight="1">
      <c r="A12" s="1089"/>
      <c r="B12" s="1089"/>
      <c r="C12" s="1089"/>
      <c r="D12" s="1089"/>
      <c r="E12" s="1089"/>
      <c r="F12" s="1089"/>
      <c r="G12" s="1089"/>
      <c r="H12" s="1089"/>
      <c r="I12" s="1089"/>
      <c r="J12" s="1089"/>
      <c r="K12" s="1089"/>
      <c r="L12" s="1089"/>
      <c r="M12" s="1089"/>
      <c r="N12" s="1089"/>
      <c r="O12" s="1089"/>
      <c r="P12" s="1089"/>
      <c r="Q12" s="1089"/>
      <c r="R12" s="1089"/>
      <c r="S12" s="1089"/>
      <c r="T12" s="1089"/>
      <c r="U12" s="1091" t="s">
        <v>1775</v>
      </c>
      <c r="V12" s="1091"/>
      <c r="W12" s="3730" t="str">
        <f>入力シート!C26</f>
        <v>(株）福岡企画技調</v>
      </c>
      <c r="X12" s="3730"/>
      <c r="Y12" s="3730"/>
      <c r="Z12" s="3730"/>
      <c r="AA12" s="3730"/>
      <c r="AB12" s="3730"/>
      <c r="AC12" s="3730"/>
      <c r="AD12" s="3730"/>
      <c r="AE12" s="3730"/>
      <c r="AF12" s="3730"/>
      <c r="AG12" s="3730"/>
      <c r="AH12" s="3730"/>
      <c r="AI12" s="1089"/>
      <c r="AJ12" s="1089"/>
      <c r="AK12" s="1089"/>
      <c r="AL12" s="1089"/>
      <c r="AM12" s="1089"/>
      <c r="AN12" s="1089"/>
    </row>
    <row r="13" spans="1:40" s="1090" customFormat="1" ht="12.75">
      <c r="A13" s="1089"/>
      <c r="B13" s="1089" t="s">
        <v>1776</v>
      </c>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row>
    <row r="14" spans="1:40" s="1090" customFormat="1" ht="22.5" customHeight="1" thickBot="1">
      <c r="A14" s="1089"/>
      <c r="B14" s="1089"/>
      <c r="C14" s="1092"/>
      <c r="D14" s="3734" t="s">
        <v>1839</v>
      </c>
      <c r="E14" s="3734"/>
      <c r="F14" s="3734"/>
      <c r="G14" s="3734"/>
      <c r="H14" s="3734"/>
      <c r="I14" s="3734"/>
      <c r="J14" s="3734"/>
      <c r="K14" s="3734"/>
      <c r="L14" s="3734"/>
      <c r="M14" s="3734"/>
      <c r="N14" s="3734"/>
      <c r="O14" s="3734"/>
      <c r="P14" s="3734"/>
      <c r="Q14" s="3734"/>
      <c r="R14" s="3734"/>
      <c r="S14" s="3734"/>
      <c r="T14" s="3734"/>
      <c r="U14" s="3734"/>
      <c r="V14" s="3734"/>
      <c r="W14" s="3734"/>
      <c r="X14" s="3734"/>
      <c r="Y14" s="3734"/>
      <c r="Z14" s="3734"/>
      <c r="AA14" s="3734"/>
      <c r="AB14" s="3734"/>
      <c r="AC14" s="3734"/>
      <c r="AD14" s="3734"/>
      <c r="AE14" s="3734"/>
      <c r="AF14" s="3734"/>
      <c r="AG14" s="3734"/>
      <c r="AH14" s="3734"/>
      <c r="AI14" s="3734"/>
      <c r="AJ14" s="3734"/>
      <c r="AK14" s="3734"/>
      <c r="AL14" s="3734"/>
      <c r="AM14" s="1089"/>
      <c r="AN14" s="1089"/>
    </row>
    <row r="15" spans="1:40" s="1090" customFormat="1" thickTop="1">
      <c r="A15" s="1089"/>
      <c r="B15" s="1089"/>
      <c r="C15" s="1092"/>
      <c r="D15" s="1089"/>
      <c r="E15" s="1089"/>
      <c r="F15" s="1089"/>
      <c r="G15" s="1089"/>
      <c r="H15" s="1089"/>
      <c r="I15" s="1089"/>
      <c r="J15" s="1089"/>
      <c r="K15" s="1089"/>
      <c r="L15" s="1089"/>
      <c r="M15" s="1089"/>
      <c r="N15" s="1089"/>
      <c r="O15" s="1089"/>
      <c r="P15" s="1089"/>
      <c r="Q15" s="1089"/>
      <c r="R15" s="1089"/>
      <c r="S15" s="1089"/>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1089"/>
    </row>
    <row r="16" spans="1:40" s="1090" customFormat="1" ht="12.75">
      <c r="A16" s="1089"/>
      <c r="B16" s="1089" t="s">
        <v>1777</v>
      </c>
      <c r="C16" s="1092"/>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row>
    <row r="17" spans="1:40" s="1090" customFormat="1" ht="22.5" customHeight="1" thickBot="1">
      <c r="A17" s="1089"/>
      <c r="B17" s="1089"/>
      <c r="C17" s="1092"/>
      <c r="D17" s="3735">
        <v>12345678901234</v>
      </c>
      <c r="E17" s="3735"/>
      <c r="F17" s="3735"/>
      <c r="G17" s="3735"/>
      <c r="H17" s="3735"/>
      <c r="I17" s="3735"/>
      <c r="J17" s="3735"/>
      <c r="K17" s="3735"/>
      <c r="L17" s="3735"/>
      <c r="M17" s="3735"/>
      <c r="N17" s="3735"/>
      <c r="O17" s="3735"/>
      <c r="P17" s="3735"/>
      <c r="Q17" s="3735"/>
      <c r="R17" s="3735"/>
      <c r="S17" s="3735"/>
      <c r="T17" s="3735"/>
      <c r="U17" s="3735"/>
      <c r="V17" s="3735"/>
      <c r="W17" s="3735"/>
      <c r="X17" s="3735"/>
      <c r="Y17" s="3735"/>
      <c r="Z17" s="3735"/>
      <c r="AA17" s="3735"/>
      <c r="AB17" s="3735"/>
      <c r="AC17" s="3735"/>
      <c r="AD17" s="3735"/>
      <c r="AE17" s="3735"/>
      <c r="AF17" s="3735"/>
      <c r="AG17" s="3735"/>
      <c r="AH17" s="3735"/>
      <c r="AI17" s="3735"/>
      <c r="AJ17" s="3735"/>
      <c r="AK17" s="3735"/>
      <c r="AL17" s="3735"/>
      <c r="AM17" s="1089"/>
      <c r="AN17" s="1089"/>
    </row>
    <row r="18" spans="1:40" s="1090" customFormat="1" thickTop="1">
      <c r="A18" s="1089"/>
      <c r="B18" s="1089"/>
      <c r="C18" s="1092"/>
      <c r="D18" s="1089"/>
      <c r="E18" s="1089"/>
      <c r="F18" s="1089"/>
      <c r="G18" s="1089"/>
      <c r="H18" s="1089"/>
      <c r="I18" s="1089"/>
      <c r="J18" s="1089"/>
      <c r="K18" s="1089"/>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row>
    <row r="19" spans="1:40" s="1090" customFormat="1" ht="12.75">
      <c r="A19" s="1089"/>
      <c r="B19" s="1089" t="s">
        <v>1778</v>
      </c>
      <c r="C19" s="1092"/>
      <c r="D19" s="1089"/>
      <c r="E19" s="1089"/>
      <c r="F19" s="1089"/>
      <c r="G19" s="1089"/>
      <c r="H19" s="1089"/>
      <c r="I19" s="1089"/>
      <c r="J19" s="1089"/>
      <c r="K19" s="1089"/>
      <c r="L19" s="1089"/>
      <c r="M19" s="1089"/>
      <c r="N19" s="1089"/>
      <c r="O19" s="1089"/>
      <c r="P19" s="1089"/>
      <c r="Q19" s="1089"/>
      <c r="R19" s="1089"/>
      <c r="S19" s="1089"/>
      <c r="T19" s="1089"/>
      <c r="U19" s="1089"/>
      <c r="V19" s="1089"/>
      <c r="W19" s="1089"/>
      <c r="X19" s="1089"/>
      <c r="Y19" s="1089"/>
      <c r="Z19" s="1089"/>
      <c r="AA19" s="1089"/>
      <c r="AB19" s="1089"/>
      <c r="AC19" s="1089"/>
      <c r="AD19" s="1089"/>
      <c r="AE19" s="1089"/>
      <c r="AF19" s="1089"/>
      <c r="AG19" s="1089"/>
      <c r="AH19" s="1089"/>
      <c r="AI19" s="1089"/>
      <c r="AJ19" s="1089"/>
      <c r="AK19" s="1089"/>
      <c r="AL19" s="1089"/>
      <c r="AM19" s="1089"/>
      <c r="AN19" s="1089"/>
    </row>
    <row r="20" spans="1:40" s="1090" customFormat="1" ht="22.5" customHeight="1" thickBot="1">
      <c r="A20" s="1089"/>
      <c r="B20" s="1089"/>
      <c r="C20" s="1092"/>
      <c r="D20" s="3736" t="str">
        <f>"第50"&amp;入力シート!C3&amp;"-"&amp;入力シート!C4&amp;"号　"&amp;入力シート!C10</f>
        <v>第505-12345-001号　県道博多天神線排水性舗装工事（第２工区）</v>
      </c>
      <c r="E20" s="3736"/>
      <c r="F20" s="3736"/>
      <c r="G20" s="3736"/>
      <c r="H20" s="3736"/>
      <c r="I20" s="3736"/>
      <c r="J20" s="3736"/>
      <c r="K20" s="3736"/>
      <c r="L20" s="3736"/>
      <c r="M20" s="3736"/>
      <c r="N20" s="3736"/>
      <c r="O20" s="3736"/>
      <c r="P20" s="3736"/>
      <c r="Q20" s="3736"/>
      <c r="R20" s="3736"/>
      <c r="S20" s="3736"/>
      <c r="T20" s="3736"/>
      <c r="U20" s="3736"/>
      <c r="V20" s="3736"/>
      <c r="W20" s="3736"/>
      <c r="X20" s="3736"/>
      <c r="Y20" s="3736"/>
      <c r="Z20" s="3736"/>
      <c r="AA20" s="3736"/>
      <c r="AB20" s="3736"/>
      <c r="AC20" s="3736"/>
      <c r="AD20" s="3736"/>
      <c r="AE20" s="3736"/>
      <c r="AF20" s="3736"/>
      <c r="AG20" s="3736"/>
      <c r="AH20" s="3736"/>
      <c r="AI20" s="3736"/>
      <c r="AJ20" s="3736"/>
      <c r="AK20" s="3736"/>
      <c r="AL20" s="3736"/>
      <c r="AM20" s="1089"/>
      <c r="AN20" s="1089"/>
    </row>
    <row r="21" spans="1:40" s="1090" customFormat="1" thickTop="1">
      <c r="A21" s="1089"/>
      <c r="B21" s="1089"/>
      <c r="C21" s="1092"/>
      <c r="D21" s="1089"/>
      <c r="E21" s="1089"/>
      <c r="F21" s="1089"/>
      <c r="G21" s="1089"/>
      <c r="H21" s="1089"/>
      <c r="I21" s="1089"/>
      <c r="J21" s="1089"/>
      <c r="K21" s="1089"/>
      <c r="L21" s="1089"/>
      <c r="M21" s="1089"/>
      <c r="N21" s="1089"/>
      <c r="O21" s="1089"/>
      <c r="P21" s="1089"/>
      <c r="Q21" s="1089"/>
      <c r="R21" s="1089"/>
      <c r="S21" s="1089"/>
      <c r="T21" s="1089"/>
      <c r="U21" s="1089"/>
      <c r="V21" s="1089"/>
      <c r="W21" s="1089"/>
      <c r="X21" s="1089"/>
      <c r="Y21" s="1089"/>
      <c r="Z21" s="1089"/>
      <c r="AA21" s="1089"/>
      <c r="AB21" s="1089"/>
      <c r="AC21" s="1089"/>
      <c r="AD21" s="1089"/>
      <c r="AE21" s="1089"/>
      <c r="AF21" s="1089"/>
      <c r="AG21" s="1089"/>
      <c r="AH21" s="1089"/>
      <c r="AI21" s="1089"/>
      <c r="AJ21" s="1089"/>
      <c r="AK21" s="1089"/>
      <c r="AL21" s="1089"/>
      <c r="AM21" s="1089"/>
      <c r="AN21" s="1089"/>
    </row>
    <row r="22" spans="1:40" s="1090" customFormat="1" ht="12.75">
      <c r="A22" s="1089"/>
      <c r="B22" s="1089" t="s">
        <v>1779</v>
      </c>
      <c r="C22" s="1092"/>
      <c r="D22" s="1089"/>
      <c r="E22" s="1089"/>
      <c r="F22" s="1089"/>
      <c r="G22" s="1089"/>
      <c r="H22" s="1089"/>
      <c r="I22" s="1089"/>
      <c r="J22" s="1089"/>
      <c r="K22" s="1089"/>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row>
    <row r="23" spans="1:40" s="1090" customFormat="1" ht="22.5" customHeight="1" thickBot="1">
      <c r="A23" s="1089"/>
      <c r="B23" s="1089"/>
      <c r="C23" s="1092"/>
      <c r="D23" s="3735">
        <v>56789012345678</v>
      </c>
      <c r="E23" s="3735"/>
      <c r="F23" s="3735"/>
      <c r="G23" s="3735"/>
      <c r="H23" s="3735"/>
      <c r="I23" s="3735"/>
      <c r="J23" s="3735"/>
      <c r="K23" s="3735"/>
      <c r="L23" s="3735"/>
      <c r="M23" s="3735"/>
      <c r="N23" s="3735"/>
      <c r="O23" s="3735"/>
      <c r="P23" s="3735"/>
      <c r="Q23" s="3735"/>
      <c r="R23" s="3735"/>
      <c r="S23" s="3735"/>
      <c r="T23" s="3735"/>
      <c r="U23" s="3735"/>
      <c r="V23" s="3735"/>
      <c r="W23" s="3735"/>
      <c r="X23" s="3735"/>
      <c r="Y23" s="3735"/>
      <c r="Z23" s="3735"/>
      <c r="AA23" s="3735"/>
      <c r="AB23" s="3735"/>
      <c r="AC23" s="3735"/>
      <c r="AD23" s="3735"/>
      <c r="AE23" s="3735"/>
      <c r="AF23" s="3735"/>
      <c r="AG23" s="3735"/>
      <c r="AH23" s="3735"/>
      <c r="AI23" s="3735"/>
      <c r="AJ23" s="3735"/>
      <c r="AK23" s="3735"/>
      <c r="AL23" s="3735"/>
      <c r="AM23" s="1089"/>
      <c r="AN23" s="1089"/>
    </row>
    <row r="24" spans="1:40" s="1090" customFormat="1" thickTop="1">
      <c r="A24" s="1089"/>
      <c r="B24" s="1089"/>
      <c r="C24" s="1092"/>
      <c r="D24" s="1089"/>
      <c r="E24" s="1089"/>
      <c r="F24" s="1089"/>
      <c r="G24" s="1089"/>
      <c r="H24" s="1089"/>
      <c r="I24" s="1089"/>
      <c r="J24" s="1089"/>
      <c r="K24" s="1089"/>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row>
    <row r="25" spans="1:40" s="1090" customFormat="1" ht="12.75">
      <c r="A25" s="1089"/>
      <c r="B25" s="1089" t="s">
        <v>1780</v>
      </c>
      <c r="C25" s="1092"/>
      <c r="D25" s="1089"/>
      <c r="E25" s="1089"/>
      <c r="F25" s="1089"/>
      <c r="G25" s="1089"/>
      <c r="H25" s="1089"/>
      <c r="I25" s="1089"/>
      <c r="J25" s="1089"/>
      <c r="K25" s="1089"/>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1089"/>
      <c r="AM25" s="1089"/>
      <c r="AN25" s="1089"/>
    </row>
    <row r="26" spans="1:40" s="1090" customFormat="1" ht="22.5" customHeight="1" thickBot="1">
      <c r="A26" s="1089"/>
      <c r="B26" s="1089"/>
      <c r="C26" s="1092"/>
      <c r="D26" s="1093"/>
      <c r="E26" s="1093"/>
      <c r="F26" s="1093"/>
      <c r="G26" s="1093"/>
      <c r="H26" s="3740">
        <f>入力シート!C14</f>
        <v>45109</v>
      </c>
      <c r="I26" s="3740"/>
      <c r="J26" s="3740"/>
      <c r="K26" s="3740"/>
      <c r="L26" s="3740"/>
      <c r="M26" s="3740"/>
      <c r="N26" s="3740"/>
      <c r="O26" s="3740"/>
      <c r="P26" s="3740"/>
      <c r="Q26" s="3740"/>
      <c r="R26" s="1093" t="s">
        <v>1770</v>
      </c>
      <c r="S26" s="1093"/>
      <c r="T26" s="1093" t="s">
        <v>1781</v>
      </c>
      <c r="U26" s="1093"/>
      <c r="V26" s="3740">
        <f>入力シート!C15</f>
        <v>45257</v>
      </c>
      <c r="W26" s="3740"/>
      <c r="X26" s="3740"/>
      <c r="Y26" s="3740"/>
      <c r="Z26" s="3740"/>
      <c r="AA26" s="3740"/>
      <c r="AB26" s="3740"/>
      <c r="AC26" s="3740"/>
      <c r="AD26" s="3740"/>
      <c r="AE26" s="3740"/>
      <c r="AF26" s="3740"/>
      <c r="AG26" s="1093"/>
      <c r="AH26" s="1093"/>
      <c r="AI26" s="1093"/>
      <c r="AJ26" s="1093"/>
      <c r="AK26" s="1093"/>
      <c r="AL26" s="1093"/>
      <c r="AM26" s="1089"/>
      <c r="AN26" s="1089"/>
    </row>
    <row r="27" spans="1:40" s="1090" customFormat="1" thickTop="1">
      <c r="A27" s="1089"/>
      <c r="B27" s="1089"/>
      <c r="C27" s="1089"/>
      <c r="D27" s="1089"/>
      <c r="E27" s="1089"/>
      <c r="F27" s="1089"/>
      <c r="G27" s="1089"/>
      <c r="H27" s="1089"/>
      <c r="I27" s="1089"/>
      <c r="J27" s="1089"/>
      <c r="K27" s="1089"/>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1089"/>
    </row>
    <row r="28" spans="1:40" s="1090" customFormat="1" ht="12.75">
      <c r="A28" s="1089"/>
      <c r="B28" s="1089" t="s">
        <v>1782</v>
      </c>
      <c r="C28" s="1089"/>
      <c r="D28" s="1089"/>
      <c r="E28" s="1089"/>
      <c r="F28" s="1089"/>
      <c r="G28" s="1089"/>
      <c r="H28" s="1089"/>
      <c r="I28" s="1089"/>
      <c r="J28" s="1089"/>
      <c r="K28" s="1089"/>
      <c r="L28" s="1089"/>
      <c r="M28" s="1089"/>
      <c r="N28" s="1089"/>
      <c r="O28" s="1089"/>
      <c r="P28" s="1089"/>
      <c r="Q28" s="1089"/>
      <c r="R28" s="1089"/>
      <c r="S28" s="1089"/>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1089"/>
    </row>
    <row r="29" spans="1:40" s="1090" customFormat="1" ht="12.75">
      <c r="A29" s="1089"/>
      <c r="B29" s="1089"/>
      <c r="C29" s="1089"/>
      <c r="D29" s="1089"/>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1089"/>
      <c r="AM29" s="1089"/>
      <c r="AN29" s="1089"/>
    </row>
    <row r="30" spans="1:40" s="1090" customFormat="1" ht="12.75">
      <c r="A30" s="1094" t="s">
        <v>1783</v>
      </c>
      <c r="B30" s="1089" t="s">
        <v>1784</v>
      </c>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row>
    <row r="31" spans="1:40" s="1090" customFormat="1" ht="12.75">
      <c r="A31" s="1089"/>
      <c r="B31" s="1089"/>
      <c r="C31" s="1089"/>
      <c r="D31" s="1089"/>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089"/>
      <c r="AC31" s="1089"/>
      <c r="AD31" s="1089"/>
      <c r="AE31" s="1089"/>
      <c r="AF31" s="1089"/>
      <c r="AG31" s="1089"/>
      <c r="AH31" s="1089"/>
      <c r="AI31" s="1089"/>
      <c r="AJ31" s="1089"/>
      <c r="AK31" s="1089"/>
      <c r="AL31" s="1089"/>
      <c r="AM31" s="1089"/>
      <c r="AN31" s="1089"/>
    </row>
    <row r="32" spans="1:40" s="1090" customFormat="1" ht="15.75" customHeight="1">
      <c r="A32" s="1089"/>
      <c r="B32" s="1089" t="s">
        <v>1785</v>
      </c>
      <c r="C32" s="1089"/>
      <c r="D32" s="1089"/>
      <c r="E32" s="1089"/>
      <c r="F32" s="1089"/>
      <c r="G32" s="1089"/>
      <c r="H32" s="1089"/>
      <c r="I32" s="1089"/>
      <c r="J32" s="1089"/>
      <c r="K32" s="1089"/>
      <c r="L32" s="1089"/>
      <c r="M32" s="1089"/>
      <c r="N32" s="1089"/>
      <c r="O32" s="1089"/>
      <c r="P32" s="1089"/>
      <c r="Q32" s="1089"/>
      <c r="R32" s="1089"/>
      <c r="S32" s="1089"/>
      <c r="T32" s="1089"/>
      <c r="U32" s="1089"/>
      <c r="V32" s="1089"/>
      <c r="W32" s="1089"/>
      <c r="X32" s="1089"/>
      <c r="Y32" s="1089"/>
      <c r="Z32" s="1089"/>
      <c r="AA32" s="1089"/>
      <c r="AB32" s="1089"/>
      <c r="AC32" s="1089"/>
      <c r="AD32" s="3738">
        <v>1386</v>
      </c>
      <c r="AE32" s="3738"/>
      <c r="AF32" s="3738"/>
      <c r="AG32" s="3738"/>
      <c r="AH32" s="3738"/>
      <c r="AI32" s="3738"/>
      <c r="AJ32" s="3738"/>
      <c r="AK32" s="3739" t="s">
        <v>1786</v>
      </c>
      <c r="AL32" s="3739"/>
      <c r="AM32" s="1089"/>
      <c r="AN32" s="1089"/>
    </row>
    <row r="33" spans="1:40" s="1090" customFormat="1" ht="12.75">
      <c r="A33" s="1089"/>
      <c r="B33" s="1089"/>
      <c r="C33" s="1089"/>
      <c r="D33" s="1089"/>
      <c r="E33" s="1089"/>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89"/>
      <c r="AG33" s="1089"/>
      <c r="AH33" s="1089"/>
      <c r="AI33" s="1089"/>
      <c r="AJ33" s="1089"/>
      <c r="AK33" s="1089"/>
      <c r="AL33" s="1089"/>
      <c r="AM33" s="1089"/>
      <c r="AN33" s="1089"/>
    </row>
    <row r="34" spans="1:40" s="1090" customFormat="1" ht="15.75" customHeight="1">
      <c r="A34" s="1089"/>
      <c r="B34" s="1089" t="s">
        <v>1787</v>
      </c>
      <c r="C34" s="1089"/>
      <c r="D34" s="1089"/>
      <c r="E34" s="1089"/>
      <c r="F34" s="1089"/>
      <c r="G34" s="1089"/>
      <c r="H34" s="1089"/>
      <c r="I34" s="1089"/>
      <c r="J34" s="1089"/>
      <c r="K34" s="1089"/>
      <c r="L34" s="1089"/>
      <c r="M34" s="1089"/>
      <c r="N34" s="1089"/>
      <c r="O34" s="1089"/>
      <c r="P34" s="1089"/>
      <c r="Q34" s="1089"/>
      <c r="R34" s="1089"/>
      <c r="S34" s="1089"/>
      <c r="T34" s="1089"/>
      <c r="U34" s="1089"/>
      <c r="V34" s="1089"/>
      <c r="W34" s="1089"/>
      <c r="X34" s="1089"/>
      <c r="Y34" s="1089"/>
      <c r="Z34" s="1089"/>
      <c r="AA34" s="1089"/>
      <c r="AB34" s="1089"/>
      <c r="AC34" s="1089"/>
      <c r="AD34" s="3737">
        <v>4</v>
      </c>
      <c r="AE34" s="3737"/>
      <c r="AF34" s="3737"/>
      <c r="AG34" s="3737"/>
      <c r="AH34" s="3737"/>
      <c r="AI34" s="3737"/>
      <c r="AJ34" s="3737"/>
      <c r="AK34" s="3737"/>
      <c r="AL34" s="1091" t="s">
        <v>1788</v>
      </c>
      <c r="AM34" s="1089"/>
      <c r="AN34" s="1089"/>
    </row>
    <row r="35" spans="1:40" s="1090" customFormat="1" ht="12.75">
      <c r="A35" s="1089"/>
      <c r="B35" s="1089"/>
      <c r="C35" s="1089"/>
      <c r="D35" s="1089"/>
      <c r="E35" s="1089"/>
      <c r="F35" s="1089"/>
      <c r="G35" s="1089"/>
      <c r="H35" s="1089"/>
      <c r="I35" s="1089"/>
      <c r="J35" s="1089"/>
      <c r="K35" s="1089"/>
      <c r="L35" s="1089"/>
      <c r="M35" s="1089"/>
      <c r="N35" s="1089"/>
      <c r="O35" s="1089"/>
      <c r="P35" s="1089"/>
      <c r="Q35" s="1089"/>
      <c r="R35" s="1089"/>
      <c r="S35" s="1089"/>
      <c r="T35" s="1089"/>
      <c r="U35" s="1089"/>
      <c r="V35" s="1089"/>
      <c r="W35" s="1089"/>
      <c r="X35" s="1089"/>
      <c r="Y35" s="1089"/>
      <c r="Z35" s="1089"/>
      <c r="AA35" s="1089"/>
      <c r="AB35" s="1089"/>
      <c r="AC35" s="1089"/>
      <c r="AD35" s="1089"/>
      <c r="AE35" s="1089"/>
      <c r="AF35" s="1089"/>
      <c r="AG35" s="1089"/>
      <c r="AH35" s="1089"/>
      <c r="AI35" s="1095"/>
      <c r="AJ35" s="1089"/>
      <c r="AK35" s="1089"/>
      <c r="AL35" s="1089"/>
      <c r="AM35" s="1089"/>
      <c r="AN35" s="1089"/>
    </row>
    <row r="36" spans="1:40" s="1090" customFormat="1" ht="15.75" customHeight="1">
      <c r="A36" s="1089"/>
      <c r="B36" s="1089" t="s">
        <v>1789</v>
      </c>
      <c r="C36" s="1089"/>
      <c r="D36" s="1089"/>
      <c r="E36" s="1089"/>
      <c r="F36" s="1089"/>
      <c r="G36" s="1089"/>
      <c r="H36" s="1089"/>
      <c r="I36" s="1089"/>
      <c r="J36" s="1089"/>
      <c r="K36" s="1089"/>
      <c r="L36" s="1089"/>
      <c r="M36" s="1089"/>
      <c r="N36" s="1089"/>
      <c r="O36" s="1089"/>
      <c r="P36" s="1089"/>
      <c r="Q36" s="1089"/>
      <c r="R36" s="1089"/>
      <c r="S36" s="1089"/>
      <c r="T36" s="1089"/>
      <c r="U36" s="1089"/>
      <c r="V36" s="1089"/>
      <c r="W36" s="1089"/>
      <c r="X36" s="1089"/>
      <c r="Y36" s="1089"/>
      <c r="Z36" s="1089"/>
      <c r="AA36" s="1089"/>
      <c r="AB36" s="1089"/>
      <c r="AC36" s="1089"/>
      <c r="AD36" s="3737">
        <v>945</v>
      </c>
      <c r="AE36" s="3737"/>
      <c r="AF36" s="3737"/>
      <c r="AG36" s="3737"/>
      <c r="AH36" s="3737"/>
      <c r="AI36" s="3737"/>
      <c r="AJ36" s="3737"/>
      <c r="AK36" s="3737"/>
      <c r="AL36" s="1091" t="s">
        <v>1790</v>
      </c>
      <c r="AM36" s="1089"/>
      <c r="AN36" s="1089"/>
    </row>
    <row r="37" spans="1:40" s="1090" customFormat="1" ht="12.75">
      <c r="A37" s="1089"/>
      <c r="B37" s="1089"/>
      <c r="C37" s="1089"/>
      <c r="D37" s="1089"/>
      <c r="E37" s="1089"/>
      <c r="F37" s="1089"/>
      <c r="G37" s="1089"/>
      <c r="H37" s="1089"/>
      <c r="I37" s="1089"/>
      <c r="J37" s="1089"/>
      <c r="K37" s="1089"/>
      <c r="L37" s="1089"/>
      <c r="M37" s="1089"/>
      <c r="N37" s="1089"/>
      <c r="O37" s="1089"/>
      <c r="P37" s="1089"/>
      <c r="Q37" s="1089"/>
      <c r="R37" s="1089"/>
      <c r="S37" s="1089"/>
      <c r="T37" s="1089"/>
      <c r="U37" s="1089"/>
      <c r="V37" s="1089"/>
      <c r="W37" s="1089"/>
      <c r="X37" s="1089"/>
      <c r="Y37" s="1089"/>
      <c r="Z37" s="1089"/>
      <c r="AA37" s="1089"/>
      <c r="AB37" s="1089"/>
      <c r="AC37" s="1089"/>
      <c r="AD37" s="1089"/>
      <c r="AE37" s="1089"/>
      <c r="AF37" s="1089"/>
      <c r="AG37" s="1089"/>
      <c r="AH37" s="1089"/>
      <c r="AI37" s="1089"/>
      <c r="AJ37" s="1089"/>
      <c r="AK37" s="1089"/>
      <c r="AL37" s="1089"/>
      <c r="AM37" s="1089"/>
      <c r="AN37" s="1089"/>
    </row>
    <row r="38" spans="1:40" s="1090" customFormat="1" ht="12.75">
      <c r="A38" s="1094" t="s">
        <v>1791</v>
      </c>
      <c r="B38" s="1089" t="s">
        <v>1792</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1089"/>
      <c r="AL38" s="1089"/>
      <c r="AM38" s="1089"/>
      <c r="AN38" s="1089"/>
    </row>
    <row r="39" spans="1:40" s="1090" customFormat="1" ht="12.75">
      <c r="A39" s="1089"/>
      <c r="B39" s="1089"/>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1089"/>
      <c r="AM39" s="1089"/>
      <c r="AN39" s="1089"/>
    </row>
    <row r="40" spans="1:40" s="1090" customFormat="1" ht="15.75" customHeight="1">
      <c r="A40" s="1089"/>
      <c r="B40" s="1089" t="s">
        <v>1793</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89"/>
      <c r="Y40" s="1089"/>
      <c r="Z40" s="1089"/>
      <c r="AA40" s="1089"/>
      <c r="AB40" s="1089"/>
      <c r="AC40" s="1089"/>
      <c r="AD40" s="3737">
        <v>4</v>
      </c>
      <c r="AE40" s="3737"/>
      <c r="AF40" s="3737"/>
      <c r="AG40" s="3737"/>
      <c r="AH40" s="3737"/>
      <c r="AI40" s="3737"/>
      <c r="AJ40" s="3737"/>
      <c r="AK40" s="1091" t="s">
        <v>1786</v>
      </c>
      <c r="AL40" s="1091"/>
      <c r="AM40" s="1089"/>
      <c r="AN40" s="1089"/>
    </row>
    <row r="41" spans="1:40" s="1090" customFormat="1" ht="12.75">
      <c r="A41" s="1089"/>
      <c r="B41" s="1089"/>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1089"/>
      <c r="AL41" s="1089"/>
      <c r="AM41" s="1089"/>
      <c r="AN41" s="1089"/>
    </row>
    <row r="42" spans="1:40" s="1090" customFormat="1" ht="12.75">
      <c r="A42" s="1089"/>
      <c r="B42" s="1089"/>
      <c r="C42" s="1089" t="s">
        <v>1794</v>
      </c>
      <c r="D42" s="1089"/>
      <c r="E42" s="1089"/>
      <c r="F42" s="1089"/>
      <c r="G42" s="1089"/>
      <c r="H42" s="1089"/>
      <c r="I42" s="1089"/>
      <c r="J42" s="1089"/>
      <c r="K42" s="1089"/>
      <c r="L42" s="1089"/>
      <c r="M42" s="1089"/>
      <c r="N42" s="1089"/>
      <c r="O42" s="1089"/>
      <c r="P42" s="1089"/>
      <c r="Q42" s="1089"/>
      <c r="R42" s="1089"/>
      <c r="S42" s="1089"/>
      <c r="T42" s="1089"/>
      <c r="U42" s="1089"/>
      <c r="V42" s="1089"/>
      <c r="W42" s="1089"/>
      <c r="X42" s="1089"/>
      <c r="Y42" s="1089"/>
      <c r="Z42" s="1089"/>
      <c r="AA42" s="1089"/>
      <c r="AB42" s="1089"/>
      <c r="AC42" s="1089"/>
      <c r="AD42" s="1089"/>
      <c r="AE42" s="1089"/>
      <c r="AF42" s="1089"/>
      <c r="AG42" s="1089"/>
      <c r="AH42" s="1089"/>
      <c r="AI42" s="1089"/>
      <c r="AJ42" s="1089"/>
      <c r="AK42" s="1089"/>
      <c r="AL42" s="1089"/>
      <c r="AM42" s="1089"/>
      <c r="AN42" s="1089"/>
    </row>
    <row r="43" spans="1:40" s="1090" customFormat="1" ht="12.75">
      <c r="A43" s="1089"/>
      <c r="B43" s="1089"/>
      <c r="C43" s="1089"/>
      <c r="D43" s="1089"/>
      <c r="E43" s="1089"/>
      <c r="F43" s="1089"/>
      <c r="G43" s="1089"/>
      <c r="H43" s="1089"/>
      <c r="I43" s="1089"/>
      <c r="J43" s="1089"/>
      <c r="K43" s="1089"/>
      <c r="L43" s="1089"/>
      <c r="M43" s="1089"/>
      <c r="N43" s="1089" t="s">
        <v>1795</v>
      </c>
      <c r="O43" s="1089"/>
      <c r="P43" s="1089"/>
      <c r="Q43" s="1089"/>
      <c r="R43" s="1089"/>
      <c r="S43" s="1089"/>
      <c r="T43" s="1089"/>
      <c r="U43" s="1089"/>
      <c r="V43" s="1089"/>
      <c r="W43" s="1089"/>
      <c r="X43" s="1089" t="s">
        <v>1796</v>
      </c>
      <c r="Y43" s="1089"/>
      <c r="Z43" s="1089"/>
      <c r="AA43" s="1089"/>
      <c r="AB43" s="1089"/>
      <c r="AC43" s="1089"/>
      <c r="AD43" s="1089"/>
      <c r="AE43" s="1089"/>
      <c r="AF43" s="1089"/>
      <c r="AG43" s="1089"/>
      <c r="AH43" s="1089"/>
      <c r="AI43" s="1089"/>
      <c r="AJ43" s="1089"/>
      <c r="AK43" s="1089"/>
      <c r="AL43" s="1089"/>
      <c r="AM43" s="1089"/>
      <c r="AN43" s="1089"/>
    </row>
    <row r="44" spans="1:40" s="1090" customFormat="1" ht="12.75">
      <c r="A44" s="1089"/>
      <c r="B44" s="1089"/>
      <c r="C44" s="1089"/>
      <c r="D44" s="1089"/>
      <c r="E44" s="1089"/>
      <c r="F44" s="1089"/>
      <c r="G44" s="1089"/>
      <c r="H44" s="1089"/>
      <c r="I44" s="1089"/>
      <c r="J44" s="1089"/>
      <c r="K44" s="1089"/>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1089"/>
      <c r="AM44" s="1089"/>
      <c r="AN44" s="1089"/>
    </row>
    <row r="45" spans="1:40" s="1090" customFormat="1" ht="15.75" customHeight="1">
      <c r="A45" s="1089"/>
      <c r="B45" s="1089" t="s">
        <v>1797</v>
      </c>
      <c r="C45" s="1089" t="s">
        <v>1798</v>
      </c>
      <c r="D45" s="1089"/>
      <c r="E45" s="1089"/>
      <c r="F45" s="1089"/>
      <c r="G45" s="1089"/>
      <c r="H45" s="1089"/>
      <c r="I45" s="1089"/>
      <c r="J45" s="1089"/>
      <c r="K45" s="1089"/>
      <c r="L45" s="1089"/>
      <c r="M45" s="1089"/>
      <c r="N45" s="1089"/>
      <c r="O45" s="1089"/>
      <c r="P45" s="1089"/>
      <c r="Q45" s="1089"/>
      <c r="R45" s="1089"/>
      <c r="S45" s="1089"/>
      <c r="T45" s="1089"/>
      <c r="U45" s="1089"/>
      <c r="V45" s="1089"/>
      <c r="W45" s="1089"/>
      <c r="X45" s="1089"/>
      <c r="Y45" s="1089"/>
      <c r="Z45" s="1089"/>
      <c r="AA45" s="1089"/>
      <c r="AB45" s="1089"/>
      <c r="AC45" s="1089"/>
      <c r="AD45" s="3737"/>
      <c r="AE45" s="3737"/>
      <c r="AF45" s="3737"/>
      <c r="AG45" s="3737"/>
      <c r="AH45" s="3737"/>
      <c r="AI45" s="3737"/>
      <c r="AJ45" s="3737"/>
      <c r="AK45" s="3737"/>
      <c r="AL45" s="1091" t="s">
        <v>1788</v>
      </c>
      <c r="AM45" s="1089"/>
      <c r="AN45" s="1089"/>
    </row>
    <row r="46" spans="1:40" s="1090" customFormat="1" ht="12.75">
      <c r="A46" s="1089"/>
      <c r="B46" s="1089"/>
      <c r="C46" s="1089"/>
      <c r="D46" s="1089"/>
      <c r="E46" s="1089"/>
      <c r="F46" s="1089"/>
      <c r="G46" s="1089"/>
      <c r="H46" s="1089"/>
      <c r="I46" s="1089"/>
      <c r="J46" s="1089"/>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1089"/>
      <c r="AM46" s="1089"/>
      <c r="AN46" s="1089"/>
    </row>
    <row r="47" spans="1:40" s="1090" customFormat="1" ht="15.75" customHeight="1">
      <c r="A47" s="1089"/>
      <c r="B47" s="1089" t="s">
        <v>1799</v>
      </c>
      <c r="C47" s="1089" t="s">
        <v>1800</v>
      </c>
      <c r="D47" s="1089"/>
      <c r="E47" s="1089"/>
      <c r="F47" s="1089"/>
      <c r="G47" s="1089"/>
      <c r="H47" s="1089"/>
      <c r="I47" s="1089"/>
      <c r="J47" s="1089"/>
      <c r="K47" s="1089"/>
      <c r="L47" s="1089"/>
      <c r="M47" s="1089"/>
      <c r="N47" s="1089"/>
      <c r="O47" s="1089"/>
      <c r="P47" s="1089"/>
      <c r="Q47" s="1089"/>
      <c r="R47" s="1089"/>
      <c r="S47" s="1089"/>
      <c r="T47" s="1089"/>
      <c r="U47" s="1089"/>
      <c r="V47" s="1089"/>
      <c r="W47" s="1089"/>
      <c r="X47" s="1089"/>
      <c r="Y47" s="1089"/>
      <c r="Z47" s="1089"/>
      <c r="AA47" s="1089"/>
      <c r="AB47" s="1089"/>
      <c r="AC47" s="1089"/>
      <c r="AD47" s="3737"/>
      <c r="AE47" s="3737"/>
      <c r="AF47" s="3737"/>
      <c r="AG47" s="3737"/>
      <c r="AH47" s="3737"/>
      <c r="AI47" s="3737"/>
      <c r="AJ47" s="3737"/>
      <c r="AK47" s="3737"/>
      <c r="AL47" s="1091" t="s">
        <v>1790</v>
      </c>
      <c r="AM47" s="1089"/>
      <c r="AN47" s="1089"/>
    </row>
    <row r="48" spans="1:40" s="1090" customFormat="1" ht="12.75">
      <c r="A48" s="1089"/>
      <c r="B48" s="1089"/>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row>
    <row r="49" spans="1:40" s="1090" customFormat="1" ht="12.75">
      <c r="A49" s="1089" t="s">
        <v>1801</v>
      </c>
      <c r="B49" s="1089"/>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row>
    <row r="50" spans="1:40" s="1090" customFormat="1" ht="12.75">
      <c r="A50" s="1089"/>
      <c r="B50" s="1089"/>
      <c r="C50" s="1089"/>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1089"/>
      <c r="AM50" s="1089"/>
      <c r="AN50" s="1089"/>
    </row>
    <row r="51" spans="1:40" s="1090" customFormat="1" ht="15.75" customHeight="1">
      <c r="A51" s="1089"/>
      <c r="B51" s="1089" t="s">
        <v>1802</v>
      </c>
      <c r="C51" s="1089" t="s">
        <v>1803</v>
      </c>
      <c r="D51" s="1089"/>
      <c r="E51" s="1089"/>
      <c r="F51" s="1089"/>
      <c r="G51" s="1089"/>
      <c r="H51" s="1089"/>
      <c r="I51" s="1089"/>
      <c r="J51" s="1089"/>
      <c r="K51" s="1089"/>
      <c r="L51" s="1089"/>
      <c r="M51" s="1089"/>
      <c r="N51" s="1089"/>
      <c r="O51" s="1089"/>
      <c r="P51" s="1089"/>
      <c r="Q51" s="1089"/>
      <c r="R51" s="1089"/>
      <c r="S51" s="1089"/>
      <c r="T51" s="1089"/>
      <c r="U51" s="1089"/>
      <c r="V51" s="1089"/>
      <c r="W51" s="1089"/>
      <c r="X51" s="1089"/>
      <c r="Y51" s="1089"/>
      <c r="Z51" s="1089"/>
      <c r="AA51" s="1089"/>
      <c r="AB51" s="1089"/>
      <c r="AC51" s="1089"/>
      <c r="AD51" s="3737"/>
      <c r="AE51" s="3737"/>
      <c r="AF51" s="3737"/>
      <c r="AG51" s="3737"/>
      <c r="AH51" s="3737"/>
      <c r="AI51" s="3737"/>
      <c r="AJ51" s="3737"/>
      <c r="AK51" s="1091" t="s">
        <v>1786</v>
      </c>
      <c r="AL51" s="1091"/>
      <c r="AM51" s="1089"/>
      <c r="AN51" s="1089"/>
    </row>
    <row r="52" spans="1:40" s="1090" customFormat="1" ht="12.75">
      <c r="A52" s="1089"/>
      <c r="B52" s="1089"/>
      <c r="C52" s="1089"/>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1089"/>
      <c r="AM52" s="1089"/>
      <c r="AN52" s="1089"/>
    </row>
    <row r="53" spans="1:40" s="1090" customFormat="1" ht="18.75" customHeight="1">
      <c r="A53" s="1089"/>
      <c r="B53" s="1089" t="s">
        <v>1804</v>
      </c>
      <c r="C53" s="1089" t="s">
        <v>1805</v>
      </c>
      <c r="D53" s="1089"/>
      <c r="E53" s="1089"/>
      <c r="F53" s="1089"/>
      <c r="G53" s="1089"/>
      <c r="H53" s="1089"/>
      <c r="I53" s="1089"/>
      <c r="J53" s="1089"/>
      <c r="K53" s="1089"/>
      <c r="L53" s="1089"/>
      <c r="M53" s="1089"/>
      <c r="N53" s="1089"/>
      <c r="O53" s="1089"/>
      <c r="P53" s="1089"/>
      <c r="Q53" s="1089"/>
      <c r="R53" s="1089"/>
      <c r="S53" s="1089"/>
      <c r="T53" s="1089"/>
      <c r="U53" s="1089"/>
      <c r="V53" s="1089"/>
      <c r="W53" s="1089"/>
      <c r="X53" s="1089"/>
      <c r="Y53" s="1089"/>
      <c r="Z53" s="1089"/>
      <c r="AA53" s="1089"/>
      <c r="AB53" s="1089"/>
      <c r="AC53" s="1089"/>
      <c r="AD53" s="3737"/>
      <c r="AE53" s="3737"/>
      <c r="AF53" s="3737"/>
      <c r="AG53" s="3737"/>
      <c r="AH53" s="3737"/>
      <c r="AI53" s="3737"/>
      <c r="AJ53" s="3737"/>
      <c r="AK53" s="3737"/>
      <c r="AL53" s="1091" t="s">
        <v>1788</v>
      </c>
      <c r="AM53" s="1089"/>
      <c r="AN53" s="1089"/>
    </row>
    <row r="54" spans="1:40" s="1090" customFormat="1" ht="12.75">
      <c r="A54" s="1089"/>
      <c r="B54" s="1089"/>
      <c r="C54" s="1089"/>
      <c r="D54" s="1089"/>
      <c r="E54" s="1089"/>
      <c r="F54" s="1089"/>
      <c r="G54" s="1089"/>
      <c r="H54" s="1089"/>
      <c r="I54" s="1089"/>
      <c r="J54" s="1089"/>
      <c r="K54" s="1089"/>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1089"/>
      <c r="AM54" s="1089"/>
      <c r="AN54" s="1089"/>
    </row>
    <row r="55" spans="1:40" s="1090" customFormat="1" ht="15.75" customHeight="1">
      <c r="A55" s="1089"/>
      <c r="B55" s="1089" t="s">
        <v>1804</v>
      </c>
      <c r="C55" s="1089" t="s">
        <v>1806</v>
      </c>
      <c r="D55" s="1089"/>
      <c r="E55" s="1089"/>
      <c r="F55" s="1089"/>
      <c r="G55" s="1089"/>
      <c r="H55" s="1089"/>
      <c r="I55" s="1089"/>
      <c r="J55" s="1089"/>
      <c r="K55" s="1089"/>
      <c r="L55" s="1089"/>
      <c r="M55" s="1089"/>
      <c r="N55" s="1089"/>
      <c r="O55" s="1089"/>
      <c r="P55" s="1089"/>
      <c r="Q55" s="1089"/>
      <c r="R55" s="1089"/>
      <c r="S55" s="1089"/>
      <c r="T55" s="1089"/>
      <c r="U55" s="1089"/>
      <c r="V55" s="1089"/>
      <c r="W55" s="1089"/>
      <c r="X55" s="1089"/>
      <c r="Y55" s="1089"/>
      <c r="Z55" s="1089"/>
      <c r="AA55" s="1089"/>
      <c r="AB55" s="1089"/>
      <c r="AC55" s="1089"/>
      <c r="AD55" s="3737"/>
      <c r="AE55" s="3737"/>
      <c r="AF55" s="3737"/>
      <c r="AG55" s="3737"/>
      <c r="AH55" s="3737"/>
      <c r="AI55" s="3737"/>
      <c r="AJ55" s="3737"/>
      <c r="AK55" s="3737"/>
      <c r="AL55" s="1091" t="s">
        <v>1790</v>
      </c>
      <c r="AM55" s="1089"/>
      <c r="AN55" s="1089"/>
    </row>
    <row r="56" spans="1:40">
      <c r="A56" s="1087"/>
      <c r="B56" s="1087"/>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row>
    <row r="57" spans="1:40">
      <c r="A57" s="1087"/>
      <c r="B57" s="1087"/>
      <c r="C57" s="1087"/>
      <c r="D57" s="1087"/>
      <c r="E57" s="108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row>
    <row r="58" spans="1:40">
      <c r="A58" s="1087"/>
      <c r="B58" s="1087"/>
      <c r="C58" s="1087"/>
      <c r="D58" s="1087"/>
      <c r="E58" s="108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zoomScale="70" zoomScaleNormal="93" zoomScaleSheetLayoutView="70" workbookViewId="0">
      <selection activeCell="W10" sqref="W10"/>
    </sheetView>
  </sheetViews>
  <sheetFormatPr defaultColWidth="9" defaultRowHeight="13.5"/>
  <cols>
    <col min="1" max="1" width="5" style="1098" customWidth="1"/>
    <col min="2" max="2" width="2.625" style="1098" customWidth="1"/>
    <col min="3" max="3" width="0.875" style="1098" customWidth="1"/>
    <col min="4" max="4" width="9" style="1098"/>
    <col min="5" max="5" width="7.625" style="1098" customWidth="1"/>
    <col min="6" max="6" width="14.125" style="1098" customWidth="1"/>
    <col min="7" max="7" width="4.125" style="1098" customWidth="1"/>
    <col min="8" max="8" width="3.625" style="1098" customWidth="1"/>
    <col min="9" max="9" width="6.625" style="1098" customWidth="1"/>
    <col min="10" max="10" width="5.25" style="1098" customWidth="1"/>
    <col min="11" max="11" width="4.75" style="1098" customWidth="1"/>
    <col min="12" max="12" width="2.5" style="1098" customWidth="1"/>
    <col min="13" max="13" width="3.375" style="1098" customWidth="1"/>
    <col min="14" max="14" width="6" style="1098" customWidth="1"/>
    <col min="15" max="15" width="7.75" style="1098" customWidth="1"/>
    <col min="16" max="16" width="4" style="1098" customWidth="1"/>
    <col min="17" max="17" width="5.125" style="1098" customWidth="1"/>
    <col min="18" max="18" width="6.75" style="1098" customWidth="1"/>
    <col min="19" max="19" width="1.625" style="1098" customWidth="1"/>
    <col min="20" max="20" width="4.375" style="1098" customWidth="1"/>
    <col min="21" max="16384" width="9" style="1098"/>
  </cols>
  <sheetData>
    <row r="1" spans="1:26">
      <c r="A1" s="1096" t="s">
        <v>1807</v>
      </c>
      <c r="B1" s="1096"/>
      <c r="C1" s="1096"/>
      <c r="D1" s="1096"/>
      <c r="E1" s="1096"/>
      <c r="F1" s="1096"/>
      <c r="G1" s="1096"/>
      <c r="H1" s="1096"/>
      <c r="I1" s="1096"/>
      <c r="J1" s="1096"/>
      <c r="K1" s="1096"/>
      <c r="L1" s="1096"/>
      <c r="M1" s="1096"/>
      <c r="N1" s="1096"/>
      <c r="O1" s="1096"/>
      <c r="P1" s="1096"/>
      <c r="Q1" s="1096"/>
      <c r="R1" s="1096"/>
      <c r="S1" s="1096"/>
      <c r="T1" s="1096"/>
      <c r="U1" s="1096"/>
      <c r="V1" s="1096"/>
      <c r="W1" s="1096"/>
      <c r="X1" s="1097"/>
      <c r="Y1" s="1097"/>
      <c r="Z1" s="1097"/>
    </row>
    <row r="2" spans="1:26">
      <c r="A2" s="1096"/>
      <c r="B2" s="1096"/>
      <c r="C2" s="1096"/>
      <c r="D2" s="1096"/>
      <c r="E2" s="1096"/>
      <c r="F2" s="1096"/>
      <c r="G2" s="1096"/>
      <c r="H2" s="1096"/>
      <c r="I2" s="1096"/>
      <c r="J2" s="1096"/>
      <c r="K2" s="1096"/>
      <c r="L2" s="1096"/>
      <c r="M2" s="1096"/>
      <c r="N2" s="1096"/>
      <c r="O2" s="1096"/>
      <c r="P2" s="1096"/>
      <c r="Q2" s="1096"/>
      <c r="R2" s="1096"/>
      <c r="S2" s="1096"/>
      <c r="T2" s="1096"/>
      <c r="U2" s="1096"/>
      <c r="V2" s="1097"/>
      <c r="W2" s="1097"/>
      <c r="X2" s="1097"/>
      <c r="Y2" s="1097"/>
      <c r="Z2" s="1097"/>
    </row>
    <row r="3" spans="1:26" ht="20.100000000000001" customHeight="1">
      <c r="A3" s="1096"/>
      <c r="B3" s="3743" t="s">
        <v>1808</v>
      </c>
      <c r="C3" s="3743"/>
      <c r="D3" s="3743"/>
      <c r="E3" s="3744" t="str">
        <f>IF(入力シート!C24&lt;30000000,"福岡県"&amp;入力シート!C5&amp;"長","福岡県知事")</f>
        <v>福岡県○○県土整備事務所長</v>
      </c>
      <c r="F3" s="3744"/>
      <c r="G3" s="3744"/>
      <c r="H3" s="3744"/>
      <c r="I3" s="3744"/>
      <c r="J3" s="1099" t="s">
        <v>1772</v>
      </c>
      <c r="K3" s="1096"/>
      <c r="L3" s="1096"/>
      <c r="M3" s="1096"/>
      <c r="N3" s="1096"/>
      <c r="O3" s="1096"/>
      <c r="P3" s="1096"/>
      <c r="Q3" s="1096"/>
      <c r="R3" s="1096"/>
      <c r="S3" s="1096"/>
      <c r="T3" s="1096"/>
      <c r="U3" s="1096"/>
      <c r="V3" s="1097"/>
      <c r="W3" s="1097"/>
      <c r="X3" s="1097"/>
      <c r="Y3" s="1097"/>
      <c r="Z3" s="1097"/>
    </row>
    <row r="4" spans="1:26" ht="20.100000000000001" customHeight="1">
      <c r="A4" s="1096"/>
      <c r="B4" s="3745" t="s">
        <v>1809</v>
      </c>
      <c r="C4" s="3745"/>
      <c r="D4" s="3745"/>
      <c r="E4" s="3745"/>
      <c r="F4" s="3745"/>
      <c r="G4" s="3746" t="str">
        <f>"第50"&amp;入力シート!C3&amp;"-"&amp;入力シート!C4&amp;"号　"&amp;入力シート!C10</f>
        <v>第505-12345-001号　県道博多天神線排水性舗装工事（第２工区）</v>
      </c>
      <c r="H4" s="3746"/>
      <c r="I4" s="3746"/>
      <c r="J4" s="3746"/>
      <c r="K4" s="3746"/>
      <c r="L4" s="3746"/>
      <c r="M4" s="3746"/>
      <c r="N4" s="3746"/>
      <c r="O4" s="3746"/>
      <c r="P4" s="3746"/>
      <c r="Q4" s="3746"/>
      <c r="R4" s="3746"/>
      <c r="S4" s="3746"/>
      <c r="T4" s="3746"/>
      <c r="U4" s="1096"/>
      <c r="V4" s="1097"/>
      <c r="W4" s="1097"/>
      <c r="X4" s="1097"/>
      <c r="Y4" s="1097"/>
      <c r="Z4" s="1097"/>
    </row>
    <row r="5" spans="1:26" ht="3.95" customHeight="1">
      <c r="A5" s="1096"/>
      <c r="B5" s="1096"/>
      <c r="C5" s="1096"/>
      <c r="D5" s="1096"/>
      <c r="E5" s="1096"/>
      <c r="F5" s="1096"/>
      <c r="G5" s="1096"/>
      <c r="H5" s="1096"/>
      <c r="I5" s="1096"/>
      <c r="J5" s="1096"/>
      <c r="K5" s="1096"/>
      <c r="L5" s="1096"/>
      <c r="M5" s="1096"/>
      <c r="N5" s="1096"/>
      <c r="O5" s="1096"/>
      <c r="P5" s="1096"/>
      <c r="Q5" s="1096"/>
      <c r="R5" s="1096"/>
      <c r="S5" s="1096"/>
      <c r="T5" s="1096"/>
      <c r="U5" s="1096"/>
      <c r="V5" s="1097"/>
      <c r="W5" s="1097"/>
      <c r="X5" s="1097"/>
      <c r="Y5" s="1097"/>
      <c r="Z5" s="1097"/>
    </row>
    <row r="6" spans="1:26" ht="20.100000000000001" customHeight="1">
      <c r="A6" s="1096"/>
      <c r="B6" s="3747" t="s">
        <v>1779</v>
      </c>
      <c r="C6" s="3748"/>
      <c r="D6" s="3748"/>
      <c r="E6" s="3748"/>
      <c r="F6" s="3748"/>
      <c r="G6" s="3749"/>
      <c r="H6" s="3749"/>
      <c r="I6" s="3749"/>
      <c r="J6" s="3749"/>
      <c r="K6" s="3750"/>
      <c r="L6" s="1096"/>
      <c r="M6" s="3751" t="s">
        <v>1810</v>
      </c>
      <c r="N6" s="3752"/>
      <c r="O6" s="3753">
        <f>入力シート!C24</f>
        <v>4000000</v>
      </c>
      <c r="P6" s="3753"/>
      <c r="Q6" s="3753"/>
      <c r="R6" s="1100" t="s">
        <v>1811</v>
      </c>
      <c r="S6" s="1101"/>
      <c r="T6" s="1096"/>
      <c r="U6" s="1096"/>
      <c r="V6" s="1097"/>
      <c r="W6" s="1097"/>
      <c r="X6" s="1097"/>
      <c r="Y6" s="1097"/>
      <c r="Z6" s="1097"/>
    </row>
    <row r="7" spans="1:26" ht="3" customHeight="1">
      <c r="A7" s="1096"/>
      <c r="B7" s="1096"/>
      <c r="C7" s="1096"/>
      <c r="D7" s="1096"/>
      <c r="E7" s="1096"/>
      <c r="F7" s="1096"/>
      <c r="G7" s="1096"/>
      <c r="H7" s="1096"/>
      <c r="I7" s="1096"/>
      <c r="J7" s="1096"/>
      <c r="K7" s="1096"/>
      <c r="L7" s="1096"/>
      <c r="M7" s="1096"/>
      <c r="N7" s="1096"/>
      <c r="O7" s="1096"/>
      <c r="P7" s="1096"/>
      <c r="Q7" s="1096"/>
      <c r="R7" s="1096"/>
      <c r="S7" s="1096"/>
      <c r="T7" s="1096"/>
      <c r="U7" s="1096"/>
      <c r="V7" s="1097"/>
      <c r="W7" s="1097"/>
      <c r="X7" s="1097"/>
      <c r="Y7" s="1097"/>
      <c r="Z7" s="1097"/>
    </row>
    <row r="8" spans="1:26" ht="23.1" customHeight="1">
      <c r="A8" s="1096"/>
      <c r="B8" s="1096"/>
      <c r="C8" s="1096"/>
      <c r="D8" s="1096"/>
      <c r="E8" s="1096"/>
      <c r="F8" s="1096" t="s">
        <v>1812</v>
      </c>
      <c r="G8" s="1102"/>
      <c r="H8" s="1102"/>
      <c r="I8" s="1102"/>
      <c r="J8" s="1102"/>
      <c r="K8" s="1102"/>
      <c r="L8" s="1102"/>
      <c r="M8" s="1102"/>
      <c r="N8" s="1102"/>
      <c r="O8" s="1102"/>
      <c r="P8" s="1102"/>
      <c r="Q8" s="1102"/>
      <c r="R8" s="1102"/>
      <c r="S8" s="1096"/>
      <c r="T8" s="1096"/>
      <c r="U8" s="1096"/>
      <c r="V8" s="1097"/>
      <c r="W8" s="1097"/>
      <c r="X8" s="1097"/>
      <c r="Y8" s="1097"/>
      <c r="Z8" s="1097"/>
    </row>
    <row r="9" spans="1:26" ht="3" customHeight="1">
      <c r="A9" s="1096"/>
      <c r="B9" s="1096"/>
      <c r="C9" s="1096"/>
      <c r="D9" s="1096"/>
      <c r="E9" s="1096"/>
      <c r="F9" s="1096"/>
      <c r="G9" s="1096"/>
      <c r="H9" s="1096"/>
      <c r="I9" s="1096"/>
      <c r="J9" s="1096"/>
      <c r="K9" s="1096"/>
      <c r="L9" s="1096"/>
      <c r="M9" s="1096"/>
      <c r="N9" s="1096"/>
      <c r="O9" s="1096"/>
      <c r="P9" s="1096"/>
      <c r="Q9" s="1096"/>
      <c r="R9" s="1096"/>
      <c r="S9" s="1096"/>
      <c r="T9" s="1096"/>
      <c r="U9" s="1096"/>
      <c r="V9" s="1097"/>
      <c r="W9" s="1097"/>
      <c r="X9" s="1097"/>
      <c r="Y9" s="1097"/>
      <c r="Z9" s="1097"/>
    </row>
    <row r="10" spans="1:26" ht="23.1" customHeight="1">
      <c r="A10" s="1096"/>
      <c r="B10" s="1096"/>
      <c r="C10" s="1096"/>
      <c r="D10" s="1096"/>
      <c r="E10" s="1096"/>
      <c r="F10" s="1096" t="s">
        <v>1813</v>
      </c>
      <c r="G10" s="3754" t="str">
        <f>入力シート!C25</f>
        <v>福岡市博多区東公園７－７</v>
      </c>
      <c r="H10" s="3754"/>
      <c r="I10" s="3754"/>
      <c r="J10" s="3754"/>
      <c r="K10" s="3754"/>
      <c r="L10" s="3754"/>
      <c r="M10" s="3754"/>
      <c r="N10" s="3754"/>
      <c r="O10" s="3754"/>
      <c r="P10" s="3754"/>
      <c r="Q10" s="3754"/>
      <c r="R10" s="3754"/>
      <c r="S10" s="1096"/>
      <c r="T10" s="1096"/>
      <c r="U10" s="1096"/>
      <c r="V10" s="1097"/>
      <c r="W10" s="1097"/>
      <c r="X10" s="1097"/>
      <c r="Y10" s="1097"/>
      <c r="Z10" s="1097"/>
    </row>
    <row r="11" spans="1:26" ht="3" customHeight="1">
      <c r="A11" s="1096"/>
      <c r="B11" s="1096"/>
      <c r="C11" s="1096"/>
      <c r="D11" s="1096"/>
      <c r="E11" s="1096"/>
      <c r="F11" s="1096"/>
      <c r="G11" s="1096"/>
      <c r="H11" s="1096"/>
      <c r="I11" s="1096"/>
      <c r="J11" s="1096"/>
      <c r="K11" s="1096"/>
      <c r="L11" s="1096"/>
      <c r="M11" s="1096"/>
      <c r="N11" s="1096"/>
      <c r="O11" s="1096"/>
      <c r="P11" s="1096"/>
      <c r="Q11" s="1096"/>
      <c r="R11" s="1096"/>
      <c r="S11" s="1096"/>
      <c r="T11" s="1096"/>
      <c r="U11" s="1096"/>
      <c r="V11" s="1097"/>
      <c r="W11" s="1097"/>
      <c r="X11" s="1097"/>
      <c r="Y11" s="1097"/>
      <c r="Z11" s="1097"/>
    </row>
    <row r="12" spans="1:26" ht="23.1" customHeight="1">
      <c r="A12" s="1096"/>
      <c r="B12" s="1096"/>
      <c r="C12" s="1096"/>
      <c r="D12" s="1096"/>
      <c r="E12" s="1096"/>
      <c r="F12" s="1103" t="s">
        <v>1814</v>
      </c>
      <c r="G12" s="3746" t="str">
        <f>入力シート!C26</f>
        <v>(株）福岡企画技調</v>
      </c>
      <c r="H12" s="3746"/>
      <c r="I12" s="3746"/>
      <c r="J12" s="3746"/>
      <c r="K12" s="3746"/>
      <c r="L12" s="3746"/>
      <c r="M12" s="3746"/>
      <c r="N12" s="3746"/>
      <c r="O12" s="3746"/>
      <c r="P12" s="3746"/>
      <c r="Q12" s="3746"/>
      <c r="R12" s="3746"/>
      <c r="S12" s="1096"/>
      <c r="T12" s="1096"/>
      <c r="U12" s="1096"/>
      <c r="V12" s="1097"/>
      <c r="W12" s="1097"/>
      <c r="X12" s="1097"/>
      <c r="Y12" s="1097"/>
      <c r="Z12" s="1097"/>
    </row>
    <row r="13" spans="1:26" ht="5.0999999999999996" customHeight="1">
      <c r="A13" s="1096"/>
      <c r="B13" s="1096"/>
      <c r="C13" s="1096"/>
      <c r="D13" s="1096"/>
      <c r="E13" s="1096"/>
      <c r="F13" s="1096"/>
      <c r="G13" s="1096"/>
      <c r="H13" s="1096"/>
      <c r="I13" s="1096"/>
      <c r="J13" s="1096"/>
      <c r="K13" s="1096"/>
      <c r="L13" s="1096"/>
      <c r="M13" s="1096"/>
      <c r="N13" s="1096"/>
      <c r="O13" s="1096"/>
      <c r="P13" s="1096"/>
      <c r="Q13" s="1096"/>
      <c r="R13" s="1096"/>
      <c r="S13" s="1096"/>
      <c r="T13" s="1096"/>
      <c r="U13" s="1096"/>
      <c r="V13" s="1097"/>
      <c r="W13" s="1097"/>
      <c r="X13" s="1097"/>
      <c r="Y13" s="1097"/>
      <c r="Z13" s="1097"/>
    </row>
    <row r="14" spans="1:26" ht="18" customHeight="1">
      <c r="A14" s="1096"/>
      <c r="B14" s="1096"/>
      <c r="C14" s="1096"/>
      <c r="D14" s="1096"/>
      <c r="E14" s="1096"/>
      <c r="F14" s="1104" t="s">
        <v>1776</v>
      </c>
      <c r="G14" s="1105"/>
      <c r="H14" s="1105"/>
      <c r="I14" s="1105"/>
      <c r="J14" s="1105"/>
      <c r="K14" s="3755"/>
      <c r="L14" s="3755"/>
      <c r="M14" s="3755"/>
      <c r="N14" s="3755"/>
      <c r="O14" s="3755"/>
      <c r="P14" s="3755"/>
      <c r="Q14" s="3755"/>
      <c r="R14" s="3756"/>
      <c r="S14" s="1096"/>
      <c r="T14" s="1096"/>
      <c r="U14" s="1096"/>
      <c r="V14" s="1097"/>
      <c r="W14" s="1097"/>
      <c r="X14" s="1097"/>
      <c r="Y14" s="1097"/>
      <c r="Z14" s="1097"/>
    </row>
    <row r="15" spans="1:26" ht="3.95" customHeight="1">
      <c r="A15" s="1096"/>
      <c r="B15" s="1096"/>
      <c r="C15" s="1096"/>
      <c r="D15" s="1096"/>
      <c r="E15" s="1096"/>
      <c r="F15" s="1096"/>
      <c r="G15" s="1096"/>
      <c r="H15" s="1096"/>
      <c r="I15" s="1096"/>
      <c r="J15" s="1096"/>
      <c r="K15" s="1096"/>
      <c r="L15" s="1096"/>
      <c r="M15" s="1096"/>
      <c r="N15" s="1096"/>
      <c r="O15" s="1096"/>
      <c r="P15" s="1096"/>
      <c r="Q15" s="1096"/>
      <c r="R15" s="1096"/>
      <c r="S15" s="1096"/>
      <c r="T15" s="1096"/>
      <c r="U15" s="1096"/>
      <c r="V15" s="1097"/>
      <c r="W15" s="1097"/>
      <c r="X15" s="1097"/>
      <c r="Y15" s="1097"/>
      <c r="Z15" s="1097"/>
    </row>
    <row r="16" spans="1:26" ht="18" customHeight="1">
      <c r="A16" s="1096"/>
      <c r="B16" s="1096"/>
      <c r="C16" s="1096"/>
      <c r="D16" s="1096"/>
      <c r="E16" s="1096"/>
      <c r="F16" s="1104" t="s">
        <v>1777</v>
      </c>
      <c r="G16" s="1104"/>
      <c r="H16" s="1105"/>
      <c r="I16" s="1105"/>
      <c r="J16" s="1105"/>
      <c r="K16" s="3757"/>
      <c r="L16" s="3757"/>
      <c r="M16" s="3757"/>
      <c r="N16" s="3757"/>
      <c r="O16" s="3757"/>
      <c r="P16" s="3757"/>
      <c r="Q16" s="3757"/>
      <c r="R16" s="3758"/>
      <c r="S16" s="1096"/>
      <c r="T16" s="1096"/>
      <c r="U16" s="1096"/>
      <c r="V16" s="1097"/>
      <c r="W16" s="1097"/>
      <c r="X16" s="1097"/>
      <c r="Y16" s="1097"/>
      <c r="Z16" s="1097"/>
    </row>
    <row r="17" spans="1:21" ht="3.95" customHeight="1">
      <c r="A17" s="1096"/>
      <c r="B17" s="1096"/>
      <c r="C17" s="1096"/>
      <c r="D17" s="1096"/>
      <c r="E17" s="1096"/>
      <c r="F17" s="1096"/>
      <c r="G17" s="1096"/>
      <c r="H17" s="1096"/>
      <c r="I17" s="1096"/>
      <c r="J17" s="1096"/>
      <c r="K17" s="1096"/>
      <c r="L17" s="1096"/>
      <c r="M17" s="1096"/>
      <c r="N17" s="1096"/>
      <c r="O17" s="1096"/>
      <c r="P17" s="1096"/>
      <c r="Q17" s="1096"/>
      <c r="R17" s="1096"/>
      <c r="S17" s="1096"/>
      <c r="T17" s="1096"/>
      <c r="U17" s="1106"/>
    </row>
    <row r="18" spans="1:21" ht="18" customHeight="1">
      <c r="A18" s="1096"/>
      <c r="B18" s="1096"/>
      <c r="C18" s="1096"/>
      <c r="D18" s="1096"/>
      <c r="E18" s="1096"/>
      <c r="F18" s="1104" t="s">
        <v>1815</v>
      </c>
      <c r="G18" s="1105"/>
      <c r="H18" s="1105"/>
      <c r="I18" s="1105"/>
      <c r="J18" s="1105"/>
      <c r="K18" s="3759"/>
      <c r="L18" s="3759"/>
      <c r="M18" s="3759"/>
      <c r="N18" s="3759"/>
      <c r="O18" s="3759"/>
      <c r="P18" s="3759"/>
      <c r="Q18" s="3759"/>
      <c r="R18" s="1107" t="s">
        <v>1811</v>
      </c>
      <c r="S18" s="1101"/>
      <c r="T18" s="1096"/>
      <c r="U18" s="1106"/>
    </row>
    <row r="19" spans="1:21" ht="3" customHeight="1">
      <c r="A19" s="1096"/>
      <c r="B19" s="1096"/>
      <c r="C19" s="1096"/>
      <c r="D19" s="1096"/>
      <c r="E19" s="1096"/>
      <c r="F19" s="1096"/>
      <c r="G19" s="1096"/>
      <c r="H19" s="1096"/>
      <c r="I19" s="1096"/>
      <c r="J19" s="1096"/>
      <c r="K19" s="1096"/>
      <c r="L19" s="1096"/>
      <c r="M19" s="1096"/>
      <c r="N19" s="1096"/>
      <c r="O19" s="1096"/>
      <c r="P19" s="1096"/>
      <c r="Q19" s="1096"/>
      <c r="R19" s="1096"/>
      <c r="S19" s="1096"/>
      <c r="T19" s="1096"/>
      <c r="U19" s="1106"/>
    </row>
    <row r="20" spans="1:21" ht="30" customHeight="1">
      <c r="A20" s="1096"/>
      <c r="B20" s="1096"/>
      <c r="C20" s="1096"/>
      <c r="D20" s="3741" t="s">
        <v>1816</v>
      </c>
      <c r="E20" s="3742"/>
      <c r="F20" s="3742"/>
      <c r="G20" s="3742"/>
      <c r="H20" s="3742"/>
      <c r="I20" s="3742"/>
      <c r="J20" s="3742"/>
      <c r="K20" s="3742"/>
      <c r="L20" s="3742"/>
      <c r="M20" s="3742"/>
      <c r="N20" s="3742"/>
      <c r="O20" s="3742"/>
      <c r="P20" s="3742"/>
      <c r="Q20" s="3742"/>
      <c r="R20" s="3742"/>
      <c r="S20" s="1108"/>
      <c r="T20" s="1096"/>
      <c r="U20" s="1106"/>
    </row>
    <row r="21" spans="1:21" ht="2.1" customHeight="1">
      <c r="A21" s="1096"/>
      <c r="B21" s="1096"/>
      <c r="C21" s="1096"/>
      <c r="D21" s="1096"/>
      <c r="E21" s="1096"/>
      <c r="F21" s="1096"/>
      <c r="G21" s="1096"/>
      <c r="H21" s="1096"/>
      <c r="I21" s="1096"/>
      <c r="J21" s="1096"/>
      <c r="K21" s="1096"/>
      <c r="L21" s="1096"/>
      <c r="M21" s="1096"/>
      <c r="N21" s="1096"/>
      <c r="O21" s="1096"/>
      <c r="P21" s="1096"/>
      <c r="Q21" s="1096"/>
      <c r="R21" s="1096"/>
      <c r="S21" s="1096"/>
      <c r="T21" s="1096"/>
      <c r="U21" s="1106"/>
    </row>
    <row r="22" spans="1:21" ht="375" customHeight="1">
      <c r="A22" s="1096"/>
      <c r="B22" s="1096"/>
      <c r="C22" s="1096"/>
      <c r="D22" s="1096"/>
      <c r="E22" s="1096"/>
      <c r="F22" s="1096"/>
      <c r="G22" s="1096"/>
      <c r="H22" s="1096"/>
      <c r="I22" s="1096"/>
      <c r="J22" s="1096"/>
      <c r="K22" s="1096"/>
      <c r="L22" s="1096"/>
      <c r="M22" s="1096"/>
      <c r="N22" s="1096"/>
      <c r="O22" s="1096"/>
      <c r="P22" s="1096"/>
      <c r="Q22" s="1096"/>
      <c r="R22" s="1096"/>
      <c r="S22" s="1096"/>
      <c r="T22" s="1109" t="s">
        <v>1817</v>
      </c>
      <c r="U22" s="1106"/>
    </row>
    <row r="23" spans="1:21" ht="18" customHeight="1">
      <c r="A23" s="1096"/>
      <c r="B23" s="1096" t="s">
        <v>1818</v>
      </c>
      <c r="C23" s="1096"/>
      <c r="D23" s="1096"/>
      <c r="E23" s="1096"/>
      <c r="F23" s="1096"/>
      <c r="G23" s="1096"/>
      <c r="H23" s="1096"/>
      <c r="I23" s="1096"/>
      <c r="J23" s="1096"/>
      <c r="K23" s="1096"/>
      <c r="L23" s="1096"/>
      <c r="M23" s="1096"/>
      <c r="N23" s="1096"/>
      <c r="O23" s="1096"/>
      <c r="P23" s="1096"/>
      <c r="Q23" s="1096"/>
      <c r="R23" s="1096"/>
      <c r="S23" s="1096"/>
      <c r="T23" s="1096"/>
      <c r="U23" s="1106"/>
    </row>
    <row r="24" spans="1:21" ht="6.95" customHeight="1">
      <c r="A24" s="1096"/>
      <c r="B24" s="1096"/>
      <c r="C24" s="1096"/>
      <c r="D24" s="1096"/>
      <c r="E24" s="1096"/>
      <c r="F24" s="1096"/>
      <c r="G24" s="1096"/>
      <c r="H24" s="1096"/>
      <c r="I24" s="1096"/>
      <c r="J24" s="1096"/>
      <c r="K24" s="1096"/>
      <c r="L24" s="1096"/>
      <c r="M24" s="1096"/>
      <c r="N24" s="1096"/>
      <c r="O24" s="1096"/>
      <c r="P24" s="1096"/>
      <c r="Q24" s="1096"/>
      <c r="R24" s="1096"/>
      <c r="S24" s="1096"/>
      <c r="T24" s="1096"/>
      <c r="U24" s="1106"/>
    </row>
    <row r="25" spans="1:21" ht="18" customHeight="1">
      <c r="A25" s="1096"/>
      <c r="B25" s="1110"/>
      <c r="C25" s="1096"/>
      <c r="D25" s="1096" t="s">
        <v>1819</v>
      </c>
      <c r="E25" s="1096"/>
      <c r="F25" s="1096"/>
      <c r="G25" s="1096"/>
      <c r="H25" s="1096"/>
      <c r="I25" s="1096"/>
      <c r="J25" s="1096"/>
      <c r="K25" s="1096"/>
      <c r="L25" s="1096"/>
      <c r="M25" s="1096"/>
      <c r="N25" s="1096"/>
      <c r="O25" s="1096"/>
      <c r="P25" s="1096"/>
      <c r="Q25" s="1096"/>
      <c r="R25" s="1096"/>
      <c r="S25" s="1096"/>
      <c r="T25" s="1096"/>
      <c r="U25" s="1106"/>
    </row>
    <row r="26" spans="1:21" ht="6.75" customHeight="1">
      <c r="A26" s="1096"/>
      <c r="B26" s="1096"/>
      <c r="C26" s="1096"/>
      <c r="D26" s="1096"/>
      <c r="E26" s="1096"/>
      <c r="F26" s="1096"/>
      <c r="G26" s="1096"/>
      <c r="H26" s="1096"/>
      <c r="I26" s="1096"/>
      <c r="J26" s="1096"/>
      <c r="K26" s="1096"/>
      <c r="L26" s="1096"/>
      <c r="M26" s="1096"/>
      <c r="N26" s="1096"/>
      <c r="O26" s="1096"/>
      <c r="P26" s="1096"/>
      <c r="Q26" s="1096"/>
      <c r="R26" s="1096"/>
      <c r="S26" s="1096"/>
      <c r="T26" s="1096"/>
      <c r="U26" s="1106"/>
    </row>
    <row r="27" spans="1:21" ht="18" customHeight="1">
      <c r="A27" s="1096"/>
      <c r="B27" s="1110" t="s">
        <v>1840</v>
      </c>
      <c r="C27" s="1096"/>
      <c r="D27" s="1096" t="s">
        <v>1820</v>
      </c>
      <c r="E27" s="1096"/>
      <c r="F27" s="1096"/>
      <c r="G27" s="1096"/>
      <c r="H27" s="1096"/>
      <c r="I27" s="1096"/>
      <c r="J27" s="1096"/>
      <c r="K27" s="1096"/>
      <c r="L27" s="1096"/>
      <c r="M27" s="1096"/>
      <c r="N27" s="1096"/>
      <c r="O27" s="1096"/>
      <c r="P27" s="1096"/>
      <c r="Q27" s="1096"/>
      <c r="R27" s="1096"/>
      <c r="S27" s="1096"/>
      <c r="T27" s="1096"/>
      <c r="U27" s="1106"/>
    </row>
    <row r="28" spans="1:21">
      <c r="A28" s="1096"/>
      <c r="B28" s="1096"/>
      <c r="C28" s="1096"/>
      <c r="D28" s="1096"/>
      <c r="E28" s="1096"/>
      <c r="F28" s="1111" t="s">
        <v>1821</v>
      </c>
      <c r="G28" s="1112"/>
      <c r="H28" s="1096"/>
      <c r="I28" s="3760" t="s">
        <v>1822</v>
      </c>
      <c r="J28" s="3761"/>
      <c r="K28" s="1096"/>
      <c r="L28" s="1096"/>
      <c r="M28" s="1096"/>
      <c r="N28" s="1096"/>
      <c r="O28" s="1096"/>
      <c r="P28" s="1096"/>
      <c r="Q28" s="1096"/>
      <c r="R28" s="1096"/>
      <c r="S28" s="1096"/>
      <c r="T28" s="1096"/>
      <c r="U28" s="1106"/>
    </row>
    <row r="29" spans="1:21" ht="33" customHeight="1">
      <c r="A29" s="1096"/>
      <c r="B29" s="1096"/>
      <c r="C29" s="1096"/>
      <c r="D29" s="1096"/>
      <c r="E29" s="1096"/>
      <c r="F29" s="1120">
        <v>945</v>
      </c>
      <c r="G29" s="1113" t="s">
        <v>1786</v>
      </c>
      <c r="H29" s="1101" t="s">
        <v>1823</v>
      </c>
      <c r="I29" s="3762">
        <v>320</v>
      </c>
      <c r="J29" s="3763"/>
      <c r="K29" s="1114" t="s">
        <v>1811</v>
      </c>
      <c r="L29" s="3764" t="s">
        <v>1824</v>
      </c>
      <c r="M29" s="3765"/>
      <c r="N29" s="3766">
        <f>IF(F29="","",F29*I29)</f>
        <v>302400</v>
      </c>
      <c r="O29" s="3767"/>
      <c r="P29" s="1114" t="s">
        <v>1811</v>
      </c>
      <c r="Q29" s="1096"/>
      <c r="R29" s="1096"/>
      <c r="S29" s="1096"/>
      <c r="T29" s="1096"/>
      <c r="U29" s="1106"/>
    </row>
    <row r="30" spans="1:21" ht="6.75" customHeight="1">
      <c r="A30" s="1096"/>
      <c r="B30" s="1096"/>
      <c r="C30" s="1096"/>
      <c r="D30" s="1096"/>
      <c r="E30" s="1096"/>
      <c r="F30" s="1096"/>
      <c r="G30" s="1115"/>
      <c r="H30" s="1101"/>
      <c r="I30" s="1096"/>
      <c r="J30" s="1096"/>
      <c r="K30" s="1115"/>
      <c r="L30" s="1101"/>
      <c r="M30" s="1096"/>
      <c r="N30" s="1096"/>
      <c r="O30" s="1096"/>
      <c r="P30" s="1115"/>
      <c r="Q30" s="1096"/>
      <c r="R30" s="1096"/>
      <c r="S30" s="1096"/>
      <c r="T30" s="1096"/>
      <c r="U30" s="1106"/>
    </row>
    <row r="31" spans="1:21" ht="18" customHeight="1">
      <c r="A31" s="1096"/>
      <c r="B31" s="1110"/>
      <c r="C31" s="1096"/>
      <c r="D31" s="1096" t="s">
        <v>1825</v>
      </c>
      <c r="E31" s="1096"/>
      <c r="F31" s="1096"/>
      <c r="G31" s="1096"/>
      <c r="H31" s="1096"/>
      <c r="I31" s="1096"/>
      <c r="J31" s="1096"/>
      <c r="K31" s="1096"/>
      <c r="L31" s="1096"/>
      <c r="M31" s="1096"/>
      <c r="N31" s="1096"/>
      <c r="O31" s="1096"/>
      <c r="P31" s="1096"/>
      <c r="Q31" s="1096"/>
      <c r="R31" s="1096"/>
      <c r="S31" s="1096"/>
      <c r="T31" s="1096"/>
      <c r="U31" s="1106"/>
    </row>
    <row r="32" spans="1:21">
      <c r="A32" s="1096"/>
      <c r="B32" s="1096"/>
      <c r="C32" s="1096"/>
      <c r="D32" s="1096"/>
      <c r="E32" s="1096"/>
      <c r="F32" s="1116" t="s">
        <v>1810</v>
      </c>
      <c r="G32" s="1096"/>
      <c r="H32" s="1096"/>
      <c r="I32" s="1116" t="s">
        <v>1826</v>
      </c>
      <c r="J32" s="1096"/>
      <c r="K32" s="3760" t="s">
        <v>1827</v>
      </c>
      <c r="L32" s="3760"/>
      <c r="M32" s="1096"/>
      <c r="N32" s="1096"/>
      <c r="O32" s="1096"/>
      <c r="P32" s="1096"/>
      <c r="Q32" s="1096"/>
      <c r="R32" s="1096"/>
      <c r="S32" s="1096"/>
      <c r="T32" s="1096"/>
      <c r="U32" s="1106"/>
    </row>
    <row r="33" spans="1:25">
      <c r="A33" s="1096"/>
      <c r="B33" s="1096"/>
      <c r="C33" s="1096"/>
      <c r="D33" s="1096"/>
      <c r="E33" s="1096"/>
      <c r="F33" s="3782"/>
      <c r="G33" s="3776" t="s">
        <v>1811</v>
      </c>
      <c r="H33" s="3764" t="s">
        <v>1823</v>
      </c>
      <c r="I33" s="1121"/>
      <c r="J33" s="3785" t="s">
        <v>1828</v>
      </c>
      <c r="K33" s="1122"/>
      <c r="L33" s="1113" t="s">
        <v>1829</v>
      </c>
      <c r="M33" s="3785" t="s">
        <v>1824</v>
      </c>
      <c r="N33" s="3770" t="str">
        <f>IF(F33="","",F33*I33/1000*K33/70)</f>
        <v/>
      </c>
      <c r="O33" s="3771"/>
      <c r="P33" s="3776" t="s">
        <v>1811</v>
      </c>
      <c r="Q33" s="1096"/>
      <c r="R33" s="1096"/>
      <c r="S33" s="1096"/>
      <c r="T33" s="1096"/>
      <c r="U33" s="1106"/>
    </row>
    <row r="34" spans="1:25" ht="3" customHeight="1">
      <c r="A34" s="1096"/>
      <c r="B34" s="1096"/>
      <c r="C34" s="1096"/>
      <c r="D34" s="1096"/>
      <c r="E34" s="1096"/>
      <c r="F34" s="3783"/>
      <c r="G34" s="3765"/>
      <c r="H34" s="3764"/>
      <c r="I34" s="1117"/>
      <c r="J34" s="3785"/>
      <c r="K34" s="1118"/>
      <c r="L34" s="1118"/>
      <c r="M34" s="3785"/>
      <c r="N34" s="3772"/>
      <c r="O34" s="3773"/>
      <c r="P34" s="3765"/>
      <c r="Q34" s="1096"/>
      <c r="R34" s="1096"/>
      <c r="S34" s="1096"/>
      <c r="T34" s="1096"/>
      <c r="U34" s="1106"/>
    </row>
    <row r="35" spans="1:25">
      <c r="A35" s="1096"/>
      <c r="B35" s="1096"/>
      <c r="C35" s="1096"/>
      <c r="D35" s="1096"/>
      <c r="E35" s="1096"/>
      <c r="F35" s="3784"/>
      <c r="G35" s="3777"/>
      <c r="H35" s="3764"/>
      <c r="I35" s="1119">
        <v>1000</v>
      </c>
      <c r="J35" s="3785"/>
      <c r="K35" s="1096">
        <v>70</v>
      </c>
      <c r="L35" s="1096" t="s">
        <v>1829</v>
      </c>
      <c r="M35" s="3785"/>
      <c r="N35" s="3774"/>
      <c r="O35" s="3775"/>
      <c r="P35" s="3777"/>
      <c r="Q35" s="1096"/>
      <c r="R35" s="1096"/>
      <c r="S35" s="1096"/>
      <c r="T35" s="1096"/>
      <c r="U35" s="1106"/>
    </row>
    <row r="36" spans="1:25">
      <c r="A36" s="1096"/>
      <c r="B36" s="1096"/>
      <c r="C36" s="1096"/>
      <c r="D36" s="1096"/>
      <c r="E36" s="1096"/>
      <c r="F36" s="1096" t="s">
        <v>1830</v>
      </c>
      <c r="G36" s="1096"/>
      <c r="H36" s="1096"/>
      <c r="I36" s="1096"/>
      <c r="J36" s="1096"/>
      <c r="K36" s="1096"/>
      <c r="L36" s="1096"/>
      <c r="M36" s="1096"/>
      <c r="N36" s="1096"/>
      <c r="O36" s="1096"/>
      <c r="P36" s="1096"/>
      <c r="Q36" s="1096"/>
      <c r="R36" s="1096"/>
      <c r="S36" s="1096"/>
      <c r="T36" s="1096"/>
      <c r="U36" s="1106"/>
    </row>
    <row r="37" spans="1:25" ht="18" customHeight="1">
      <c r="A37" s="1096"/>
      <c r="B37" s="1110" t="s">
        <v>988</v>
      </c>
      <c r="C37" s="1096"/>
      <c r="D37" s="1096" t="s">
        <v>1831</v>
      </c>
      <c r="E37" s="1096"/>
      <c r="F37" s="1096"/>
      <c r="G37" s="1096"/>
      <c r="H37" s="1096"/>
      <c r="I37" s="1096"/>
      <c r="J37" s="1096"/>
      <c r="K37" s="1096"/>
      <c r="L37" s="1096"/>
      <c r="M37" s="1096"/>
      <c r="N37" s="1096"/>
      <c r="O37" s="1096"/>
      <c r="P37" s="1096"/>
      <c r="Q37" s="1096"/>
      <c r="R37" s="1096"/>
      <c r="S37" s="1096"/>
      <c r="T37" s="1096"/>
      <c r="U37" s="1106"/>
    </row>
    <row r="38" spans="1:25" ht="27.95" customHeight="1">
      <c r="A38" s="1096"/>
      <c r="B38" s="1096"/>
      <c r="C38" s="1096"/>
      <c r="D38" s="1096"/>
      <c r="E38" s="3778" t="s">
        <v>1832</v>
      </c>
      <c r="F38" s="3779"/>
      <c r="G38" s="3780"/>
      <c r="H38" s="3780"/>
      <c r="I38" s="3780"/>
      <c r="J38" s="3780"/>
      <c r="K38" s="3780"/>
      <c r="L38" s="3780"/>
      <c r="M38" s="3780"/>
      <c r="N38" s="3780"/>
      <c r="O38" s="3780"/>
      <c r="P38" s="3780"/>
      <c r="Q38" s="3780"/>
      <c r="R38" s="3781"/>
      <c r="S38" s="1096"/>
      <c r="T38" s="1096"/>
      <c r="U38" s="1106"/>
    </row>
    <row r="39" spans="1:25">
      <c r="A39" s="1096"/>
      <c r="B39" s="1096"/>
      <c r="C39" s="1096"/>
      <c r="D39" s="1096"/>
      <c r="E39" s="1096"/>
      <c r="F39" s="1096"/>
      <c r="G39" s="1096"/>
      <c r="H39" s="1096"/>
      <c r="I39" s="1096"/>
      <c r="J39" s="1096"/>
      <c r="K39" s="1096"/>
      <c r="L39" s="1096"/>
      <c r="M39" s="1096"/>
      <c r="N39" s="1096"/>
      <c r="O39" s="1096"/>
      <c r="P39" s="1096"/>
      <c r="Q39" s="1096"/>
      <c r="R39" s="1096"/>
      <c r="S39" s="1096"/>
      <c r="T39" s="1096"/>
      <c r="U39" s="1106"/>
    </row>
    <row r="40" spans="1:25">
      <c r="A40" s="1096"/>
      <c r="B40" s="1096"/>
      <c r="C40" s="1096"/>
      <c r="D40" s="1096" t="s">
        <v>1833</v>
      </c>
      <c r="E40" s="1096"/>
      <c r="F40" s="1096"/>
      <c r="G40" s="1096"/>
      <c r="H40" s="1096"/>
      <c r="I40" s="1096"/>
      <c r="J40" s="1096"/>
      <c r="K40" s="1096"/>
      <c r="L40" s="1096"/>
      <c r="M40" s="1096"/>
      <c r="N40" s="1096"/>
      <c r="O40" s="1096"/>
      <c r="P40" s="1096"/>
      <c r="Q40" s="1096"/>
      <c r="R40" s="1096"/>
      <c r="S40" s="1096"/>
      <c r="T40" s="1096"/>
      <c r="U40" s="1106"/>
    </row>
    <row r="41" spans="1:25" ht="20.100000000000001" customHeight="1">
      <c r="A41" s="1096"/>
      <c r="B41" s="1096"/>
      <c r="C41" s="1096"/>
      <c r="D41" s="1096" t="s">
        <v>1834</v>
      </c>
      <c r="E41" s="1096"/>
      <c r="F41" s="1096"/>
      <c r="G41" s="1096"/>
      <c r="H41" s="1096"/>
      <c r="I41" s="1096"/>
      <c r="J41" s="1096"/>
      <c r="K41" s="1096"/>
      <c r="L41" s="1096"/>
      <c r="M41" s="1096"/>
      <c r="N41" s="1096"/>
      <c r="O41" s="1096"/>
      <c r="P41" s="1096"/>
      <c r="Q41" s="1096"/>
      <c r="R41" s="1096"/>
      <c r="S41" s="1096"/>
      <c r="T41" s="1096"/>
      <c r="U41" s="1106"/>
    </row>
    <row r="42" spans="1:25" ht="20.100000000000001" customHeight="1">
      <c r="A42" s="1096"/>
      <c r="B42" s="1096"/>
      <c r="C42" s="1096"/>
      <c r="D42" s="3768" t="s">
        <v>1835</v>
      </c>
      <c r="E42" s="3769"/>
      <c r="F42" s="3769"/>
      <c r="G42" s="3769"/>
      <c r="H42" s="3769"/>
      <c r="I42" s="3769"/>
      <c r="J42" s="3769"/>
      <c r="K42" s="3769"/>
      <c r="L42" s="3769"/>
      <c r="M42" s="3769"/>
      <c r="N42" s="3769"/>
      <c r="O42" s="1096" t="s">
        <v>1836</v>
      </c>
      <c r="P42" s="1096"/>
      <c r="Q42" s="1096"/>
      <c r="R42" s="1096"/>
      <c r="S42" s="1096"/>
      <c r="T42" s="1096"/>
      <c r="U42" s="1106"/>
    </row>
    <row r="43" spans="1:25" ht="20.100000000000001" customHeight="1">
      <c r="A43" s="1096"/>
      <c r="B43" s="1096"/>
      <c r="C43" s="1096"/>
      <c r="D43" s="3769" t="s">
        <v>1837</v>
      </c>
      <c r="E43" s="3769"/>
      <c r="F43" s="3769"/>
      <c r="G43" s="3769"/>
      <c r="H43" s="3769"/>
      <c r="I43" s="3769"/>
      <c r="J43" s="3769"/>
      <c r="K43" s="3769"/>
      <c r="L43" s="3769"/>
      <c r="M43" s="3769"/>
      <c r="N43" s="3769"/>
      <c r="O43" s="1096" t="s">
        <v>1836</v>
      </c>
      <c r="P43" s="1096"/>
      <c r="Q43" s="1096"/>
      <c r="R43" s="1096"/>
      <c r="S43" s="1096"/>
      <c r="T43" s="1096"/>
      <c r="U43" s="1106"/>
      <c r="Y43" s="1106"/>
    </row>
    <row r="44" spans="1:25" ht="19.5" customHeight="1">
      <c r="A44" s="1096"/>
      <c r="B44" s="1097"/>
      <c r="C44" s="1097"/>
      <c r="D44" s="3768" t="s">
        <v>1838</v>
      </c>
      <c r="E44" s="3769"/>
      <c r="F44" s="3769"/>
      <c r="G44" s="3769"/>
      <c r="H44" s="3769"/>
      <c r="I44" s="3769"/>
      <c r="J44" s="3769"/>
      <c r="K44" s="3769"/>
      <c r="L44" s="3769"/>
      <c r="M44" s="3769"/>
      <c r="N44" s="3769"/>
      <c r="O44" s="1096" t="s">
        <v>1836</v>
      </c>
      <c r="P44" s="1097"/>
      <c r="Q44" s="1097"/>
      <c r="R44" s="1097"/>
      <c r="S44" s="1097"/>
      <c r="T44" s="1097"/>
      <c r="U44" s="1106"/>
      <c r="V44" s="1097"/>
    </row>
    <row r="45" spans="1:25">
      <c r="A45" s="1106"/>
      <c r="U45" s="1106"/>
    </row>
    <row r="46" spans="1:25">
      <c r="A46" s="1106"/>
      <c r="U46" s="1106"/>
    </row>
    <row r="47" spans="1:25">
      <c r="A47" s="1106"/>
      <c r="U47" s="1106"/>
    </row>
    <row r="48" spans="1:25">
      <c r="A48" s="1106"/>
      <c r="U48" s="1106"/>
    </row>
    <row r="49" spans="1:21">
      <c r="A49" s="1106"/>
      <c r="E49" s="1106"/>
      <c r="U49" s="1106"/>
    </row>
    <row r="50" spans="1:21">
      <c r="A50" s="1106"/>
      <c r="U50" s="1106"/>
    </row>
    <row r="51" spans="1:21">
      <c r="A51" s="1106"/>
      <c r="U51" s="1106"/>
    </row>
    <row r="52" spans="1:21">
      <c r="A52" s="1106"/>
      <c r="U52" s="1106"/>
    </row>
    <row r="53" spans="1:21">
      <c r="A53" s="1106"/>
      <c r="U53" s="1106"/>
    </row>
    <row r="54" spans="1:21">
      <c r="A54" s="1106"/>
      <c r="U54" s="1106"/>
    </row>
    <row r="55" spans="1:21">
      <c r="A55" s="1106"/>
      <c r="U55" s="1106"/>
    </row>
    <row r="56" spans="1:21">
      <c r="A56" s="1106"/>
      <c r="U56" s="1106"/>
    </row>
    <row r="57" spans="1:21">
      <c r="A57" s="1106"/>
      <c r="U57" s="1106"/>
    </row>
    <row r="58" spans="1:21">
      <c r="A58" s="1106"/>
      <c r="U58" s="1106"/>
    </row>
    <row r="59" spans="1:21">
      <c r="A59" s="1106"/>
      <c r="U59" s="1106"/>
    </row>
    <row r="60" spans="1:21">
      <c r="A60" s="1106"/>
      <c r="U60" s="1106"/>
    </row>
    <row r="61" spans="1:21">
      <c r="A61" s="1106"/>
      <c r="U61" s="1106"/>
    </row>
    <row r="62" spans="1:21">
      <c r="A62" s="1106"/>
      <c r="U62" s="1106"/>
    </row>
    <row r="63" spans="1:21">
      <c r="A63" s="1106"/>
      <c r="U63" s="1106"/>
    </row>
    <row r="64" spans="1:21">
      <c r="A64" s="1106"/>
      <c r="U64" s="1106"/>
    </row>
    <row r="65" spans="1:21">
      <c r="A65" s="1106"/>
      <c r="U65" s="1106"/>
    </row>
    <row r="66" spans="1:21">
      <c r="A66" s="1106"/>
      <c r="U66" s="1106"/>
    </row>
    <row r="67" spans="1:21">
      <c r="A67" s="1106"/>
      <c r="U67" s="1106"/>
    </row>
    <row r="68" spans="1:21">
      <c r="A68" s="1106"/>
      <c r="U68" s="1106"/>
    </row>
    <row r="69" spans="1:21">
      <c r="A69" s="1106"/>
      <c r="U69" s="1106"/>
    </row>
    <row r="70" spans="1:21">
      <c r="A70" s="1106"/>
      <c r="U70" s="1106"/>
    </row>
    <row r="71" spans="1:21">
      <c r="A71" s="1106"/>
      <c r="U71" s="1106"/>
    </row>
    <row r="72" spans="1:21">
      <c r="A72" s="1106"/>
      <c r="U72" s="1106"/>
    </row>
    <row r="73" spans="1:21">
      <c r="A73" s="1106"/>
      <c r="U73" s="1106"/>
    </row>
    <row r="74" spans="1:21">
      <c r="A74" s="1106"/>
      <c r="U74" s="1106"/>
    </row>
    <row r="75" spans="1:21">
      <c r="A75" s="1106"/>
      <c r="U75" s="1106"/>
    </row>
    <row r="76" spans="1:21">
      <c r="A76" s="1106"/>
      <c r="U76" s="1106"/>
    </row>
    <row r="77" spans="1:21">
      <c r="A77" s="1106"/>
      <c r="U77" s="1106"/>
    </row>
    <row r="78" spans="1:21">
      <c r="A78" s="1106"/>
      <c r="U78" s="1106"/>
    </row>
    <row r="79" spans="1:21">
      <c r="U79" s="1106"/>
    </row>
    <row r="80" spans="1:21">
      <c r="U80" s="1106"/>
    </row>
    <row r="81" spans="21:21">
      <c r="U81" s="1106"/>
    </row>
    <row r="82" spans="21:21">
      <c r="U82" s="1106"/>
    </row>
    <row r="83" spans="21:21">
      <c r="U83" s="1106"/>
    </row>
    <row r="84" spans="21:21">
      <c r="U84" s="1106"/>
    </row>
    <row r="85" spans="21:21">
      <c r="U85" s="1106"/>
    </row>
    <row r="86" spans="21:21">
      <c r="U86" s="1106"/>
    </row>
    <row r="87" spans="21:21">
      <c r="U87" s="1106"/>
    </row>
    <row r="88" spans="21:21">
      <c r="U88" s="1106"/>
    </row>
    <row r="89" spans="21:21">
      <c r="U89" s="1106"/>
    </row>
    <row r="90" spans="21:21">
      <c r="U90" s="1106"/>
    </row>
    <row r="91" spans="21:21">
      <c r="U91" s="1106"/>
    </row>
    <row r="92" spans="21:21">
      <c r="U92" s="1106"/>
    </row>
    <row r="93" spans="21:21">
      <c r="U93" s="1106"/>
    </row>
    <row r="94" spans="21:21">
      <c r="U94" s="1106"/>
    </row>
    <row r="95" spans="21:21">
      <c r="U95" s="1106"/>
    </row>
    <row r="96" spans="21:21">
      <c r="U96" s="1106"/>
    </row>
    <row r="97" spans="21:21">
      <c r="U97" s="1106"/>
    </row>
    <row r="98" spans="21:21">
      <c r="U98" s="1106"/>
    </row>
    <row r="99" spans="21:21">
      <c r="U99" s="1106"/>
    </row>
    <row r="100" spans="21:21">
      <c r="U100" s="1106"/>
    </row>
    <row r="101" spans="21:21">
      <c r="U101" s="1106"/>
    </row>
    <row r="102" spans="21:21">
      <c r="U102" s="1106"/>
    </row>
    <row r="103" spans="21:21">
      <c r="U103" s="1106"/>
    </row>
    <row r="104" spans="21:21">
      <c r="U104" s="1106"/>
    </row>
    <row r="105" spans="21:21">
      <c r="U105" s="1106"/>
    </row>
    <row r="106" spans="21:21">
      <c r="U106" s="1106"/>
    </row>
    <row r="107" spans="21:21">
      <c r="U107" s="1106"/>
    </row>
    <row r="108" spans="21:21">
      <c r="U108" s="1106"/>
    </row>
    <row r="109" spans="21:21">
      <c r="U109" s="1106"/>
    </row>
    <row r="110" spans="21:21">
      <c r="U110" s="1106"/>
    </row>
    <row r="111" spans="21:21">
      <c r="U111" s="1106"/>
    </row>
    <row r="112" spans="21:21">
      <c r="U112" s="1106"/>
    </row>
    <row r="113" spans="21:21">
      <c r="U113" s="1106"/>
    </row>
    <row r="114" spans="21:21">
      <c r="U114" s="1106"/>
    </row>
    <row r="115" spans="21:21">
      <c r="U115" s="1106"/>
    </row>
    <row r="116" spans="21:21">
      <c r="U116" s="1106"/>
    </row>
    <row r="117" spans="21:21">
      <c r="U117" s="1106"/>
    </row>
    <row r="118" spans="21:21">
      <c r="U118" s="1106"/>
    </row>
    <row r="119" spans="21:21">
      <c r="U119" s="1106"/>
    </row>
    <row r="120" spans="21:21">
      <c r="U120" s="1106"/>
    </row>
    <row r="121" spans="21:21">
      <c r="U121" s="1106"/>
    </row>
    <row r="122" spans="21:21">
      <c r="U122" s="1106"/>
    </row>
    <row r="123" spans="21:21">
      <c r="U123" s="1106"/>
    </row>
    <row r="124" spans="21:21">
      <c r="U124" s="1106"/>
    </row>
    <row r="125" spans="21:21">
      <c r="U125" s="1106"/>
    </row>
    <row r="126" spans="21:21">
      <c r="U126" s="1106"/>
    </row>
    <row r="127" spans="21:21">
      <c r="U127" s="1106"/>
    </row>
    <row r="128" spans="21:21">
      <c r="U128" s="1106"/>
    </row>
    <row r="129" spans="21:21">
      <c r="U129" s="1106"/>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2"/>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zoomScale="91" zoomScaleNormal="85" zoomScaleSheetLayoutView="91" workbookViewId="0">
      <selection activeCell="C11" sqref="C11"/>
    </sheetView>
  </sheetViews>
  <sheetFormatPr defaultRowHeight="13.5"/>
  <cols>
    <col min="1" max="1" width="5.25" style="1124" customWidth="1"/>
    <col min="2" max="2" width="13" style="1124" customWidth="1"/>
    <col min="3" max="3" width="5" style="1124" customWidth="1"/>
    <col min="4" max="4" width="28.25" style="1124" customWidth="1"/>
    <col min="5" max="5" width="14.25" style="1124" customWidth="1"/>
    <col min="6" max="6" width="46" style="1124" customWidth="1"/>
    <col min="7" max="256" width="9" style="1124"/>
    <col min="257" max="257" width="5.25" style="1124" customWidth="1"/>
    <col min="258" max="258" width="13" style="1124" customWidth="1"/>
    <col min="259" max="259" width="5" style="1124" customWidth="1"/>
    <col min="260" max="260" width="28.25" style="1124" customWidth="1"/>
    <col min="261" max="261" width="14.25" style="1124" customWidth="1"/>
    <col min="262" max="262" width="46" style="1124" customWidth="1"/>
    <col min="263" max="512" width="9" style="1124"/>
    <col min="513" max="513" width="5.25" style="1124" customWidth="1"/>
    <col min="514" max="514" width="13" style="1124" customWidth="1"/>
    <col min="515" max="515" width="5" style="1124" customWidth="1"/>
    <col min="516" max="516" width="28.25" style="1124" customWidth="1"/>
    <col min="517" max="517" width="14.25" style="1124" customWidth="1"/>
    <col min="518" max="518" width="46" style="1124" customWidth="1"/>
    <col min="519" max="768" width="9" style="1124"/>
    <col min="769" max="769" width="5.25" style="1124" customWidth="1"/>
    <col min="770" max="770" width="13" style="1124" customWidth="1"/>
    <col min="771" max="771" width="5" style="1124" customWidth="1"/>
    <col min="772" max="772" width="28.25" style="1124" customWidth="1"/>
    <col min="773" max="773" width="14.25" style="1124" customWidth="1"/>
    <col min="774" max="774" width="46" style="1124" customWidth="1"/>
    <col min="775" max="1024" width="9" style="1124"/>
    <col min="1025" max="1025" width="5.25" style="1124" customWidth="1"/>
    <col min="1026" max="1026" width="13" style="1124" customWidth="1"/>
    <col min="1027" max="1027" width="5" style="1124" customWidth="1"/>
    <col min="1028" max="1028" width="28.25" style="1124" customWidth="1"/>
    <col min="1029" max="1029" width="14.25" style="1124" customWidth="1"/>
    <col min="1030" max="1030" width="46" style="1124" customWidth="1"/>
    <col min="1031" max="1280" width="9" style="1124"/>
    <col min="1281" max="1281" width="5.25" style="1124" customWidth="1"/>
    <col min="1282" max="1282" width="13" style="1124" customWidth="1"/>
    <col min="1283" max="1283" width="5" style="1124" customWidth="1"/>
    <col min="1284" max="1284" width="28.25" style="1124" customWidth="1"/>
    <col min="1285" max="1285" width="14.25" style="1124" customWidth="1"/>
    <col min="1286" max="1286" width="46" style="1124" customWidth="1"/>
    <col min="1287" max="1536" width="9" style="1124"/>
    <col min="1537" max="1537" width="5.25" style="1124" customWidth="1"/>
    <col min="1538" max="1538" width="13" style="1124" customWidth="1"/>
    <col min="1539" max="1539" width="5" style="1124" customWidth="1"/>
    <col min="1540" max="1540" width="28.25" style="1124" customWidth="1"/>
    <col min="1541" max="1541" width="14.25" style="1124" customWidth="1"/>
    <col min="1542" max="1542" width="46" style="1124" customWidth="1"/>
    <col min="1543" max="1792" width="9" style="1124"/>
    <col min="1793" max="1793" width="5.25" style="1124" customWidth="1"/>
    <col min="1794" max="1794" width="13" style="1124" customWidth="1"/>
    <col min="1795" max="1795" width="5" style="1124" customWidth="1"/>
    <col min="1796" max="1796" width="28.25" style="1124" customWidth="1"/>
    <col min="1797" max="1797" width="14.25" style="1124" customWidth="1"/>
    <col min="1798" max="1798" width="46" style="1124" customWidth="1"/>
    <col min="1799" max="2048" width="9" style="1124"/>
    <col min="2049" max="2049" width="5.25" style="1124" customWidth="1"/>
    <col min="2050" max="2050" width="13" style="1124" customWidth="1"/>
    <col min="2051" max="2051" width="5" style="1124" customWidth="1"/>
    <col min="2052" max="2052" width="28.25" style="1124" customWidth="1"/>
    <col min="2053" max="2053" width="14.25" style="1124" customWidth="1"/>
    <col min="2054" max="2054" width="46" style="1124" customWidth="1"/>
    <col min="2055" max="2304" width="9" style="1124"/>
    <col min="2305" max="2305" width="5.25" style="1124" customWidth="1"/>
    <col min="2306" max="2306" width="13" style="1124" customWidth="1"/>
    <col min="2307" max="2307" width="5" style="1124" customWidth="1"/>
    <col min="2308" max="2308" width="28.25" style="1124" customWidth="1"/>
    <col min="2309" max="2309" width="14.25" style="1124" customWidth="1"/>
    <col min="2310" max="2310" width="46" style="1124" customWidth="1"/>
    <col min="2311" max="2560" width="9" style="1124"/>
    <col min="2561" max="2561" width="5.25" style="1124" customWidth="1"/>
    <col min="2562" max="2562" width="13" style="1124" customWidth="1"/>
    <col min="2563" max="2563" width="5" style="1124" customWidth="1"/>
    <col min="2564" max="2564" width="28.25" style="1124" customWidth="1"/>
    <col min="2565" max="2565" width="14.25" style="1124" customWidth="1"/>
    <col min="2566" max="2566" width="46" style="1124" customWidth="1"/>
    <col min="2567" max="2816" width="9" style="1124"/>
    <col min="2817" max="2817" width="5.25" style="1124" customWidth="1"/>
    <col min="2818" max="2818" width="13" style="1124" customWidth="1"/>
    <col min="2819" max="2819" width="5" style="1124" customWidth="1"/>
    <col min="2820" max="2820" width="28.25" style="1124" customWidth="1"/>
    <col min="2821" max="2821" width="14.25" style="1124" customWidth="1"/>
    <col min="2822" max="2822" width="46" style="1124" customWidth="1"/>
    <col min="2823" max="3072" width="9" style="1124"/>
    <col min="3073" max="3073" width="5.25" style="1124" customWidth="1"/>
    <col min="3074" max="3074" width="13" style="1124" customWidth="1"/>
    <col min="3075" max="3075" width="5" style="1124" customWidth="1"/>
    <col min="3076" max="3076" width="28.25" style="1124" customWidth="1"/>
    <col min="3077" max="3077" width="14.25" style="1124" customWidth="1"/>
    <col min="3078" max="3078" width="46" style="1124" customWidth="1"/>
    <col min="3079" max="3328" width="9" style="1124"/>
    <col min="3329" max="3329" width="5.25" style="1124" customWidth="1"/>
    <col min="3330" max="3330" width="13" style="1124" customWidth="1"/>
    <col min="3331" max="3331" width="5" style="1124" customWidth="1"/>
    <col min="3332" max="3332" width="28.25" style="1124" customWidth="1"/>
    <col min="3333" max="3333" width="14.25" style="1124" customWidth="1"/>
    <col min="3334" max="3334" width="46" style="1124" customWidth="1"/>
    <col min="3335" max="3584" width="9" style="1124"/>
    <col min="3585" max="3585" width="5.25" style="1124" customWidth="1"/>
    <col min="3586" max="3586" width="13" style="1124" customWidth="1"/>
    <col min="3587" max="3587" width="5" style="1124" customWidth="1"/>
    <col min="3588" max="3588" width="28.25" style="1124" customWidth="1"/>
    <col min="3589" max="3589" width="14.25" style="1124" customWidth="1"/>
    <col min="3590" max="3590" width="46" style="1124" customWidth="1"/>
    <col min="3591" max="3840" width="9" style="1124"/>
    <col min="3841" max="3841" width="5.25" style="1124" customWidth="1"/>
    <col min="3842" max="3842" width="13" style="1124" customWidth="1"/>
    <col min="3843" max="3843" width="5" style="1124" customWidth="1"/>
    <col min="3844" max="3844" width="28.25" style="1124" customWidth="1"/>
    <col min="3845" max="3845" width="14.25" style="1124" customWidth="1"/>
    <col min="3846" max="3846" width="46" style="1124" customWidth="1"/>
    <col min="3847" max="4096" width="9" style="1124"/>
    <col min="4097" max="4097" width="5.25" style="1124" customWidth="1"/>
    <col min="4098" max="4098" width="13" style="1124" customWidth="1"/>
    <col min="4099" max="4099" width="5" style="1124" customWidth="1"/>
    <col min="4100" max="4100" width="28.25" style="1124" customWidth="1"/>
    <col min="4101" max="4101" width="14.25" style="1124" customWidth="1"/>
    <col min="4102" max="4102" width="46" style="1124" customWidth="1"/>
    <col min="4103" max="4352" width="9" style="1124"/>
    <col min="4353" max="4353" width="5.25" style="1124" customWidth="1"/>
    <col min="4354" max="4354" width="13" style="1124" customWidth="1"/>
    <col min="4355" max="4355" width="5" style="1124" customWidth="1"/>
    <col min="4356" max="4356" width="28.25" style="1124" customWidth="1"/>
    <col min="4357" max="4357" width="14.25" style="1124" customWidth="1"/>
    <col min="4358" max="4358" width="46" style="1124" customWidth="1"/>
    <col min="4359" max="4608" width="9" style="1124"/>
    <col min="4609" max="4609" width="5.25" style="1124" customWidth="1"/>
    <col min="4610" max="4610" width="13" style="1124" customWidth="1"/>
    <col min="4611" max="4611" width="5" style="1124" customWidth="1"/>
    <col min="4612" max="4612" width="28.25" style="1124" customWidth="1"/>
    <col min="4613" max="4613" width="14.25" style="1124" customWidth="1"/>
    <col min="4614" max="4614" width="46" style="1124" customWidth="1"/>
    <col min="4615" max="4864" width="9" style="1124"/>
    <col min="4865" max="4865" width="5.25" style="1124" customWidth="1"/>
    <col min="4866" max="4866" width="13" style="1124" customWidth="1"/>
    <col min="4867" max="4867" width="5" style="1124" customWidth="1"/>
    <col min="4868" max="4868" width="28.25" style="1124" customWidth="1"/>
    <col min="4869" max="4869" width="14.25" style="1124" customWidth="1"/>
    <col min="4870" max="4870" width="46" style="1124" customWidth="1"/>
    <col min="4871" max="5120" width="9" style="1124"/>
    <col min="5121" max="5121" width="5.25" style="1124" customWidth="1"/>
    <col min="5122" max="5122" width="13" style="1124" customWidth="1"/>
    <col min="5123" max="5123" width="5" style="1124" customWidth="1"/>
    <col min="5124" max="5124" width="28.25" style="1124" customWidth="1"/>
    <col min="5125" max="5125" width="14.25" style="1124" customWidth="1"/>
    <col min="5126" max="5126" width="46" style="1124" customWidth="1"/>
    <col min="5127" max="5376" width="9" style="1124"/>
    <col min="5377" max="5377" width="5.25" style="1124" customWidth="1"/>
    <col min="5378" max="5378" width="13" style="1124" customWidth="1"/>
    <col min="5379" max="5379" width="5" style="1124" customWidth="1"/>
    <col min="5380" max="5380" width="28.25" style="1124" customWidth="1"/>
    <col min="5381" max="5381" width="14.25" style="1124" customWidth="1"/>
    <col min="5382" max="5382" width="46" style="1124" customWidth="1"/>
    <col min="5383" max="5632" width="9" style="1124"/>
    <col min="5633" max="5633" width="5.25" style="1124" customWidth="1"/>
    <col min="5634" max="5634" width="13" style="1124" customWidth="1"/>
    <col min="5635" max="5635" width="5" style="1124" customWidth="1"/>
    <col min="5636" max="5636" width="28.25" style="1124" customWidth="1"/>
    <col min="5637" max="5637" width="14.25" style="1124" customWidth="1"/>
    <col min="5638" max="5638" width="46" style="1124" customWidth="1"/>
    <col min="5639" max="5888" width="9" style="1124"/>
    <col min="5889" max="5889" width="5.25" style="1124" customWidth="1"/>
    <col min="5890" max="5890" width="13" style="1124" customWidth="1"/>
    <col min="5891" max="5891" width="5" style="1124" customWidth="1"/>
    <col min="5892" max="5892" width="28.25" style="1124" customWidth="1"/>
    <col min="5893" max="5893" width="14.25" style="1124" customWidth="1"/>
    <col min="5894" max="5894" width="46" style="1124" customWidth="1"/>
    <col min="5895" max="6144" width="9" style="1124"/>
    <col min="6145" max="6145" width="5.25" style="1124" customWidth="1"/>
    <col min="6146" max="6146" width="13" style="1124" customWidth="1"/>
    <col min="6147" max="6147" width="5" style="1124" customWidth="1"/>
    <col min="6148" max="6148" width="28.25" style="1124" customWidth="1"/>
    <col min="6149" max="6149" width="14.25" style="1124" customWidth="1"/>
    <col min="6150" max="6150" width="46" style="1124" customWidth="1"/>
    <col min="6151" max="6400" width="9" style="1124"/>
    <col min="6401" max="6401" width="5.25" style="1124" customWidth="1"/>
    <col min="6402" max="6402" width="13" style="1124" customWidth="1"/>
    <col min="6403" max="6403" width="5" style="1124" customWidth="1"/>
    <col min="6404" max="6404" width="28.25" style="1124" customWidth="1"/>
    <col min="6405" max="6405" width="14.25" style="1124" customWidth="1"/>
    <col min="6406" max="6406" width="46" style="1124" customWidth="1"/>
    <col min="6407" max="6656" width="9" style="1124"/>
    <col min="6657" max="6657" width="5.25" style="1124" customWidth="1"/>
    <col min="6658" max="6658" width="13" style="1124" customWidth="1"/>
    <col min="6659" max="6659" width="5" style="1124" customWidth="1"/>
    <col min="6660" max="6660" width="28.25" style="1124" customWidth="1"/>
    <col min="6661" max="6661" width="14.25" style="1124" customWidth="1"/>
    <col min="6662" max="6662" width="46" style="1124" customWidth="1"/>
    <col min="6663" max="6912" width="9" style="1124"/>
    <col min="6913" max="6913" width="5.25" style="1124" customWidth="1"/>
    <col min="6914" max="6914" width="13" style="1124" customWidth="1"/>
    <col min="6915" max="6915" width="5" style="1124" customWidth="1"/>
    <col min="6916" max="6916" width="28.25" style="1124" customWidth="1"/>
    <col min="6917" max="6917" width="14.25" style="1124" customWidth="1"/>
    <col min="6918" max="6918" width="46" style="1124" customWidth="1"/>
    <col min="6919" max="7168" width="9" style="1124"/>
    <col min="7169" max="7169" width="5.25" style="1124" customWidth="1"/>
    <col min="7170" max="7170" width="13" style="1124" customWidth="1"/>
    <col min="7171" max="7171" width="5" style="1124" customWidth="1"/>
    <col min="7172" max="7172" width="28.25" style="1124" customWidth="1"/>
    <col min="7173" max="7173" width="14.25" style="1124" customWidth="1"/>
    <col min="7174" max="7174" width="46" style="1124" customWidth="1"/>
    <col min="7175" max="7424" width="9" style="1124"/>
    <col min="7425" max="7425" width="5.25" style="1124" customWidth="1"/>
    <col min="7426" max="7426" width="13" style="1124" customWidth="1"/>
    <col min="7427" max="7427" width="5" style="1124" customWidth="1"/>
    <col min="7428" max="7428" width="28.25" style="1124" customWidth="1"/>
    <col min="7429" max="7429" width="14.25" style="1124" customWidth="1"/>
    <col min="7430" max="7430" width="46" style="1124" customWidth="1"/>
    <col min="7431" max="7680" width="9" style="1124"/>
    <col min="7681" max="7681" width="5.25" style="1124" customWidth="1"/>
    <col min="7682" max="7682" width="13" style="1124" customWidth="1"/>
    <col min="7683" max="7683" width="5" style="1124" customWidth="1"/>
    <col min="7684" max="7684" width="28.25" style="1124" customWidth="1"/>
    <col min="7685" max="7685" width="14.25" style="1124" customWidth="1"/>
    <col min="7686" max="7686" width="46" style="1124" customWidth="1"/>
    <col min="7687" max="7936" width="9" style="1124"/>
    <col min="7937" max="7937" width="5.25" style="1124" customWidth="1"/>
    <col min="7938" max="7938" width="13" style="1124" customWidth="1"/>
    <col min="7939" max="7939" width="5" style="1124" customWidth="1"/>
    <col min="7940" max="7940" width="28.25" style="1124" customWidth="1"/>
    <col min="7941" max="7941" width="14.25" style="1124" customWidth="1"/>
    <col min="7942" max="7942" width="46" style="1124" customWidth="1"/>
    <col min="7943" max="8192" width="9" style="1124"/>
    <col min="8193" max="8193" width="5.25" style="1124" customWidth="1"/>
    <col min="8194" max="8194" width="13" style="1124" customWidth="1"/>
    <col min="8195" max="8195" width="5" style="1124" customWidth="1"/>
    <col min="8196" max="8196" width="28.25" style="1124" customWidth="1"/>
    <col min="8197" max="8197" width="14.25" style="1124" customWidth="1"/>
    <col min="8198" max="8198" width="46" style="1124" customWidth="1"/>
    <col min="8199" max="8448" width="9" style="1124"/>
    <col min="8449" max="8449" width="5.25" style="1124" customWidth="1"/>
    <col min="8450" max="8450" width="13" style="1124" customWidth="1"/>
    <col min="8451" max="8451" width="5" style="1124" customWidth="1"/>
    <col min="8452" max="8452" width="28.25" style="1124" customWidth="1"/>
    <col min="8453" max="8453" width="14.25" style="1124" customWidth="1"/>
    <col min="8454" max="8454" width="46" style="1124" customWidth="1"/>
    <col min="8455" max="8704" width="9" style="1124"/>
    <col min="8705" max="8705" width="5.25" style="1124" customWidth="1"/>
    <col min="8706" max="8706" width="13" style="1124" customWidth="1"/>
    <col min="8707" max="8707" width="5" style="1124" customWidth="1"/>
    <col min="8708" max="8708" width="28.25" style="1124" customWidth="1"/>
    <col min="8709" max="8709" width="14.25" style="1124" customWidth="1"/>
    <col min="8710" max="8710" width="46" style="1124" customWidth="1"/>
    <col min="8711" max="8960" width="9" style="1124"/>
    <col min="8961" max="8961" width="5.25" style="1124" customWidth="1"/>
    <col min="8962" max="8962" width="13" style="1124" customWidth="1"/>
    <col min="8963" max="8963" width="5" style="1124" customWidth="1"/>
    <col min="8964" max="8964" width="28.25" style="1124" customWidth="1"/>
    <col min="8965" max="8965" width="14.25" style="1124" customWidth="1"/>
    <col min="8966" max="8966" width="46" style="1124" customWidth="1"/>
    <col min="8967" max="9216" width="9" style="1124"/>
    <col min="9217" max="9217" width="5.25" style="1124" customWidth="1"/>
    <col min="9218" max="9218" width="13" style="1124" customWidth="1"/>
    <col min="9219" max="9219" width="5" style="1124" customWidth="1"/>
    <col min="9220" max="9220" width="28.25" style="1124" customWidth="1"/>
    <col min="9221" max="9221" width="14.25" style="1124" customWidth="1"/>
    <col min="9222" max="9222" width="46" style="1124" customWidth="1"/>
    <col min="9223" max="9472" width="9" style="1124"/>
    <col min="9473" max="9473" width="5.25" style="1124" customWidth="1"/>
    <col min="9474" max="9474" width="13" style="1124" customWidth="1"/>
    <col min="9475" max="9475" width="5" style="1124" customWidth="1"/>
    <col min="9476" max="9476" width="28.25" style="1124" customWidth="1"/>
    <col min="9477" max="9477" width="14.25" style="1124" customWidth="1"/>
    <col min="9478" max="9478" width="46" style="1124" customWidth="1"/>
    <col min="9479" max="9728" width="9" style="1124"/>
    <col min="9729" max="9729" width="5.25" style="1124" customWidth="1"/>
    <col min="9730" max="9730" width="13" style="1124" customWidth="1"/>
    <col min="9731" max="9731" width="5" style="1124" customWidth="1"/>
    <col min="9732" max="9732" width="28.25" style="1124" customWidth="1"/>
    <col min="9733" max="9733" width="14.25" style="1124" customWidth="1"/>
    <col min="9734" max="9734" width="46" style="1124" customWidth="1"/>
    <col min="9735" max="9984" width="9" style="1124"/>
    <col min="9985" max="9985" width="5.25" style="1124" customWidth="1"/>
    <col min="9986" max="9986" width="13" style="1124" customWidth="1"/>
    <col min="9987" max="9987" width="5" style="1124" customWidth="1"/>
    <col min="9988" max="9988" width="28.25" style="1124" customWidth="1"/>
    <col min="9989" max="9989" width="14.25" style="1124" customWidth="1"/>
    <col min="9990" max="9990" width="46" style="1124" customWidth="1"/>
    <col min="9991" max="10240" width="9" style="1124"/>
    <col min="10241" max="10241" width="5.25" style="1124" customWidth="1"/>
    <col min="10242" max="10242" width="13" style="1124" customWidth="1"/>
    <col min="10243" max="10243" width="5" style="1124" customWidth="1"/>
    <col min="10244" max="10244" width="28.25" style="1124" customWidth="1"/>
    <col min="10245" max="10245" width="14.25" style="1124" customWidth="1"/>
    <col min="10246" max="10246" width="46" style="1124" customWidth="1"/>
    <col min="10247" max="10496" width="9" style="1124"/>
    <col min="10497" max="10497" width="5.25" style="1124" customWidth="1"/>
    <col min="10498" max="10498" width="13" style="1124" customWidth="1"/>
    <col min="10499" max="10499" width="5" style="1124" customWidth="1"/>
    <col min="10500" max="10500" width="28.25" style="1124" customWidth="1"/>
    <col min="10501" max="10501" width="14.25" style="1124" customWidth="1"/>
    <col min="10502" max="10502" width="46" style="1124" customWidth="1"/>
    <col min="10503" max="10752" width="9" style="1124"/>
    <col min="10753" max="10753" width="5.25" style="1124" customWidth="1"/>
    <col min="10754" max="10754" width="13" style="1124" customWidth="1"/>
    <col min="10755" max="10755" width="5" style="1124" customWidth="1"/>
    <col min="10756" max="10756" width="28.25" style="1124" customWidth="1"/>
    <col min="10757" max="10757" width="14.25" style="1124" customWidth="1"/>
    <col min="10758" max="10758" width="46" style="1124" customWidth="1"/>
    <col min="10759" max="11008" width="9" style="1124"/>
    <col min="11009" max="11009" width="5.25" style="1124" customWidth="1"/>
    <col min="11010" max="11010" width="13" style="1124" customWidth="1"/>
    <col min="11011" max="11011" width="5" style="1124" customWidth="1"/>
    <col min="11012" max="11012" width="28.25" style="1124" customWidth="1"/>
    <col min="11013" max="11013" width="14.25" style="1124" customWidth="1"/>
    <col min="11014" max="11014" width="46" style="1124" customWidth="1"/>
    <col min="11015" max="11264" width="9" style="1124"/>
    <col min="11265" max="11265" width="5.25" style="1124" customWidth="1"/>
    <col min="11266" max="11266" width="13" style="1124" customWidth="1"/>
    <col min="11267" max="11267" width="5" style="1124" customWidth="1"/>
    <col min="11268" max="11268" width="28.25" style="1124" customWidth="1"/>
    <col min="11269" max="11269" width="14.25" style="1124" customWidth="1"/>
    <col min="11270" max="11270" width="46" style="1124" customWidth="1"/>
    <col min="11271" max="11520" width="9" style="1124"/>
    <col min="11521" max="11521" width="5.25" style="1124" customWidth="1"/>
    <col min="11522" max="11522" width="13" style="1124" customWidth="1"/>
    <col min="11523" max="11523" width="5" style="1124" customWidth="1"/>
    <col min="11524" max="11524" width="28.25" style="1124" customWidth="1"/>
    <col min="11525" max="11525" width="14.25" style="1124" customWidth="1"/>
    <col min="11526" max="11526" width="46" style="1124" customWidth="1"/>
    <col min="11527" max="11776" width="9" style="1124"/>
    <col min="11777" max="11777" width="5.25" style="1124" customWidth="1"/>
    <col min="11778" max="11778" width="13" style="1124" customWidth="1"/>
    <col min="11779" max="11779" width="5" style="1124" customWidth="1"/>
    <col min="11780" max="11780" width="28.25" style="1124" customWidth="1"/>
    <col min="11781" max="11781" width="14.25" style="1124" customWidth="1"/>
    <col min="11782" max="11782" width="46" style="1124" customWidth="1"/>
    <col min="11783" max="12032" width="9" style="1124"/>
    <col min="12033" max="12033" width="5.25" style="1124" customWidth="1"/>
    <col min="12034" max="12034" width="13" style="1124" customWidth="1"/>
    <col min="12035" max="12035" width="5" style="1124" customWidth="1"/>
    <col min="12036" max="12036" width="28.25" style="1124" customWidth="1"/>
    <col min="12037" max="12037" width="14.25" style="1124" customWidth="1"/>
    <col min="12038" max="12038" width="46" style="1124" customWidth="1"/>
    <col min="12039" max="12288" width="9" style="1124"/>
    <col min="12289" max="12289" width="5.25" style="1124" customWidth="1"/>
    <col min="12290" max="12290" width="13" style="1124" customWidth="1"/>
    <col min="12291" max="12291" width="5" style="1124" customWidth="1"/>
    <col min="12292" max="12292" width="28.25" style="1124" customWidth="1"/>
    <col min="12293" max="12293" width="14.25" style="1124" customWidth="1"/>
    <col min="12294" max="12294" width="46" style="1124" customWidth="1"/>
    <col min="12295" max="12544" width="9" style="1124"/>
    <col min="12545" max="12545" width="5.25" style="1124" customWidth="1"/>
    <col min="12546" max="12546" width="13" style="1124" customWidth="1"/>
    <col min="12547" max="12547" width="5" style="1124" customWidth="1"/>
    <col min="12548" max="12548" width="28.25" style="1124" customWidth="1"/>
    <col min="12549" max="12549" width="14.25" style="1124" customWidth="1"/>
    <col min="12550" max="12550" width="46" style="1124" customWidth="1"/>
    <col min="12551" max="12800" width="9" style="1124"/>
    <col min="12801" max="12801" width="5.25" style="1124" customWidth="1"/>
    <col min="12802" max="12802" width="13" style="1124" customWidth="1"/>
    <col min="12803" max="12803" width="5" style="1124" customWidth="1"/>
    <col min="12804" max="12804" width="28.25" style="1124" customWidth="1"/>
    <col min="12805" max="12805" width="14.25" style="1124" customWidth="1"/>
    <col min="12806" max="12806" width="46" style="1124" customWidth="1"/>
    <col min="12807" max="13056" width="9" style="1124"/>
    <col min="13057" max="13057" width="5.25" style="1124" customWidth="1"/>
    <col min="13058" max="13058" width="13" style="1124" customWidth="1"/>
    <col min="13059" max="13059" width="5" style="1124" customWidth="1"/>
    <col min="13060" max="13060" width="28.25" style="1124" customWidth="1"/>
    <col min="13061" max="13061" width="14.25" style="1124" customWidth="1"/>
    <col min="13062" max="13062" width="46" style="1124" customWidth="1"/>
    <col min="13063" max="13312" width="9" style="1124"/>
    <col min="13313" max="13313" width="5.25" style="1124" customWidth="1"/>
    <col min="13314" max="13314" width="13" style="1124" customWidth="1"/>
    <col min="13315" max="13315" width="5" style="1124" customWidth="1"/>
    <col min="13316" max="13316" width="28.25" style="1124" customWidth="1"/>
    <col min="13317" max="13317" width="14.25" style="1124" customWidth="1"/>
    <col min="13318" max="13318" width="46" style="1124" customWidth="1"/>
    <col min="13319" max="13568" width="9" style="1124"/>
    <col min="13569" max="13569" width="5.25" style="1124" customWidth="1"/>
    <col min="13570" max="13570" width="13" style="1124" customWidth="1"/>
    <col min="13571" max="13571" width="5" style="1124" customWidth="1"/>
    <col min="13572" max="13572" width="28.25" style="1124" customWidth="1"/>
    <col min="13573" max="13573" width="14.25" style="1124" customWidth="1"/>
    <col min="13574" max="13574" width="46" style="1124" customWidth="1"/>
    <col min="13575" max="13824" width="9" style="1124"/>
    <col min="13825" max="13825" width="5.25" style="1124" customWidth="1"/>
    <col min="13826" max="13826" width="13" style="1124" customWidth="1"/>
    <col min="13827" max="13827" width="5" style="1124" customWidth="1"/>
    <col min="13828" max="13828" width="28.25" style="1124" customWidth="1"/>
    <col min="13829" max="13829" width="14.25" style="1124" customWidth="1"/>
    <col min="13830" max="13830" width="46" style="1124" customWidth="1"/>
    <col min="13831" max="14080" width="9" style="1124"/>
    <col min="14081" max="14081" width="5.25" style="1124" customWidth="1"/>
    <col min="14082" max="14082" width="13" style="1124" customWidth="1"/>
    <col min="14083" max="14083" width="5" style="1124" customWidth="1"/>
    <col min="14084" max="14084" width="28.25" style="1124" customWidth="1"/>
    <col min="14085" max="14085" width="14.25" style="1124" customWidth="1"/>
    <col min="14086" max="14086" width="46" style="1124" customWidth="1"/>
    <col min="14087" max="14336" width="9" style="1124"/>
    <col min="14337" max="14337" width="5.25" style="1124" customWidth="1"/>
    <col min="14338" max="14338" width="13" style="1124" customWidth="1"/>
    <col min="14339" max="14339" width="5" style="1124" customWidth="1"/>
    <col min="14340" max="14340" width="28.25" style="1124" customWidth="1"/>
    <col min="14341" max="14341" width="14.25" style="1124" customWidth="1"/>
    <col min="14342" max="14342" width="46" style="1124" customWidth="1"/>
    <col min="14343" max="14592" width="9" style="1124"/>
    <col min="14593" max="14593" width="5.25" style="1124" customWidth="1"/>
    <col min="14594" max="14594" width="13" style="1124" customWidth="1"/>
    <col min="14595" max="14595" width="5" style="1124" customWidth="1"/>
    <col min="14596" max="14596" width="28.25" style="1124" customWidth="1"/>
    <col min="14597" max="14597" width="14.25" style="1124" customWidth="1"/>
    <col min="14598" max="14598" width="46" style="1124" customWidth="1"/>
    <col min="14599" max="14848" width="9" style="1124"/>
    <col min="14849" max="14849" width="5.25" style="1124" customWidth="1"/>
    <col min="14850" max="14850" width="13" style="1124" customWidth="1"/>
    <col min="14851" max="14851" width="5" style="1124" customWidth="1"/>
    <col min="14852" max="14852" width="28.25" style="1124" customWidth="1"/>
    <col min="14853" max="14853" width="14.25" style="1124" customWidth="1"/>
    <col min="14854" max="14854" width="46" style="1124" customWidth="1"/>
    <col min="14855" max="15104" width="9" style="1124"/>
    <col min="15105" max="15105" width="5.25" style="1124" customWidth="1"/>
    <col min="15106" max="15106" width="13" style="1124" customWidth="1"/>
    <col min="15107" max="15107" width="5" style="1124" customWidth="1"/>
    <col min="15108" max="15108" width="28.25" style="1124" customWidth="1"/>
    <col min="15109" max="15109" width="14.25" style="1124" customWidth="1"/>
    <col min="15110" max="15110" width="46" style="1124" customWidth="1"/>
    <col min="15111" max="15360" width="9" style="1124"/>
    <col min="15361" max="15361" width="5.25" style="1124" customWidth="1"/>
    <col min="15362" max="15362" width="13" style="1124" customWidth="1"/>
    <col min="15363" max="15363" width="5" style="1124" customWidth="1"/>
    <col min="15364" max="15364" width="28.25" style="1124" customWidth="1"/>
    <col min="15365" max="15365" width="14.25" style="1124" customWidth="1"/>
    <col min="15366" max="15366" width="46" style="1124" customWidth="1"/>
    <col min="15367" max="15616" width="9" style="1124"/>
    <col min="15617" max="15617" width="5.25" style="1124" customWidth="1"/>
    <col min="15618" max="15618" width="13" style="1124" customWidth="1"/>
    <col min="15619" max="15619" width="5" style="1124" customWidth="1"/>
    <col min="15620" max="15620" width="28.25" style="1124" customWidth="1"/>
    <col min="15621" max="15621" width="14.25" style="1124" customWidth="1"/>
    <col min="15622" max="15622" width="46" style="1124" customWidth="1"/>
    <col min="15623" max="15872" width="9" style="1124"/>
    <col min="15873" max="15873" width="5.25" style="1124" customWidth="1"/>
    <col min="15874" max="15874" width="13" style="1124" customWidth="1"/>
    <col min="15875" max="15875" width="5" style="1124" customWidth="1"/>
    <col min="15876" max="15876" width="28.25" style="1124" customWidth="1"/>
    <col min="15877" max="15877" width="14.25" style="1124" customWidth="1"/>
    <col min="15878" max="15878" width="46" style="1124" customWidth="1"/>
    <col min="15879" max="16128" width="9" style="1124"/>
    <col min="16129" max="16129" width="5.25" style="1124" customWidth="1"/>
    <col min="16130" max="16130" width="13" style="1124" customWidth="1"/>
    <col min="16131" max="16131" width="5" style="1124" customWidth="1"/>
    <col min="16132" max="16132" width="28.25" style="1124" customWidth="1"/>
    <col min="16133" max="16133" width="14.25" style="1124" customWidth="1"/>
    <col min="16134" max="16134" width="46" style="1124" customWidth="1"/>
    <col min="16135" max="16384" width="9" style="1124"/>
  </cols>
  <sheetData>
    <row r="1" spans="1:42" ht="18.75">
      <c r="A1" s="1123" t="s">
        <v>1866</v>
      </c>
    </row>
    <row r="3" spans="1:42" ht="21.75" customHeight="1">
      <c r="A3" s="3789" t="s">
        <v>77</v>
      </c>
      <c r="B3" s="3790"/>
      <c r="C3" s="3791"/>
      <c r="D3" s="1156" t="str">
        <f>入力シート!C10</f>
        <v>県道博多天神線排水性舗装工事（第２工区）</v>
      </c>
      <c r="E3" s="1126"/>
      <c r="F3" s="1127"/>
    </row>
    <row r="4" spans="1:42" ht="21.75" customHeight="1">
      <c r="A4" s="1128" t="s">
        <v>1867</v>
      </c>
      <c r="B4" s="1129"/>
      <c r="C4" s="1130"/>
      <c r="D4" s="1125" t="str">
        <f>入力シート!C26</f>
        <v>(株）福岡企画技調</v>
      </c>
      <c r="E4" s="1126"/>
      <c r="F4" s="1127"/>
    </row>
    <row r="5" spans="1:42" ht="21.75" customHeight="1">
      <c r="A5" s="1128" t="s">
        <v>1868</v>
      </c>
      <c r="B5" s="1129"/>
      <c r="C5" s="1130"/>
      <c r="D5" s="1131"/>
      <c r="E5" s="1132" t="s">
        <v>1869</v>
      </c>
      <c r="F5" s="1133"/>
    </row>
    <row r="7" spans="1:42" ht="17.25">
      <c r="A7" s="1134" t="s">
        <v>1870</v>
      </c>
      <c r="B7" s="1135"/>
      <c r="C7" s="1135"/>
    </row>
    <row r="8" spans="1:42" ht="27" customHeight="1">
      <c r="A8" s="3792" t="s">
        <v>1871</v>
      </c>
      <c r="B8" s="3793"/>
      <c r="C8" s="1136" t="s">
        <v>1872</v>
      </c>
      <c r="D8" s="3789" t="s">
        <v>1873</v>
      </c>
      <c r="E8" s="3790"/>
      <c r="F8" s="3791"/>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c r="AO8" s="1137"/>
      <c r="AP8" s="1137"/>
    </row>
    <row r="9" spans="1:42" ht="27" customHeight="1">
      <c r="A9" s="3794"/>
      <c r="B9" s="3795"/>
      <c r="C9" s="1138"/>
      <c r="D9" s="3796" t="str">
        <f>IF(C9="②","手続確認済（搬出可能）",IF(C9="①","手続確認済（区域指定地域に該当し、所管の都道府県等へ汚染土壌の区域外搬出に関する確認済）",""))</f>
        <v/>
      </c>
      <c r="E9" s="3797"/>
      <c r="F9" s="3798"/>
      <c r="G9" s="1139"/>
      <c r="H9" s="1140"/>
      <c r="I9" s="1140"/>
      <c r="J9" s="1140"/>
      <c r="K9" s="1140"/>
      <c r="L9" s="1137"/>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1137"/>
      <c r="AM9" s="1137"/>
      <c r="AN9" s="1137"/>
      <c r="AO9" s="1137"/>
      <c r="AP9" s="1137"/>
    </row>
    <row r="10" spans="1:42" ht="27" customHeight="1">
      <c r="A10" s="3794"/>
      <c r="B10" s="3795"/>
      <c r="C10" s="1138"/>
      <c r="D10" s="3799" t="str">
        <f>IF(C10="②","手続確認済（搬出可能）",IF(C10="①","手続確認済（区域指定地域に該当し、所管の都道府県等へ汚染土壌の区域外搬出に関する確認済）",""))</f>
        <v/>
      </c>
      <c r="E10" s="3800"/>
      <c r="F10" s="3801"/>
      <c r="G10" s="1139"/>
      <c r="H10" s="1140"/>
      <c r="I10" s="1140"/>
      <c r="J10" s="1140"/>
      <c r="K10" s="1140"/>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row>
    <row r="11" spans="1:42" ht="27" customHeight="1">
      <c r="A11" s="3794"/>
      <c r="B11" s="3795"/>
      <c r="C11" s="1141"/>
      <c r="D11" s="3796" t="str">
        <f>IF(C11="②","手続確認済（搬出可能）",IF(C11="①","手続確認済（区域指定地域に該当し、所管の都道府県等へ汚染土壌の区域外搬出に関する届出済）",""))</f>
        <v/>
      </c>
      <c r="E11" s="3797"/>
      <c r="F11" s="3798"/>
      <c r="G11" s="1139"/>
      <c r="H11" s="1140"/>
      <c r="I11" s="1140"/>
      <c r="J11" s="1140"/>
      <c r="K11" s="1140"/>
      <c r="L11" s="1137"/>
      <c r="M11" s="1137"/>
      <c r="N11" s="1137"/>
      <c r="O11" s="1137"/>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c r="AK11" s="1137"/>
      <c r="AL11" s="1137"/>
      <c r="AM11" s="1137"/>
      <c r="AN11" s="1137"/>
      <c r="AO11" s="1137"/>
      <c r="AP11" s="1137"/>
    </row>
    <row r="12" spans="1:42" ht="16.5" customHeight="1">
      <c r="A12" s="1142"/>
      <c r="B12" s="3802" t="s">
        <v>1874</v>
      </c>
      <c r="C12" s="3803"/>
      <c r="D12" s="3803"/>
      <c r="E12" s="3803"/>
      <c r="F12" s="3803"/>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row>
    <row r="13" spans="1:42" ht="6.75" customHeight="1"/>
    <row r="14" spans="1:42" ht="17.25">
      <c r="A14" s="1134" t="s">
        <v>1875</v>
      </c>
      <c r="B14" s="1135"/>
      <c r="C14" s="1135"/>
    </row>
    <row r="15" spans="1:42" ht="14.25" customHeight="1">
      <c r="A15" s="1143" t="s">
        <v>1876</v>
      </c>
      <c r="B15" s="3789" t="s">
        <v>1877</v>
      </c>
      <c r="C15" s="3790"/>
      <c r="D15" s="3791"/>
      <c r="E15" s="1143" t="s">
        <v>1878</v>
      </c>
      <c r="F15" s="1143" t="s">
        <v>1879</v>
      </c>
    </row>
    <row r="16" spans="1:42" ht="40.5" customHeight="1">
      <c r="A16" s="1144">
        <v>1</v>
      </c>
      <c r="B16" s="3786"/>
      <c r="C16" s="3787"/>
      <c r="D16" s="3788"/>
      <c r="E16" s="1144"/>
      <c r="F16" s="1145"/>
    </row>
    <row r="17" spans="1:6" ht="40.5" customHeight="1">
      <c r="A17" s="1144">
        <f t="shared" ref="A17:A22" si="0">A16+1</f>
        <v>2</v>
      </c>
      <c r="B17" s="3786"/>
      <c r="C17" s="3787"/>
      <c r="D17" s="3788"/>
      <c r="E17" s="1144"/>
      <c r="F17" s="1145"/>
    </row>
    <row r="18" spans="1:6" ht="40.5" customHeight="1">
      <c r="A18" s="1144">
        <f t="shared" si="0"/>
        <v>3</v>
      </c>
      <c r="B18" s="3786"/>
      <c r="C18" s="3787"/>
      <c r="D18" s="3788"/>
      <c r="E18" s="1144"/>
      <c r="F18" s="1145"/>
    </row>
    <row r="19" spans="1:6" ht="40.5" customHeight="1">
      <c r="A19" s="1144">
        <f t="shared" si="0"/>
        <v>4</v>
      </c>
      <c r="B19" s="3786"/>
      <c r="C19" s="3787"/>
      <c r="D19" s="3788"/>
      <c r="E19" s="1144"/>
      <c r="F19" s="1145"/>
    </row>
    <row r="20" spans="1:6" ht="40.5" customHeight="1">
      <c r="A20" s="1144">
        <f t="shared" si="0"/>
        <v>5</v>
      </c>
      <c r="B20" s="3786"/>
      <c r="C20" s="3787"/>
      <c r="D20" s="3788"/>
      <c r="E20" s="1144"/>
      <c r="F20" s="1145"/>
    </row>
    <row r="21" spans="1:6" ht="40.5" customHeight="1">
      <c r="A21" s="1144">
        <f t="shared" si="0"/>
        <v>6</v>
      </c>
      <c r="B21" s="3786"/>
      <c r="C21" s="3787"/>
      <c r="D21" s="3788"/>
      <c r="E21" s="1144"/>
      <c r="F21" s="1145"/>
    </row>
    <row r="22" spans="1:6" ht="40.5" customHeight="1">
      <c r="A22" s="1144">
        <f t="shared" si="0"/>
        <v>7</v>
      </c>
      <c r="B22" s="3786"/>
      <c r="C22" s="3787"/>
      <c r="D22" s="3788"/>
      <c r="E22" s="1144"/>
      <c r="F22" s="1145"/>
    </row>
    <row r="23" spans="1:6" ht="40.5" customHeight="1">
      <c r="A23" s="1144"/>
      <c r="B23" s="3786"/>
      <c r="C23" s="3787"/>
      <c r="D23" s="3788"/>
      <c r="E23" s="1133"/>
      <c r="F23" s="1145"/>
    </row>
    <row r="24" spans="1:6" ht="40.5" customHeight="1">
      <c r="A24" s="1144"/>
      <c r="B24" s="3786"/>
      <c r="C24" s="3787"/>
      <c r="D24" s="3788"/>
      <c r="E24" s="1133"/>
      <c r="F24" s="1145"/>
    </row>
    <row r="25" spans="1:6" ht="40.5" customHeight="1">
      <c r="A25" s="1144"/>
      <c r="B25" s="3786"/>
      <c r="C25" s="3787"/>
      <c r="D25" s="3788"/>
      <c r="E25" s="1133"/>
      <c r="F25" s="1145"/>
    </row>
    <row r="26" spans="1:6" ht="40.5" customHeight="1">
      <c r="A26" s="1144"/>
      <c r="B26" s="3786"/>
      <c r="C26" s="3787"/>
      <c r="D26" s="3788"/>
      <c r="E26" s="1133"/>
      <c r="F26" s="1145"/>
    </row>
    <row r="27" spans="1:6" ht="40.5" customHeight="1">
      <c r="A27" s="1144"/>
      <c r="B27" s="3786"/>
      <c r="C27" s="3787"/>
      <c r="D27" s="3788"/>
      <c r="E27" s="1133"/>
      <c r="F27" s="1145"/>
    </row>
    <row r="28" spans="1:6" ht="40.5" customHeight="1">
      <c r="A28" s="1144"/>
      <c r="B28" s="1146"/>
      <c r="C28" s="1147"/>
      <c r="D28" s="1148"/>
      <c r="E28" s="1133"/>
      <c r="F28" s="1145"/>
    </row>
    <row r="29" spans="1:6" ht="40.5" customHeight="1">
      <c r="A29" s="1144"/>
      <c r="B29" s="1146"/>
      <c r="C29" s="1147"/>
      <c r="D29" s="1148"/>
      <c r="E29" s="1133"/>
      <c r="F29" s="1145"/>
    </row>
    <row r="30" spans="1:6" ht="40.5" customHeight="1">
      <c r="A30" s="1144"/>
      <c r="B30" s="1146"/>
      <c r="C30" s="1147"/>
      <c r="D30" s="1148"/>
      <c r="E30" s="1133"/>
      <c r="F30" s="1145"/>
    </row>
    <row r="31" spans="1:6" ht="40.5" customHeight="1">
      <c r="A31" s="1144"/>
      <c r="B31" s="1146"/>
      <c r="C31" s="1147"/>
      <c r="D31" s="1148"/>
      <c r="E31" s="1133"/>
      <c r="F31" s="1145"/>
    </row>
    <row r="32" spans="1:6" ht="40.5" customHeight="1">
      <c r="A32" s="1144"/>
      <c r="B32" s="1146"/>
      <c r="C32" s="1147"/>
      <c r="D32" s="1148"/>
      <c r="E32" s="1133"/>
      <c r="F32" s="1145"/>
    </row>
    <row r="33" spans="1:42">
      <c r="A33" s="1144"/>
      <c r="B33" s="3786"/>
      <c r="C33" s="3787"/>
      <c r="D33" s="3788"/>
      <c r="E33" s="1133"/>
      <c r="F33" s="1145"/>
    </row>
    <row r="34" spans="1:42">
      <c r="F34" s="1149"/>
    </row>
    <row r="39" spans="1:42" ht="18.75">
      <c r="A39" s="1123" t="s">
        <v>1866</v>
      </c>
    </row>
    <row r="41" spans="1:42" ht="21.75" customHeight="1">
      <c r="A41" s="3789" t="s">
        <v>77</v>
      </c>
      <c r="B41" s="3790"/>
      <c r="C41" s="3791"/>
      <c r="D41" s="1125" t="s">
        <v>1880</v>
      </c>
      <c r="E41" s="1126"/>
      <c r="F41" s="1127"/>
    </row>
    <row r="42" spans="1:42" ht="21.75" customHeight="1">
      <c r="A42" s="1128" t="s">
        <v>1867</v>
      </c>
      <c r="B42" s="1129"/>
      <c r="C42" s="1130"/>
      <c r="D42" s="1125" t="s">
        <v>1881</v>
      </c>
      <c r="E42" s="1126"/>
      <c r="F42" s="1127"/>
    </row>
    <row r="43" spans="1:42" ht="21.75" customHeight="1">
      <c r="A43" s="1128" t="s">
        <v>1868</v>
      </c>
      <c r="B43" s="1129"/>
      <c r="C43" s="1130"/>
      <c r="D43" s="1131">
        <v>45076</v>
      </c>
      <c r="E43" s="1132" t="s">
        <v>1869</v>
      </c>
      <c r="F43" s="1133" t="s">
        <v>1882</v>
      </c>
    </row>
    <row r="45" spans="1:42" ht="17.25">
      <c r="A45" s="1134" t="s">
        <v>1870</v>
      </c>
      <c r="B45" s="1135"/>
      <c r="C45" s="1135"/>
    </row>
    <row r="46" spans="1:42" ht="27" customHeight="1">
      <c r="A46" s="3792" t="s">
        <v>1871</v>
      </c>
      <c r="B46" s="3793"/>
      <c r="C46" s="1136" t="s">
        <v>1872</v>
      </c>
      <c r="D46" s="3789" t="s">
        <v>1873</v>
      </c>
      <c r="E46" s="3790"/>
      <c r="F46" s="3791"/>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1137"/>
      <c r="AJ46" s="1137"/>
      <c r="AK46" s="1137"/>
      <c r="AL46" s="1137"/>
      <c r="AM46" s="1137"/>
      <c r="AN46" s="1137"/>
      <c r="AO46" s="1137"/>
      <c r="AP46" s="1137"/>
    </row>
    <row r="47" spans="1:42" ht="27" customHeight="1">
      <c r="A47" s="3794" t="s">
        <v>1883</v>
      </c>
      <c r="B47" s="3795"/>
      <c r="C47" s="1138" t="s">
        <v>1884</v>
      </c>
      <c r="D47" s="3796" t="str">
        <f>IF(C47="②","手続確認済（搬出可能）",IF(C47="①","手続確認済（区域指定地域に該当し、所管の都道府県等へ汚染土壌の区域外搬出に関する確認済）",""))</f>
        <v>手続確認済（搬出可能）</v>
      </c>
      <c r="E47" s="3797"/>
      <c r="F47" s="3798"/>
      <c r="G47" s="1139"/>
      <c r="H47" s="1140"/>
      <c r="I47" s="1140"/>
      <c r="J47" s="1140"/>
      <c r="K47" s="1140"/>
      <c r="L47" s="1137"/>
      <c r="M47" s="1137"/>
      <c r="N47" s="1137"/>
      <c r="O47" s="1137"/>
      <c r="P47" s="1137"/>
      <c r="Q47" s="1137"/>
      <c r="R47" s="1137"/>
      <c r="S47" s="1137"/>
      <c r="T47" s="1137"/>
      <c r="U47" s="1137"/>
      <c r="V47" s="1137"/>
      <c r="W47" s="1137"/>
      <c r="X47" s="1137"/>
      <c r="Y47" s="1137"/>
      <c r="Z47" s="1137"/>
      <c r="AA47" s="1137"/>
      <c r="AB47" s="1137"/>
      <c r="AC47" s="1137"/>
      <c r="AD47" s="1137"/>
      <c r="AE47" s="1137"/>
      <c r="AF47" s="1137"/>
      <c r="AG47" s="1137"/>
      <c r="AH47" s="1137"/>
      <c r="AI47" s="1137"/>
      <c r="AJ47" s="1137"/>
      <c r="AK47" s="1137"/>
      <c r="AL47" s="1137"/>
      <c r="AM47" s="1137"/>
      <c r="AN47" s="1137"/>
      <c r="AO47" s="1137"/>
      <c r="AP47" s="1137"/>
    </row>
    <row r="48" spans="1:42" ht="27" customHeight="1">
      <c r="A48" s="3794" t="s">
        <v>1885</v>
      </c>
      <c r="B48" s="3795"/>
      <c r="C48" s="1138" t="s">
        <v>1886</v>
      </c>
      <c r="D48" s="3799"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800"/>
      <c r="F48" s="3801"/>
      <c r="G48" s="1139"/>
      <c r="H48" s="1140"/>
      <c r="I48" s="1140"/>
      <c r="J48" s="1140"/>
      <c r="K48" s="1140"/>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37"/>
      <c r="AH48" s="1137"/>
      <c r="AI48" s="1137"/>
      <c r="AJ48" s="1137"/>
      <c r="AK48" s="1137"/>
      <c r="AL48" s="1137"/>
      <c r="AM48" s="1137"/>
      <c r="AN48" s="1137"/>
      <c r="AO48" s="1137"/>
      <c r="AP48" s="1137"/>
    </row>
    <row r="49" spans="1:42" ht="27" customHeight="1">
      <c r="A49" s="3794"/>
      <c r="B49" s="3795"/>
      <c r="C49" s="1141"/>
      <c r="D49" s="3796" t="str">
        <f>IF(C49="②","手続確認済（搬出可能）",IF(C49="①","手続確認済（区域指定地域に該当し、所管の都道府県等へ汚染土壌の区域外搬出に関する届出済）",""))</f>
        <v/>
      </c>
      <c r="E49" s="3797"/>
      <c r="F49" s="3798"/>
      <c r="G49" s="1139"/>
      <c r="H49" s="1140"/>
      <c r="I49" s="1140"/>
      <c r="J49" s="1140"/>
      <c r="K49" s="1140"/>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1137"/>
      <c r="AJ49" s="1137"/>
      <c r="AK49" s="1137"/>
      <c r="AL49" s="1137"/>
      <c r="AM49" s="1137"/>
      <c r="AN49" s="1137"/>
      <c r="AO49" s="1137"/>
      <c r="AP49" s="1137"/>
    </row>
    <row r="50" spans="1:42" ht="16.5" customHeight="1">
      <c r="A50" s="1142"/>
      <c r="B50" s="3802" t="s">
        <v>1874</v>
      </c>
      <c r="C50" s="3803"/>
      <c r="D50" s="3803"/>
      <c r="E50" s="3803"/>
      <c r="F50" s="3803"/>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1137"/>
      <c r="AO50" s="1137"/>
      <c r="AP50" s="1137"/>
    </row>
    <row r="51" spans="1:42" ht="6.75" customHeight="1"/>
    <row r="52" spans="1:42" ht="17.25">
      <c r="A52" s="1134" t="s">
        <v>1875</v>
      </c>
      <c r="B52" s="1135"/>
      <c r="C52" s="1135"/>
    </row>
    <row r="53" spans="1:42" ht="14.25" customHeight="1">
      <c r="A53" s="1143" t="s">
        <v>1876</v>
      </c>
      <c r="B53" s="3789" t="s">
        <v>1877</v>
      </c>
      <c r="C53" s="3790"/>
      <c r="D53" s="3791"/>
      <c r="E53" s="1143" t="s">
        <v>1878</v>
      </c>
      <c r="F53" s="1143" t="s">
        <v>1879</v>
      </c>
    </row>
    <row r="54" spans="1:42" ht="40.5" customHeight="1">
      <c r="A54" s="1144">
        <v>1</v>
      </c>
      <c r="B54" s="3786" t="s">
        <v>1887</v>
      </c>
      <c r="C54" s="3787"/>
      <c r="D54" s="3788"/>
      <c r="E54" s="1144" t="s">
        <v>1888</v>
      </c>
      <c r="F54" s="1145" t="s">
        <v>1889</v>
      </c>
    </row>
    <row r="55" spans="1:42" ht="40.5" customHeight="1">
      <c r="A55" s="1144">
        <f t="shared" ref="A55:A60" si="1">A54+1</f>
        <v>2</v>
      </c>
      <c r="B55" s="3786" t="s">
        <v>1890</v>
      </c>
      <c r="C55" s="3787"/>
      <c r="D55" s="3788"/>
      <c r="E55" s="1144" t="s">
        <v>1891</v>
      </c>
      <c r="F55" s="1145" t="s">
        <v>1892</v>
      </c>
    </row>
    <row r="56" spans="1:42" ht="40.5" customHeight="1">
      <c r="A56" s="1144">
        <f t="shared" si="1"/>
        <v>3</v>
      </c>
      <c r="B56" s="3786" t="s">
        <v>1893</v>
      </c>
      <c r="C56" s="3787"/>
      <c r="D56" s="3788"/>
      <c r="E56" s="1144" t="s">
        <v>1894</v>
      </c>
      <c r="F56" s="1145" t="s">
        <v>1895</v>
      </c>
    </row>
    <row r="57" spans="1:42" ht="40.5" customHeight="1">
      <c r="A57" s="1144">
        <f t="shared" si="1"/>
        <v>4</v>
      </c>
      <c r="B57" s="3786" t="s">
        <v>1887</v>
      </c>
      <c r="C57" s="3787"/>
      <c r="D57" s="3788"/>
      <c r="E57" s="1144" t="s">
        <v>1896</v>
      </c>
      <c r="F57" s="1145" t="s">
        <v>1897</v>
      </c>
    </row>
    <row r="58" spans="1:42" ht="40.5" customHeight="1">
      <c r="A58" s="1144">
        <f t="shared" si="1"/>
        <v>5</v>
      </c>
      <c r="B58" s="3786" t="s">
        <v>1898</v>
      </c>
      <c r="C58" s="3787"/>
      <c r="D58" s="3788"/>
      <c r="E58" s="1144" t="s">
        <v>1896</v>
      </c>
      <c r="F58" s="1145" t="s">
        <v>1899</v>
      </c>
    </row>
    <row r="59" spans="1:42" ht="40.5" customHeight="1">
      <c r="A59" s="1144">
        <f t="shared" si="1"/>
        <v>6</v>
      </c>
      <c r="B59" s="3786" t="s">
        <v>1900</v>
      </c>
      <c r="C59" s="3787"/>
      <c r="D59" s="3788"/>
      <c r="E59" s="1144" t="s">
        <v>1901</v>
      </c>
      <c r="F59" s="1145" t="s">
        <v>1902</v>
      </c>
    </row>
    <row r="60" spans="1:42" ht="40.5" customHeight="1">
      <c r="A60" s="1144">
        <f t="shared" si="1"/>
        <v>7</v>
      </c>
      <c r="B60" s="3786" t="s">
        <v>1903</v>
      </c>
      <c r="C60" s="3787"/>
      <c r="D60" s="3788"/>
      <c r="E60" s="1144" t="s">
        <v>1904</v>
      </c>
      <c r="F60" s="1145" t="s">
        <v>1905</v>
      </c>
    </row>
    <row r="61" spans="1:42" ht="40.5" customHeight="1">
      <c r="A61" s="1144"/>
      <c r="B61" s="1146"/>
      <c r="C61" s="1147"/>
      <c r="D61" s="1148"/>
      <c r="E61" s="1133"/>
      <c r="F61" s="1145"/>
    </row>
    <row r="62" spans="1:42" ht="40.5" customHeight="1">
      <c r="A62" s="1144"/>
      <c r="B62" s="1146"/>
      <c r="C62" s="1147"/>
      <c r="D62" s="1148"/>
      <c r="E62" s="1133"/>
      <c r="F62" s="1145"/>
    </row>
    <row r="63" spans="1:42" ht="40.5" customHeight="1">
      <c r="A63" s="1144"/>
      <c r="B63" s="1146"/>
      <c r="C63" s="1147"/>
      <c r="D63" s="1148"/>
      <c r="E63" s="1133"/>
      <c r="F63" s="1145"/>
    </row>
    <row r="64" spans="1:42" ht="40.5" customHeight="1">
      <c r="A64" s="1144"/>
      <c r="B64" s="1146"/>
      <c r="C64" s="1147"/>
      <c r="D64" s="1148"/>
      <c r="E64" s="1133"/>
      <c r="F64" s="1145"/>
    </row>
    <row r="65" spans="1:6" ht="40.5" customHeight="1">
      <c r="A65" s="1144"/>
      <c r="B65" s="3786"/>
      <c r="C65" s="3787"/>
      <c r="D65" s="3788"/>
      <c r="E65" s="1133"/>
      <c r="F65" s="1145"/>
    </row>
    <row r="66" spans="1:6" ht="40.5" customHeight="1">
      <c r="A66" s="1144"/>
      <c r="B66" s="1146"/>
      <c r="C66" s="1147"/>
      <c r="D66" s="1148"/>
      <c r="E66" s="1133"/>
      <c r="F66" s="1145"/>
    </row>
    <row r="67" spans="1:6" ht="40.5" customHeight="1">
      <c r="A67" s="1144"/>
      <c r="B67" s="1146"/>
      <c r="C67" s="1147"/>
      <c r="D67" s="1148"/>
      <c r="E67" s="1133"/>
      <c r="F67" s="1145"/>
    </row>
    <row r="68" spans="1:6" ht="40.5" customHeight="1">
      <c r="A68" s="1144"/>
      <c r="B68" s="1146"/>
      <c r="C68" s="1147"/>
      <c r="D68" s="1148"/>
      <c r="E68" s="1133"/>
      <c r="F68" s="1145"/>
    </row>
    <row r="69" spans="1:6" ht="40.5" customHeight="1">
      <c r="A69" s="1144"/>
      <c r="B69" s="1146"/>
      <c r="C69" s="1147"/>
      <c r="D69" s="1148"/>
      <c r="E69" s="1133"/>
      <c r="F69" s="1145"/>
    </row>
    <row r="70" spans="1:6" ht="40.5" customHeight="1">
      <c r="A70" s="1144"/>
      <c r="B70" s="1146"/>
      <c r="C70" s="1147"/>
      <c r="D70" s="1148"/>
      <c r="E70" s="1133"/>
      <c r="F70" s="1145"/>
    </row>
    <row r="71" spans="1:6">
      <c r="A71" s="1144"/>
      <c r="B71" s="3786"/>
      <c r="C71" s="3787"/>
      <c r="D71" s="3788"/>
      <c r="E71" s="1133"/>
      <c r="F71" s="1145"/>
    </row>
    <row r="72" spans="1:6">
      <c r="F72" s="1149"/>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2"/>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zoomScaleNormal="100" zoomScaleSheetLayoutView="100" workbookViewId="0">
      <selection activeCell="U8" sqref="U8"/>
    </sheetView>
  </sheetViews>
  <sheetFormatPr defaultRowHeight="13.5"/>
  <cols>
    <col min="1" max="1" width="23.25" style="1150" bestFit="1" customWidth="1"/>
    <col min="2" max="2" width="3.5" style="1151" customWidth="1"/>
    <col min="3" max="3" width="5.25" style="1150" bestFit="1" customWidth="1"/>
    <col min="4" max="4" width="3.875" style="1150" customWidth="1"/>
    <col min="5" max="5" width="3.375" style="1150" customWidth="1"/>
    <col min="6" max="6" width="3.75" style="1150" customWidth="1"/>
    <col min="7" max="7" width="3.375" style="1150" customWidth="1"/>
    <col min="8" max="8" width="4.125" style="1150" customWidth="1"/>
    <col min="9" max="9" width="3.375" style="1150" customWidth="1"/>
    <col min="10" max="10" width="10.5" style="1150" customWidth="1"/>
    <col min="11" max="11" width="3.75" style="1150" customWidth="1"/>
    <col min="12" max="12" width="9" style="1150"/>
    <col min="13" max="13" width="4.875" style="1150" customWidth="1"/>
    <col min="14" max="19" width="3.625" style="1150" customWidth="1"/>
    <col min="20" max="256" width="9" style="1150"/>
    <col min="257" max="257" width="23.25" style="1150" bestFit="1" customWidth="1"/>
    <col min="258" max="258" width="3.5" style="1150" customWidth="1"/>
    <col min="259" max="259" width="5.25" style="1150" bestFit="1" customWidth="1"/>
    <col min="260" max="260" width="3.875" style="1150" customWidth="1"/>
    <col min="261" max="261" width="3.375" style="1150" customWidth="1"/>
    <col min="262" max="262" width="3.75" style="1150" customWidth="1"/>
    <col min="263" max="263" width="3.375" style="1150" customWidth="1"/>
    <col min="264" max="264" width="4.125" style="1150" customWidth="1"/>
    <col min="265" max="265" width="3.375" style="1150" customWidth="1"/>
    <col min="266" max="266" width="10.5" style="1150" customWidth="1"/>
    <col min="267" max="267" width="3.75" style="1150" customWidth="1"/>
    <col min="268" max="268" width="9" style="1150"/>
    <col min="269" max="269" width="4.875" style="1150" customWidth="1"/>
    <col min="270" max="275" width="3.625" style="1150" customWidth="1"/>
    <col min="276" max="512" width="9" style="1150"/>
    <col min="513" max="513" width="23.25" style="1150" bestFit="1" customWidth="1"/>
    <col min="514" max="514" width="3.5" style="1150" customWidth="1"/>
    <col min="515" max="515" width="5.25" style="1150" bestFit="1" customWidth="1"/>
    <col min="516" max="516" width="3.875" style="1150" customWidth="1"/>
    <col min="517" max="517" width="3.375" style="1150" customWidth="1"/>
    <col min="518" max="518" width="3.75" style="1150" customWidth="1"/>
    <col min="519" max="519" width="3.375" style="1150" customWidth="1"/>
    <col min="520" max="520" width="4.125" style="1150" customWidth="1"/>
    <col min="521" max="521" width="3.375" style="1150" customWidth="1"/>
    <col min="522" max="522" width="10.5" style="1150" customWidth="1"/>
    <col min="523" max="523" width="3.75" style="1150" customWidth="1"/>
    <col min="524" max="524" width="9" style="1150"/>
    <col min="525" max="525" width="4.875" style="1150" customWidth="1"/>
    <col min="526" max="531" width="3.625" style="1150" customWidth="1"/>
    <col min="532" max="768" width="9" style="1150"/>
    <col min="769" max="769" width="23.25" style="1150" bestFit="1" customWidth="1"/>
    <col min="770" max="770" width="3.5" style="1150" customWidth="1"/>
    <col min="771" max="771" width="5.25" style="1150" bestFit="1" customWidth="1"/>
    <col min="772" max="772" width="3.875" style="1150" customWidth="1"/>
    <col min="773" max="773" width="3.375" style="1150" customWidth="1"/>
    <col min="774" max="774" width="3.75" style="1150" customWidth="1"/>
    <col min="775" max="775" width="3.375" style="1150" customWidth="1"/>
    <col min="776" max="776" width="4.125" style="1150" customWidth="1"/>
    <col min="777" max="777" width="3.375" style="1150" customWidth="1"/>
    <col min="778" max="778" width="10.5" style="1150" customWidth="1"/>
    <col min="779" max="779" width="3.75" style="1150" customWidth="1"/>
    <col min="780" max="780" width="9" style="1150"/>
    <col min="781" max="781" width="4.875" style="1150" customWidth="1"/>
    <col min="782" max="787" width="3.625" style="1150" customWidth="1"/>
    <col min="788" max="1024" width="9" style="1150"/>
    <col min="1025" max="1025" width="23.25" style="1150" bestFit="1" customWidth="1"/>
    <col min="1026" max="1026" width="3.5" style="1150" customWidth="1"/>
    <col min="1027" max="1027" width="5.25" style="1150" bestFit="1" customWidth="1"/>
    <col min="1028" max="1028" width="3.875" style="1150" customWidth="1"/>
    <col min="1029" max="1029" width="3.375" style="1150" customWidth="1"/>
    <col min="1030" max="1030" width="3.75" style="1150" customWidth="1"/>
    <col min="1031" max="1031" width="3.375" style="1150" customWidth="1"/>
    <col min="1032" max="1032" width="4.125" style="1150" customWidth="1"/>
    <col min="1033" max="1033" width="3.375" style="1150" customWidth="1"/>
    <col min="1034" max="1034" width="10.5" style="1150" customWidth="1"/>
    <col min="1035" max="1035" width="3.75" style="1150" customWidth="1"/>
    <col min="1036" max="1036" width="9" style="1150"/>
    <col min="1037" max="1037" width="4.875" style="1150" customWidth="1"/>
    <col min="1038" max="1043" width="3.625" style="1150" customWidth="1"/>
    <col min="1044" max="1280" width="9" style="1150"/>
    <col min="1281" max="1281" width="23.25" style="1150" bestFit="1" customWidth="1"/>
    <col min="1282" max="1282" width="3.5" style="1150" customWidth="1"/>
    <col min="1283" max="1283" width="5.25" style="1150" bestFit="1" customWidth="1"/>
    <col min="1284" max="1284" width="3.875" style="1150" customWidth="1"/>
    <col min="1285" max="1285" width="3.375" style="1150" customWidth="1"/>
    <col min="1286" max="1286" width="3.75" style="1150" customWidth="1"/>
    <col min="1287" max="1287" width="3.375" style="1150" customWidth="1"/>
    <col min="1288" max="1288" width="4.125" style="1150" customWidth="1"/>
    <col min="1289" max="1289" width="3.375" style="1150" customWidth="1"/>
    <col min="1290" max="1290" width="10.5" style="1150" customWidth="1"/>
    <col min="1291" max="1291" width="3.75" style="1150" customWidth="1"/>
    <col min="1292" max="1292" width="9" style="1150"/>
    <col min="1293" max="1293" width="4.875" style="1150" customWidth="1"/>
    <col min="1294" max="1299" width="3.625" style="1150" customWidth="1"/>
    <col min="1300" max="1536" width="9" style="1150"/>
    <col min="1537" max="1537" width="23.25" style="1150" bestFit="1" customWidth="1"/>
    <col min="1538" max="1538" width="3.5" style="1150" customWidth="1"/>
    <col min="1539" max="1539" width="5.25" style="1150" bestFit="1" customWidth="1"/>
    <col min="1540" max="1540" width="3.875" style="1150" customWidth="1"/>
    <col min="1541" max="1541" width="3.375" style="1150" customWidth="1"/>
    <col min="1542" max="1542" width="3.75" style="1150" customWidth="1"/>
    <col min="1543" max="1543" width="3.375" style="1150" customWidth="1"/>
    <col min="1544" max="1544" width="4.125" style="1150" customWidth="1"/>
    <col min="1545" max="1545" width="3.375" style="1150" customWidth="1"/>
    <col min="1546" max="1546" width="10.5" style="1150" customWidth="1"/>
    <col min="1547" max="1547" width="3.75" style="1150" customWidth="1"/>
    <col min="1548" max="1548" width="9" style="1150"/>
    <col min="1549" max="1549" width="4.875" style="1150" customWidth="1"/>
    <col min="1550" max="1555" width="3.625" style="1150" customWidth="1"/>
    <col min="1556" max="1792" width="9" style="1150"/>
    <col min="1793" max="1793" width="23.25" style="1150" bestFit="1" customWidth="1"/>
    <col min="1794" max="1794" width="3.5" style="1150" customWidth="1"/>
    <col min="1795" max="1795" width="5.25" style="1150" bestFit="1" customWidth="1"/>
    <col min="1796" max="1796" width="3.875" style="1150" customWidth="1"/>
    <col min="1797" max="1797" width="3.375" style="1150" customWidth="1"/>
    <col min="1798" max="1798" width="3.75" style="1150" customWidth="1"/>
    <col min="1799" max="1799" width="3.375" style="1150" customWidth="1"/>
    <col min="1800" max="1800" width="4.125" style="1150" customWidth="1"/>
    <col min="1801" max="1801" width="3.375" style="1150" customWidth="1"/>
    <col min="1802" max="1802" width="10.5" style="1150" customWidth="1"/>
    <col min="1803" max="1803" width="3.75" style="1150" customWidth="1"/>
    <col min="1804" max="1804" width="9" style="1150"/>
    <col min="1805" max="1805" width="4.875" style="1150" customWidth="1"/>
    <col min="1806" max="1811" width="3.625" style="1150" customWidth="1"/>
    <col min="1812" max="2048" width="9" style="1150"/>
    <col min="2049" max="2049" width="23.25" style="1150" bestFit="1" customWidth="1"/>
    <col min="2050" max="2050" width="3.5" style="1150" customWidth="1"/>
    <col min="2051" max="2051" width="5.25" style="1150" bestFit="1" customWidth="1"/>
    <col min="2052" max="2052" width="3.875" style="1150" customWidth="1"/>
    <col min="2053" max="2053" width="3.375" style="1150" customWidth="1"/>
    <col min="2054" max="2054" width="3.75" style="1150" customWidth="1"/>
    <col min="2055" max="2055" width="3.375" style="1150" customWidth="1"/>
    <col min="2056" max="2056" width="4.125" style="1150" customWidth="1"/>
    <col min="2057" max="2057" width="3.375" style="1150" customWidth="1"/>
    <col min="2058" max="2058" width="10.5" style="1150" customWidth="1"/>
    <col min="2059" max="2059" width="3.75" style="1150" customWidth="1"/>
    <col min="2060" max="2060" width="9" style="1150"/>
    <col min="2061" max="2061" width="4.875" style="1150" customWidth="1"/>
    <col min="2062" max="2067" width="3.625" style="1150" customWidth="1"/>
    <col min="2068" max="2304" width="9" style="1150"/>
    <col min="2305" max="2305" width="23.25" style="1150" bestFit="1" customWidth="1"/>
    <col min="2306" max="2306" width="3.5" style="1150" customWidth="1"/>
    <col min="2307" max="2307" width="5.25" style="1150" bestFit="1" customWidth="1"/>
    <col min="2308" max="2308" width="3.875" style="1150" customWidth="1"/>
    <col min="2309" max="2309" width="3.375" style="1150" customWidth="1"/>
    <col min="2310" max="2310" width="3.75" style="1150" customWidth="1"/>
    <col min="2311" max="2311" width="3.375" style="1150" customWidth="1"/>
    <col min="2312" max="2312" width="4.125" style="1150" customWidth="1"/>
    <col min="2313" max="2313" width="3.375" style="1150" customWidth="1"/>
    <col min="2314" max="2314" width="10.5" style="1150" customWidth="1"/>
    <col min="2315" max="2315" width="3.75" style="1150" customWidth="1"/>
    <col min="2316" max="2316" width="9" style="1150"/>
    <col min="2317" max="2317" width="4.875" style="1150" customWidth="1"/>
    <col min="2318" max="2323" width="3.625" style="1150" customWidth="1"/>
    <col min="2324" max="2560" width="9" style="1150"/>
    <col min="2561" max="2561" width="23.25" style="1150" bestFit="1" customWidth="1"/>
    <col min="2562" max="2562" width="3.5" style="1150" customWidth="1"/>
    <col min="2563" max="2563" width="5.25" style="1150" bestFit="1" customWidth="1"/>
    <col min="2564" max="2564" width="3.875" style="1150" customWidth="1"/>
    <col min="2565" max="2565" width="3.375" style="1150" customWidth="1"/>
    <col min="2566" max="2566" width="3.75" style="1150" customWidth="1"/>
    <col min="2567" max="2567" width="3.375" style="1150" customWidth="1"/>
    <col min="2568" max="2568" width="4.125" style="1150" customWidth="1"/>
    <col min="2569" max="2569" width="3.375" style="1150" customWidth="1"/>
    <col min="2570" max="2570" width="10.5" style="1150" customWidth="1"/>
    <col min="2571" max="2571" width="3.75" style="1150" customWidth="1"/>
    <col min="2572" max="2572" width="9" style="1150"/>
    <col min="2573" max="2573" width="4.875" style="1150" customWidth="1"/>
    <col min="2574" max="2579" width="3.625" style="1150" customWidth="1"/>
    <col min="2580" max="2816" width="9" style="1150"/>
    <col min="2817" max="2817" width="23.25" style="1150" bestFit="1" customWidth="1"/>
    <col min="2818" max="2818" width="3.5" style="1150" customWidth="1"/>
    <col min="2819" max="2819" width="5.25" style="1150" bestFit="1" customWidth="1"/>
    <col min="2820" max="2820" width="3.875" style="1150" customWidth="1"/>
    <col min="2821" max="2821" width="3.375" style="1150" customWidth="1"/>
    <col min="2822" max="2822" width="3.75" style="1150" customWidth="1"/>
    <col min="2823" max="2823" width="3.375" style="1150" customWidth="1"/>
    <col min="2824" max="2824" width="4.125" style="1150" customWidth="1"/>
    <col min="2825" max="2825" width="3.375" style="1150" customWidth="1"/>
    <col min="2826" max="2826" width="10.5" style="1150" customWidth="1"/>
    <col min="2827" max="2827" width="3.75" style="1150" customWidth="1"/>
    <col min="2828" max="2828" width="9" style="1150"/>
    <col min="2829" max="2829" width="4.875" style="1150" customWidth="1"/>
    <col min="2830" max="2835" width="3.625" style="1150" customWidth="1"/>
    <col min="2836" max="3072" width="9" style="1150"/>
    <col min="3073" max="3073" width="23.25" style="1150" bestFit="1" customWidth="1"/>
    <col min="3074" max="3074" width="3.5" style="1150" customWidth="1"/>
    <col min="3075" max="3075" width="5.25" style="1150" bestFit="1" customWidth="1"/>
    <col min="3076" max="3076" width="3.875" style="1150" customWidth="1"/>
    <col min="3077" max="3077" width="3.375" style="1150" customWidth="1"/>
    <col min="3078" max="3078" width="3.75" style="1150" customWidth="1"/>
    <col min="3079" max="3079" width="3.375" style="1150" customWidth="1"/>
    <col min="3080" max="3080" width="4.125" style="1150" customWidth="1"/>
    <col min="3081" max="3081" width="3.375" style="1150" customWidth="1"/>
    <col min="3082" max="3082" width="10.5" style="1150" customWidth="1"/>
    <col min="3083" max="3083" width="3.75" style="1150" customWidth="1"/>
    <col min="3084" max="3084" width="9" style="1150"/>
    <col min="3085" max="3085" width="4.875" style="1150" customWidth="1"/>
    <col min="3086" max="3091" width="3.625" style="1150" customWidth="1"/>
    <col min="3092" max="3328" width="9" style="1150"/>
    <col min="3329" max="3329" width="23.25" style="1150" bestFit="1" customWidth="1"/>
    <col min="3330" max="3330" width="3.5" style="1150" customWidth="1"/>
    <col min="3331" max="3331" width="5.25" style="1150" bestFit="1" customWidth="1"/>
    <col min="3332" max="3332" width="3.875" style="1150" customWidth="1"/>
    <col min="3333" max="3333" width="3.375" style="1150" customWidth="1"/>
    <col min="3334" max="3334" width="3.75" style="1150" customWidth="1"/>
    <col min="3335" max="3335" width="3.375" style="1150" customWidth="1"/>
    <col min="3336" max="3336" width="4.125" style="1150" customWidth="1"/>
    <col min="3337" max="3337" width="3.375" style="1150" customWidth="1"/>
    <col min="3338" max="3338" width="10.5" style="1150" customWidth="1"/>
    <col min="3339" max="3339" width="3.75" style="1150" customWidth="1"/>
    <col min="3340" max="3340" width="9" style="1150"/>
    <col min="3341" max="3341" width="4.875" style="1150" customWidth="1"/>
    <col min="3342" max="3347" width="3.625" style="1150" customWidth="1"/>
    <col min="3348" max="3584" width="9" style="1150"/>
    <col min="3585" max="3585" width="23.25" style="1150" bestFit="1" customWidth="1"/>
    <col min="3586" max="3586" width="3.5" style="1150" customWidth="1"/>
    <col min="3587" max="3587" width="5.25" style="1150" bestFit="1" customWidth="1"/>
    <col min="3588" max="3588" width="3.875" style="1150" customWidth="1"/>
    <col min="3589" max="3589" width="3.375" style="1150" customWidth="1"/>
    <col min="3590" max="3590" width="3.75" style="1150" customWidth="1"/>
    <col min="3591" max="3591" width="3.375" style="1150" customWidth="1"/>
    <col min="3592" max="3592" width="4.125" style="1150" customWidth="1"/>
    <col min="3593" max="3593" width="3.375" style="1150" customWidth="1"/>
    <col min="3594" max="3594" width="10.5" style="1150" customWidth="1"/>
    <col min="3595" max="3595" width="3.75" style="1150" customWidth="1"/>
    <col min="3596" max="3596" width="9" style="1150"/>
    <col min="3597" max="3597" width="4.875" style="1150" customWidth="1"/>
    <col min="3598" max="3603" width="3.625" style="1150" customWidth="1"/>
    <col min="3604" max="3840" width="9" style="1150"/>
    <col min="3841" max="3841" width="23.25" style="1150" bestFit="1" customWidth="1"/>
    <col min="3842" max="3842" width="3.5" style="1150" customWidth="1"/>
    <col min="3843" max="3843" width="5.25" style="1150" bestFit="1" customWidth="1"/>
    <col min="3844" max="3844" width="3.875" style="1150" customWidth="1"/>
    <col min="3845" max="3845" width="3.375" style="1150" customWidth="1"/>
    <col min="3846" max="3846" width="3.75" style="1150" customWidth="1"/>
    <col min="3847" max="3847" width="3.375" style="1150" customWidth="1"/>
    <col min="3848" max="3848" width="4.125" style="1150" customWidth="1"/>
    <col min="3849" max="3849" width="3.375" style="1150" customWidth="1"/>
    <col min="3850" max="3850" width="10.5" style="1150" customWidth="1"/>
    <col min="3851" max="3851" width="3.75" style="1150" customWidth="1"/>
    <col min="3852" max="3852" width="9" style="1150"/>
    <col min="3853" max="3853" width="4.875" style="1150" customWidth="1"/>
    <col min="3854" max="3859" width="3.625" style="1150" customWidth="1"/>
    <col min="3860" max="4096" width="9" style="1150"/>
    <col min="4097" max="4097" width="23.25" style="1150" bestFit="1" customWidth="1"/>
    <col min="4098" max="4098" width="3.5" style="1150" customWidth="1"/>
    <col min="4099" max="4099" width="5.25" style="1150" bestFit="1" customWidth="1"/>
    <col min="4100" max="4100" width="3.875" style="1150" customWidth="1"/>
    <col min="4101" max="4101" width="3.375" style="1150" customWidth="1"/>
    <col min="4102" max="4102" width="3.75" style="1150" customWidth="1"/>
    <col min="4103" max="4103" width="3.375" style="1150" customWidth="1"/>
    <col min="4104" max="4104" width="4.125" style="1150" customWidth="1"/>
    <col min="4105" max="4105" width="3.375" style="1150" customWidth="1"/>
    <col min="4106" max="4106" width="10.5" style="1150" customWidth="1"/>
    <col min="4107" max="4107" width="3.75" style="1150" customWidth="1"/>
    <col min="4108" max="4108" width="9" style="1150"/>
    <col min="4109" max="4109" width="4.875" style="1150" customWidth="1"/>
    <col min="4110" max="4115" width="3.625" style="1150" customWidth="1"/>
    <col min="4116" max="4352" width="9" style="1150"/>
    <col min="4353" max="4353" width="23.25" style="1150" bestFit="1" customWidth="1"/>
    <col min="4354" max="4354" width="3.5" style="1150" customWidth="1"/>
    <col min="4355" max="4355" width="5.25" style="1150" bestFit="1" customWidth="1"/>
    <col min="4356" max="4356" width="3.875" style="1150" customWidth="1"/>
    <col min="4357" max="4357" width="3.375" style="1150" customWidth="1"/>
    <col min="4358" max="4358" width="3.75" style="1150" customWidth="1"/>
    <col min="4359" max="4359" width="3.375" style="1150" customWidth="1"/>
    <col min="4360" max="4360" width="4.125" style="1150" customWidth="1"/>
    <col min="4361" max="4361" width="3.375" style="1150" customWidth="1"/>
    <col min="4362" max="4362" width="10.5" style="1150" customWidth="1"/>
    <col min="4363" max="4363" width="3.75" style="1150" customWidth="1"/>
    <col min="4364" max="4364" width="9" style="1150"/>
    <col min="4365" max="4365" width="4.875" style="1150" customWidth="1"/>
    <col min="4366" max="4371" width="3.625" style="1150" customWidth="1"/>
    <col min="4372" max="4608" width="9" style="1150"/>
    <col min="4609" max="4609" width="23.25" style="1150" bestFit="1" customWidth="1"/>
    <col min="4610" max="4610" width="3.5" style="1150" customWidth="1"/>
    <col min="4611" max="4611" width="5.25" style="1150" bestFit="1" customWidth="1"/>
    <col min="4612" max="4612" width="3.875" style="1150" customWidth="1"/>
    <col min="4613" max="4613" width="3.375" style="1150" customWidth="1"/>
    <col min="4614" max="4614" width="3.75" style="1150" customWidth="1"/>
    <col min="4615" max="4615" width="3.375" style="1150" customWidth="1"/>
    <col min="4616" max="4616" width="4.125" style="1150" customWidth="1"/>
    <col min="4617" max="4617" width="3.375" style="1150" customWidth="1"/>
    <col min="4618" max="4618" width="10.5" style="1150" customWidth="1"/>
    <col min="4619" max="4619" width="3.75" style="1150" customWidth="1"/>
    <col min="4620" max="4620" width="9" style="1150"/>
    <col min="4621" max="4621" width="4.875" style="1150" customWidth="1"/>
    <col min="4622" max="4627" width="3.625" style="1150" customWidth="1"/>
    <col min="4628" max="4864" width="9" style="1150"/>
    <col min="4865" max="4865" width="23.25" style="1150" bestFit="1" customWidth="1"/>
    <col min="4866" max="4866" width="3.5" style="1150" customWidth="1"/>
    <col min="4867" max="4867" width="5.25" style="1150" bestFit="1" customWidth="1"/>
    <col min="4868" max="4868" width="3.875" style="1150" customWidth="1"/>
    <col min="4869" max="4869" width="3.375" style="1150" customWidth="1"/>
    <col min="4870" max="4870" width="3.75" style="1150" customWidth="1"/>
    <col min="4871" max="4871" width="3.375" style="1150" customWidth="1"/>
    <col min="4872" max="4872" width="4.125" style="1150" customWidth="1"/>
    <col min="4873" max="4873" width="3.375" style="1150" customWidth="1"/>
    <col min="4874" max="4874" width="10.5" style="1150" customWidth="1"/>
    <col min="4875" max="4875" width="3.75" style="1150" customWidth="1"/>
    <col min="4876" max="4876" width="9" style="1150"/>
    <col min="4877" max="4877" width="4.875" style="1150" customWidth="1"/>
    <col min="4878" max="4883" width="3.625" style="1150" customWidth="1"/>
    <col min="4884" max="5120" width="9" style="1150"/>
    <col min="5121" max="5121" width="23.25" style="1150" bestFit="1" customWidth="1"/>
    <col min="5122" max="5122" width="3.5" style="1150" customWidth="1"/>
    <col min="5123" max="5123" width="5.25" style="1150" bestFit="1" customWidth="1"/>
    <col min="5124" max="5124" width="3.875" style="1150" customWidth="1"/>
    <col min="5125" max="5125" width="3.375" style="1150" customWidth="1"/>
    <col min="5126" max="5126" width="3.75" style="1150" customWidth="1"/>
    <col min="5127" max="5127" width="3.375" style="1150" customWidth="1"/>
    <col min="5128" max="5128" width="4.125" style="1150" customWidth="1"/>
    <col min="5129" max="5129" width="3.375" style="1150" customWidth="1"/>
    <col min="5130" max="5130" width="10.5" style="1150" customWidth="1"/>
    <col min="5131" max="5131" width="3.75" style="1150" customWidth="1"/>
    <col min="5132" max="5132" width="9" style="1150"/>
    <col min="5133" max="5133" width="4.875" style="1150" customWidth="1"/>
    <col min="5134" max="5139" width="3.625" style="1150" customWidth="1"/>
    <col min="5140" max="5376" width="9" style="1150"/>
    <col min="5377" max="5377" width="23.25" style="1150" bestFit="1" customWidth="1"/>
    <col min="5378" max="5378" width="3.5" style="1150" customWidth="1"/>
    <col min="5379" max="5379" width="5.25" style="1150" bestFit="1" customWidth="1"/>
    <col min="5380" max="5380" width="3.875" style="1150" customWidth="1"/>
    <col min="5381" max="5381" width="3.375" style="1150" customWidth="1"/>
    <col min="5382" max="5382" width="3.75" style="1150" customWidth="1"/>
    <col min="5383" max="5383" width="3.375" style="1150" customWidth="1"/>
    <col min="5384" max="5384" width="4.125" style="1150" customWidth="1"/>
    <col min="5385" max="5385" width="3.375" style="1150" customWidth="1"/>
    <col min="5386" max="5386" width="10.5" style="1150" customWidth="1"/>
    <col min="5387" max="5387" width="3.75" style="1150" customWidth="1"/>
    <col min="5388" max="5388" width="9" style="1150"/>
    <col min="5389" max="5389" width="4.875" style="1150" customWidth="1"/>
    <col min="5390" max="5395" width="3.625" style="1150" customWidth="1"/>
    <col min="5396" max="5632" width="9" style="1150"/>
    <col min="5633" max="5633" width="23.25" style="1150" bestFit="1" customWidth="1"/>
    <col min="5634" max="5634" width="3.5" style="1150" customWidth="1"/>
    <col min="5635" max="5635" width="5.25" style="1150" bestFit="1" customWidth="1"/>
    <col min="5636" max="5636" width="3.875" style="1150" customWidth="1"/>
    <col min="5637" max="5637" width="3.375" style="1150" customWidth="1"/>
    <col min="5638" max="5638" width="3.75" style="1150" customWidth="1"/>
    <col min="5639" max="5639" width="3.375" style="1150" customWidth="1"/>
    <col min="5640" max="5640" width="4.125" style="1150" customWidth="1"/>
    <col min="5641" max="5641" width="3.375" style="1150" customWidth="1"/>
    <col min="5642" max="5642" width="10.5" style="1150" customWidth="1"/>
    <col min="5643" max="5643" width="3.75" style="1150" customWidth="1"/>
    <col min="5644" max="5644" width="9" style="1150"/>
    <col min="5645" max="5645" width="4.875" style="1150" customWidth="1"/>
    <col min="5646" max="5651" width="3.625" style="1150" customWidth="1"/>
    <col min="5652" max="5888" width="9" style="1150"/>
    <col min="5889" max="5889" width="23.25" style="1150" bestFit="1" customWidth="1"/>
    <col min="5890" max="5890" width="3.5" style="1150" customWidth="1"/>
    <col min="5891" max="5891" width="5.25" style="1150" bestFit="1" customWidth="1"/>
    <col min="5892" max="5892" width="3.875" style="1150" customWidth="1"/>
    <col min="5893" max="5893" width="3.375" style="1150" customWidth="1"/>
    <col min="5894" max="5894" width="3.75" style="1150" customWidth="1"/>
    <col min="5895" max="5895" width="3.375" style="1150" customWidth="1"/>
    <col min="5896" max="5896" width="4.125" style="1150" customWidth="1"/>
    <col min="5897" max="5897" width="3.375" style="1150" customWidth="1"/>
    <col min="5898" max="5898" width="10.5" style="1150" customWidth="1"/>
    <col min="5899" max="5899" width="3.75" style="1150" customWidth="1"/>
    <col min="5900" max="5900" width="9" style="1150"/>
    <col min="5901" max="5901" width="4.875" style="1150" customWidth="1"/>
    <col min="5902" max="5907" width="3.625" style="1150" customWidth="1"/>
    <col min="5908" max="6144" width="9" style="1150"/>
    <col min="6145" max="6145" width="23.25" style="1150" bestFit="1" customWidth="1"/>
    <col min="6146" max="6146" width="3.5" style="1150" customWidth="1"/>
    <col min="6147" max="6147" width="5.25" style="1150" bestFit="1" customWidth="1"/>
    <col min="6148" max="6148" width="3.875" style="1150" customWidth="1"/>
    <col min="6149" max="6149" width="3.375" style="1150" customWidth="1"/>
    <col min="6150" max="6150" width="3.75" style="1150" customWidth="1"/>
    <col min="6151" max="6151" width="3.375" style="1150" customWidth="1"/>
    <col min="6152" max="6152" width="4.125" style="1150" customWidth="1"/>
    <col min="6153" max="6153" width="3.375" style="1150" customWidth="1"/>
    <col min="6154" max="6154" width="10.5" style="1150" customWidth="1"/>
    <col min="6155" max="6155" width="3.75" style="1150" customWidth="1"/>
    <col min="6156" max="6156" width="9" style="1150"/>
    <col min="6157" max="6157" width="4.875" style="1150" customWidth="1"/>
    <col min="6158" max="6163" width="3.625" style="1150" customWidth="1"/>
    <col min="6164" max="6400" width="9" style="1150"/>
    <col min="6401" max="6401" width="23.25" style="1150" bestFit="1" customWidth="1"/>
    <col min="6402" max="6402" width="3.5" style="1150" customWidth="1"/>
    <col min="6403" max="6403" width="5.25" style="1150" bestFit="1" customWidth="1"/>
    <col min="6404" max="6404" width="3.875" style="1150" customWidth="1"/>
    <col min="6405" max="6405" width="3.375" style="1150" customWidth="1"/>
    <col min="6406" max="6406" width="3.75" style="1150" customWidth="1"/>
    <col min="6407" max="6407" width="3.375" style="1150" customWidth="1"/>
    <col min="6408" max="6408" width="4.125" style="1150" customWidth="1"/>
    <col min="6409" max="6409" width="3.375" style="1150" customWidth="1"/>
    <col min="6410" max="6410" width="10.5" style="1150" customWidth="1"/>
    <col min="6411" max="6411" width="3.75" style="1150" customWidth="1"/>
    <col min="6412" max="6412" width="9" style="1150"/>
    <col min="6413" max="6413" width="4.875" style="1150" customWidth="1"/>
    <col min="6414" max="6419" width="3.625" style="1150" customWidth="1"/>
    <col min="6420" max="6656" width="9" style="1150"/>
    <col min="6657" max="6657" width="23.25" style="1150" bestFit="1" customWidth="1"/>
    <col min="6658" max="6658" width="3.5" style="1150" customWidth="1"/>
    <col min="6659" max="6659" width="5.25" style="1150" bestFit="1" customWidth="1"/>
    <col min="6660" max="6660" width="3.875" style="1150" customWidth="1"/>
    <col min="6661" max="6661" width="3.375" style="1150" customWidth="1"/>
    <col min="6662" max="6662" width="3.75" style="1150" customWidth="1"/>
    <col min="6663" max="6663" width="3.375" style="1150" customWidth="1"/>
    <col min="6664" max="6664" width="4.125" style="1150" customWidth="1"/>
    <col min="6665" max="6665" width="3.375" style="1150" customWidth="1"/>
    <col min="6666" max="6666" width="10.5" style="1150" customWidth="1"/>
    <col min="6667" max="6667" width="3.75" style="1150" customWidth="1"/>
    <col min="6668" max="6668" width="9" style="1150"/>
    <col min="6669" max="6669" width="4.875" style="1150" customWidth="1"/>
    <col min="6670" max="6675" width="3.625" style="1150" customWidth="1"/>
    <col min="6676" max="6912" width="9" style="1150"/>
    <col min="6913" max="6913" width="23.25" style="1150" bestFit="1" customWidth="1"/>
    <col min="6914" max="6914" width="3.5" style="1150" customWidth="1"/>
    <col min="6915" max="6915" width="5.25" style="1150" bestFit="1" customWidth="1"/>
    <col min="6916" max="6916" width="3.875" style="1150" customWidth="1"/>
    <col min="6917" max="6917" width="3.375" style="1150" customWidth="1"/>
    <col min="6918" max="6918" width="3.75" style="1150" customWidth="1"/>
    <col min="6919" max="6919" width="3.375" style="1150" customWidth="1"/>
    <col min="6920" max="6920" width="4.125" style="1150" customWidth="1"/>
    <col min="6921" max="6921" width="3.375" style="1150" customWidth="1"/>
    <col min="6922" max="6922" width="10.5" style="1150" customWidth="1"/>
    <col min="6923" max="6923" width="3.75" style="1150" customWidth="1"/>
    <col min="6924" max="6924" width="9" style="1150"/>
    <col min="6925" max="6925" width="4.875" style="1150" customWidth="1"/>
    <col min="6926" max="6931" width="3.625" style="1150" customWidth="1"/>
    <col min="6932" max="7168" width="9" style="1150"/>
    <col min="7169" max="7169" width="23.25" style="1150" bestFit="1" customWidth="1"/>
    <col min="7170" max="7170" width="3.5" style="1150" customWidth="1"/>
    <col min="7171" max="7171" width="5.25" style="1150" bestFit="1" customWidth="1"/>
    <col min="7172" max="7172" width="3.875" style="1150" customWidth="1"/>
    <col min="7173" max="7173" width="3.375" style="1150" customWidth="1"/>
    <col min="7174" max="7174" width="3.75" style="1150" customWidth="1"/>
    <col min="7175" max="7175" width="3.375" style="1150" customWidth="1"/>
    <col min="7176" max="7176" width="4.125" style="1150" customWidth="1"/>
    <col min="7177" max="7177" width="3.375" style="1150" customWidth="1"/>
    <col min="7178" max="7178" width="10.5" style="1150" customWidth="1"/>
    <col min="7179" max="7179" width="3.75" style="1150" customWidth="1"/>
    <col min="7180" max="7180" width="9" style="1150"/>
    <col min="7181" max="7181" width="4.875" style="1150" customWidth="1"/>
    <col min="7182" max="7187" width="3.625" style="1150" customWidth="1"/>
    <col min="7188" max="7424" width="9" style="1150"/>
    <col min="7425" max="7425" width="23.25" style="1150" bestFit="1" customWidth="1"/>
    <col min="7426" max="7426" width="3.5" style="1150" customWidth="1"/>
    <col min="7427" max="7427" width="5.25" style="1150" bestFit="1" customWidth="1"/>
    <col min="7428" max="7428" width="3.875" style="1150" customWidth="1"/>
    <col min="7429" max="7429" width="3.375" style="1150" customWidth="1"/>
    <col min="7430" max="7430" width="3.75" style="1150" customWidth="1"/>
    <col min="7431" max="7431" width="3.375" style="1150" customWidth="1"/>
    <col min="7432" max="7432" width="4.125" style="1150" customWidth="1"/>
    <col min="7433" max="7433" width="3.375" style="1150" customWidth="1"/>
    <col min="7434" max="7434" width="10.5" style="1150" customWidth="1"/>
    <col min="7435" max="7435" width="3.75" style="1150" customWidth="1"/>
    <col min="7436" max="7436" width="9" style="1150"/>
    <col min="7437" max="7437" width="4.875" style="1150" customWidth="1"/>
    <col min="7438" max="7443" width="3.625" style="1150" customWidth="1"/>
    <col min="7444" max="7680" width="9" style="1150"/>
    <col min="7681" max="7681" width="23.25" style="1150" bestFit="1" customWidth="1"/>
    <col min="7682" max="7682" width="3.5" style="1150" customWidth="1"/>
    <col min="7683" max="7683" width="5.25" style="1150" bestFit="1" customWidth="1"/>
    <col min="7684" max="7684" width="3.875" style="1150" customWidth="1"/>
    <col min="7685" max="7685" width="3.375" style="1150" customWidth="1"/>
    <col min="7686" max="7686" width="3.75" style="1150" customWidth="1"/>
    <col min="7687" max="7687" width="3.375" style="1150" customWidth="1"/>
    <col min="7688" max="7688" width="4.125" style="1150" customWidth="1"/>
    <col min="7689" max="7689" width="3.375" style="1150" customWidth="1"/>
    <col min="7690" max="7690" width="10.5" style="1150" customWidth="1"/>
    <col min="7691" max="7691" width="3.75" style="1150" customWidth="1"/>
    <col min="7692" max="7692" width="9" style="1150"/>
    <col min="7693" max="7693" width="4.875" style="1150" customWidth="1"/>
    <col min="7694" max="7699" width="3.625" style="1150" customWidth="1"/>
    <col min="7700" max="7936" width="9" style="1150"/>
    <col min="7937" max="7937" width="23.25" style="1150" bestFit="1" customWidth="1"/>
    <col min="7938" max="7938" width="3.5" style="1150" customWidth="1"/>
    <col min="7939" max="7939" width="5.25" style="1150" bestFit="1" customWidth="1"/>
    <col min="7940" max="7940" width="3.875" style="1150" customWidth="1"/>
    <col min="7941" max="7941" width="3.375" style="1150" customWidth="1"/>
    <col min="7942" max="7942" width="3.75" style="1150" customWidth="1"/>
    <col min="7943" max="7943" width="3.375" style="1150" customWidth="1"/>
    <col min="7944" max="7944" width="4.125" style="1150" customWidth="1"/>
    <col min="7945" max="7945" width="3.375" style="1150" customWidth="1"/>
    <col min="7946" max="7946" width="10.5" style="1150" customWidth="1"/>
    <col min="7947" max="7947" width="3.75" style="1150" customWidth="1"/>
    <col min="7948" max="7948" width="9" style="1150"/>
    <col min="7949" max="7949" width="4.875" style="1150" customWidth="1"/>
    <col min="7950" max="7955" width="3.625" style="1150" customWidth="1"/>
    <col min="7956" max="8192" width="9" style="1150"/>
    <col min="8193" max="8193" width="23.25" style="1150" bestFit="1" customWidth="1"/>
    <col min="8194" max="8194" width="3.5" style="1150" customWidth="1"/>
    <col min="8195" max="8195" width="5.25" style="1150" bestFit="1" customWidth="1"/>
    <col min="8196" max="8196" width="3.875" style="1150" customWidth="1"/>
    <col min="8197" max="8197" width="3.375" style="1150" customWidth="1"/>
    <col min="8198" max="8198" width="3.75" style="1150" customWidth="1"/>
    <col min="8199" max="8199" width="3.375" style="1150" customWidth="1"/>
    <col min="8200" max="8200" width="4.125" style="1150" customWidth="1"/>
    <col min="8201" max="8201" width="3.375" style="1150" customWidth="1"/>
    <col min="8202" max="8202" width="10.5" style="1150" customWidth="1"/>
    <col min="8203" max="8203" width="3.75" style="1150" customWidth="1"/>
    <col min="8204" max="8204" width="9" style="1150"/>
    <col min="8205" max="8205" width="4.875" style="1150" customWidth="1"/>
    <col min="8206" max="8211" width="3.625" style="1150" customWidth="1"/>
    <col min="8212" max="8448" width="9" style="1150"/>
    <col min="8449" max="8449" width="23.25" style="1150" bestFit="1" customWidth="1"/>
    <col min="8450" max="8450" width="3.5" style="1150" customWidth="1"/>
    <col min="8451" max="8451" width="5.25" style="1150" bestFit="1" customWidth="1"/>
    <col min="8452" max="8452" width="3.875" style="1150" customWidth="1"/>
    <col min="8453" max="8453" width="3.375" style="1150" customWidth="1"/>
    <col min="8454" max="8454" width="3.75" style="1150" customWidth="1"/>
    <col min="8455" max="8455" width="3.375" style="1150" customWidth="1"/>
    <col min="8456" max="8456" width="4.125" style="1150" customWidth="1"/>
    <col min="8457" max="8457" width="3.375" style="1150" customWidth="1"/>
    <col min="8458" max="8458" width="10.5" style="1150" customWidth="1"/>
    <col min="8459" max="8459" width="3.75" style="1150" customWidth="1"/>
    <col min="8460" max="8460" width="9" style="1150"/>
    <col min="8461" max="8461" width="4.875" style="1150" customWidth="1"/>
    <col min="8462" max="8467" width="3.625" style="1150" customWidth="1"/>
    <col min="8468" max="8704" width="9" style="1150"/>
    <col min="8705" max="8705" width="23.25" style="1150" bestFit="1" customWidth="1"/>
    <col min="8706" max="8706" width="3.5" style="1150" customWidth="1"/>
    <col min="8707" max="8707" width="5.25" style="1150" bestFit="1" customWidth="1"/>
    <col min="8708" max="8708" width="3.875" style="1150" customWidth="1"/>
    <col min="8709" max="8709" width="3.375" style="1150" customWidth="1"/>
    <col min="8710" max="8710" width="3.75" style="1150" customWidth="1"/>
    <col min="8711" max="8711" width="3.375" style="1150" customWidth="1"/>
    <col min="8712" max="8712" width="4.125" style="1150" customWidth="1"/>
    <col min="8713" max="8713" width="3.375" style="1150" customWidth="1"/>
    <col min="8714" max="8714" width="10.5" style="1150" customWidth="1"/>
    <col min="8715" max="8715" width="3.75" style="1150" customWidth="1"/>
    <col min="8716" max="8716" width="9" style="1150"/>
    <col min="8717" max="8717" width="4.875" style="1150" customWidth="1"/>
    <col min="8718" max="8723" width="3.625" style="1150" customWidth="1"/>
    <col min="8724" max="8960" width="9" style="1150"/>
    <col min="8961" max="8961" width="23.25" style="1150" bestFit="1" customWidth="1"/>
    <col min="8962" max="8962" width="3.5" style="1150" customWidth="1"/>
    <col min="8963" max="8963" width="5.25" style="1150" bestFit="1" customWidth="1"/>
    <col min="8964" max="8964" width="3.875" style="1150" customWidth="1"/>
    <col min="8965" max="8965" width="3.375" style="1150" customWidth="1"/>
    <col min="8966" max="8966" width="3.75" style="1150" customWidth="1"/>
    <col min="8967" max="8967" width="3.375" style="1150" customWidth="1"/>
    <col min="8968" max="8968" width="4.125" style="1150" customWidth="1"/>
    <col min="8969" max="8969" width="3.375" style="1150" customWidth="1"/>
    <col min="8970" max="8970" width="10.5" style="1150" customWidth="1"/>
    <col min="8971" max="8971" width="3.75" style="1150" customWidth="1"/>
    <col min="8972" max="8972" width="9" style="1150"/>
    <col min="8973" max="8973" width="4.875" style="1150" customWidth="1"/>
    <col min="8974" max="8979" width="3.625" style="1150" customWidth="1"/>
    <col min="8980" max="9216" width="9" style="1150"/>
    <col min="9217" max="9217" width="23.25" style="1150" bestFit="1" customWidth="1"/>
    <col min="9218" max="9218" width="3.5" style="1150" customWidth="1"/>
    <col min="9219" max="9219" width="5.25" style="1150" bestFit="1" customWidth="1"/>
    <col min="9220" max="9220" width="3.875" style="1150" customWidth="1"/>
    <col min="9221" max="9221" width="3.375" style="1150" customWidth="1"/>
    <col min="9222" max="9222" width="3.75" style="1150" customWidth="1"/>
    <col min="9223" max="9223" width="3.375" style="1150" customWidth="1"/>
    <col min="9224" max="9224" width="4.125" style="1150" customWidth="1"/>
    <col min="9225" max="9225" width="3.375" style="1150" customWidth="1"/>
    <col min="9226" max="9226" width="10.5" style="1150" customWidth="1"/>
    <col min="9227" max="9227" width="3.75" style="1150" customWidth="1"/>
    <col min="9228" max="9228" width="9" style="1150"/>
    <col min="9229" max="9229" width="4.875" style="1150" customWidth="1"/>
    <col min="9230" max="9235" width="3.625" style="1150" customWidth="1"/>
    <col min="9236" max="9472" width="9" style="1150"/>
    <col min="9473" max="9473" width="23.25" style="1150" bestFit="1" customWidth="1"/>
    <col min="9474" max="9474" width="3.5" style="1150" customWidth="1"/>
    <col min="9475" max="9475" width="5.25" style="1150" bestFit="1" customWidth="1"/>
    <col min="9476" max="9476" width="3.875" style="1150" customWidth="1"/>
    <col min="9477" max="9477" width="3.375" style="1150" customWidth="1"/>
    <col min="9478" max="9478" width="3.75" style="1150" customWidth="1"/>
    <col min="9479" max="9479" width="3.375" style="1150" customWidth="1"/>
    <col min="9480" max="9480" width="4.125" style="1150" customWidth="1"/>
    <col min="9481" max="9481" width="3.375" style="1150" customWidth="1"/>
    <col min="9482" max="9482" width="10.5" style="1150" customWidth="1"/>
    <col min="9483" max="9483" width="3.75" style="1150" customWidth="1"/>
    <col min="9484" max="9484" width="9" style="1150"/>
    <col min="9485" max="9485" width="4.875" style="1150" customWidth="1"/>
    <col min="9486" max="9491" width="3.625" style="1150" customWidth="1"/>
    <col min="9492" max="9728" width="9" style="1150"/>
    <col min="9729" max="9729" width="23.25" style="1150" bestFit="1" customWidth="1"/>
    <col min="9730" max="9730" width="3.5" style="1150" customWidth="1"/>
    <col min="9731" max="9731" width="5.25" style="1150" bestFit="1" customWidth="1"/>
    <col min="9732" max="9732" width="3.875" style="1150" customWidth="1"/>
    <col min="9733" max="9733" width="3.375" style="1150" customWidth="1"/>
    <col min="9734" max="9734" width="3.75" style="1150" customWidth="1"/>
    <col min="9735" max="9735" width="3.375" style="1150" customWidth="1"/>
    <col min="9736" max="9736" width="4.125" style="1150" customWidth="1"/>
    <col min="9737" max="9737" width="3.375" style="1150" customWidth="1"/>
    <col min="9738" max="9738" width="10.5" style="1150" customWidth="1"/>
    <col min="9739" max="9739" width="3.75" style="1150" customWidth="1"/>
    <col min="9740" max="9740" width="9" style="1150"/>
    <col min="9741" max="9741" width="4.875" style="1150" customWidth="1"/>
    <col min="9742" max="9747" width="3.625" style="1150" customWidth="1"/>
    <col min="9748" max="9984" width="9" style="1150"/>
    <col min="9985" max="9985" width="23.25" style="1150" bestFit="1" customWidth="1"/>
    <col min="9986" max="9986" width="3.5" style="1150" customWidth="1"/>
    <col min="9987" max="9987" width="5.25" style="1150" bestFit="1" customWidth="1"/>
    <col min="9988" max="9988" width="3.875" style="1150" customWidth="1"/>
    <col min="9989" max="9989" width="3.375" style="1150" customWidth="1"/>
    <col min="9990" max="9990" width="3.75" style="1150" customWidth="1"/>
    <col min="9991" max="9991" width="3.375" style="1150" customWidth="1"/>
    <col min="9992" max="9992" width="4.125" style="1150" customWidth="1"/>
    <col min="9993" max="9993" width="3.375" style="1150" customWidth="1"/>
    <col min="9994" max="9994" width="10.5" style="1150" customWidth="1"/>
    <col min="9995" max="9995" width="3.75" style="1150" customWidth="1"/>
    <col min="9996" max="9996" width="9" style="1150"/>
    <col min="9997" max="9997" width="4.875" style="1150" customWidth="1"/>
    <col min="9998" max="10003" width="3.625" style="1150" customWidth="1"/>
    <col min="10004" max="10240" width="9" style="1150"/>
    <col min="10241" max="10241" width="23.25" style="1150" bestFit="1" customWidth="1"/>
    <col min="10242" max="10242" width="3.5" style="1150" customWidth="1"/>
    <col min="10243" max="10243" width="5.25" style="1150" bestFit="1" customWidth="1"/>
    <col min="10244" max="10244" width="3.875" style="1150" customWidth="1"/>
    <col min="10245" max="10245" width="3.375" style="1150" customWidth="1"/>
    <col min="10246" max="10246" width="3.75" style="1150" customWidth="1"/>
    <col min="10247" max="10247" width="3.375" style="1150" customWidth="1"/>
    <col min="10248" max="10248" width="4.125" style="1150" customWidth="1"/>
    <col min="10249" max="10249" width="3.375" style="1150" customWidth="1"/>
    <col min="10250" max="10250" width="10.5" style="1150" customWidth="1"/>
    <col min="10251" max="10251" width="3.75" style="1150" customWidth="1"/>
    <col min="10252" max="10252" width="9" style="1150"/>
    <col min="10253" max="10253" width="4.875" style="1150" customWidth="1"/>
    <col min="10254" max="10259" width="3.625" style="1150" customWidth="1"/>
    <col min="10260" max="10496" width="9" style="1150"/>
    <col min="10497" max="10497" width="23.25" style="1150" bestFit="1" customWidth="1"/>
    <col min="10498" max="10498" width="3.5" style="1150" customWidth="1"/>
    <col min="10499" max="10499" width="5.25" style="1150" bestFit="1" customWidth="1"/>
    <col min="10500" max="10500" width="3.875" style="1150" customWidth="1"/>
    <col min="10501" max="10501" width="3.375" style="1150" customWidth="1"/>
    <col min="10502" max="10502" width="3.75" style="1150" customWidth="1"/>
    <col min="10503" max="10503" width="3.375" style="1150" customWidth="1"/>
    <col min="10504" max="10504" width="4.125" style="1150" customWidth="1"/>
    <col min="10505" max="10505" width="3.375" style="1150" customWidth="1"/>
    <col min="10506" max="10506" width="10.5" style="1150" customWidth="1"/>
    <col min="10507" max="10507" width="3.75" style="1150" customWidth="1"/>
    <col min="10508" max="10508" width="9" style="1150"/>
    <col min="10509" max="10509" width="4.875" style="1150" customWidth="1"/>
    <col min="10510" max="10515" width="3.625" style="1150" customWidth="1"/>
    <col min="10516" max="10752" width="9" style="1150"/>
    <col min="10753" max="10753" width="23.25" style="1150" bestFit="1" customWidth="1"/>
    <col min="10754" max="10754" width="3.5" style="1150" customWidth="1"/>
    <col min="10755" max="10755" width="5.25" style="1150" bestFit="1" customWidth="1"/>
    <col min="10756" max="10756" width="3.875" style="1150" customWidth="1"/>
    <col min="10757" max="10757" width="3.375" style="1150" customWidth="1"/>
    <col min="10758" max="10758" width="3.75" style="1150" customWidth="1"/>
    <col min="10759" max="10759" width="3.375" style="1150" customWidth="1"/>
    <col min="10760" max="10760" width="4.125" style="1150" customWidth="1"/>
    <col min="10761" max="10761" width="3.375" style="1150" customWidth="1"/>
    <col min="10762" max="10762" width="10.5" style="1150" customWidth="1"/>
    <col min="10763" max="10763" width="3.75" style="1150" customWidth="1"/>
    <col min="10764" max="10764" width="9" style="1150"/>
    <col min="10765" max="10765" width="4.875" style="1150" customWidth="1"/>
    <col min="10766" max="10771" width="3.625" style="1150" customWidth="1"/>
    <col min="10772" max="11008" width="9" style="1150"/>
    <col min="11009" max="11009" width="23.25" style="1150" bestFit="1" customWidth="1"/>
    <col min="11010" max="11010" width="3.5" style="1150" customWidth="1"/>
    <col min="11011" max="11011" width="5.25" style="1150" bestFit="1" customWidth="1"/>
    <col min="11012" max="11012" width="3.875" style="1150" customWidth="1"/>
    <col min="11013" max="11013" width="3.375" style="1150" customWidth="1"/>
    <col min="11014" max="11014" width="3.75" style="1150" customWidth="1"/>
    <col min="11015" max="11015" width="3.375" style="1150" customWidth="1"/>
    <col min="11016" max="11016" width="4.125" style="1150" customWidth="1"/>
    <col min="11017" max="11017" width="3.375" style="1150" customWidth="1"/>
    <col min="11018" max="11018" width="10.5" style="1150" customWidth="1"/>
    <col min="11019" max="11019" width="3.75" style="1150" customWidth="1"/>
    <col min="11020" max="11020" width="9" style="1150"/>
    <col min="11021" max="11021" width="4.875" style="1150" customWidth="1"/>
    <col min="11022" max="11027" width="3.625" style="1150" customWidth="1"/>
    <col min="11028" max="11264" width="9" style="1150"/>
    <col min="11265" max="11265" width="23.25" style="1150" bestFit="1" customWidth="1"/>
    <col min="11266" max="11266" width="3.5" style="1150" customWidth="1"/>
    <col min="11267" max="11267" width="5.25" style="1150" bestFit="1" customWidth="1"/>
    <col min="11268" max="11268" width="3.875" style="1150" customWidth="1"/>
    <col min="11269" max="11269" width="3.375" style="1150" customWidth="1"/>
    <col min="11270" max="11270" width="3.75" style="1150" customWidth="1"/>
    <col min="11271" max="11271" width="3.375" style="1150" customWidth="1"/>
    <col min="11272" max="11272" width="4.125" style="1150" customWidth="1"/>
    <col min="11273" max="11273" width="3.375" style="1150" customWidth="1"/>
    <col min="11274" max="11274" width="10.5" style="1150" customWidth="1"/>
    <col min="11275" max="11275" width="3.75" style="1150" customWidth="1"/>
    <col min="11276" max="11276" width="9" style="1150"/>
    <col min="11277" max="11277" width="4.875" style="1150" customWidth="1"/>
    <col min="11278" max="11283" width="3.625" style="1150" customWidth="1"/>
    <col min="11284" max="11520" width="9" style="1150"/>
    <col min="11521" max="11521" width="23.25" style="1150" bestFit="1" customWidth="1"/>
    <col min="11522" max="11522" width="3.5" style="1150" customWidth="1"/>
    <col min="11523" max="11523" width="5.25" style="1150" bestFit="1" customWidth="1"/>
    <col min="11524" max="11524" width="3.875" style="1150" customWidth="1"/>
    <col min="11525" max="11525" width="3.375" style="1150" customWidth="1"/>
    <col min="11526" max="11526" width="3.75" style="1150" customWidth="1"/>
    <col min="11527" max="11527" width="3.375" style="1150" customWidth="1"/>
    <col min="11528" max="11528" width="4.125" style="1150" customWidth="1"/>
    <col min="11529" max="11529" width="3.375" style="1150" customWidth="1"/>
    <col min="11530" max="11530" width="10.5" style="1150" customWidth="1"/>
    <col min="11531" max="11531" width="3.75" style="1150" customWidth="1"/>
    <col min="11532" max="11532" width="9" style="1150"/>
    <col min="11533" max="11533" width="4.875" style="1150" customWidth="1"/>
    <col min="11534" max="11539" width="3.625" style="1150" customWidth="1"/>
    <col min="11540" max="11776" width="9" style="1150"/>
    <col min="11777" max="11777" width="23.25" style="1150" bestFit="1" customWidth="1"/>
    <col min="11778" max="11778" width="3.5" style="1150" customWidth="1"/>
    <col min="11779" max="11779" width="5.25" style="1150" bestFit="1" customWidth="1"/>
    <col min="11780" max="11780" width="3.875" style="1150" customWidth="1"/>
    <col min="11781" max="11781" width="3.375" style="1150" customWidth="1"/>
    <col min="11782" max="11782" width="3.75" style="1150" customWidth="1"/>
    <col min="11783" max="11783" width="3.375" style="1150" customWidth="1"/>
    <col min="11784" max="11784" width="4.125" style="1150" customWidth="1"/>
    <col min="11785" max="11785" width="3.375" style="1150" customWidth="1"/>
    <col min="11786" max="11786" width="10.5" style="1150" customWidth="1"/>
    <col min="11787" max="11787" width="3.75" style="1150" customWidth="1"/>
    <col min="11788" max="11788" width="9" style="1150"/>
    <col min="11789" max="11789" width="4.875" style="1150" customWidth="1"/>
    <col min="11790" max="11795" width="3.625" style="1150" customWidth="1"/>
    <col min="11796" max="12032" width="9" style="1150"/>
    <col min="12033" max="12033" width="23.25" style="1150" bestFit="1" customWidth="1"/>
    <col min="12034" max="12034" width="3.5" style="1150" customWidth="1"/>
    <col min="12035" max="12035" width="5.25" style="1150" bestFit="1" customWidth="1"/>
    <col min="12036" max="12036" width="3.875" style="1150" customWidth="1"/>
    <col min="12037" max="12037" width="3.375" style="1150" customWidth="1"/>
    <col min="12038" max="12038" width="3.75" style="1150" customWidth="1"/>
    <col min="12039" max="12039" width="3.375" style="1150" customWidth="1"/>
    <col min="12040" max="12040" width="4.125" style="1150" customWidth="1"/>
    <col min="12041" max="12041" width="3.375" style="1150" customWidth="1"/>
    <col min="12042" max="12042" width="10.5" style="1150" customWidth="1"/>
    <col min="12043" max="12043" width="3.75" style="1150" customWidth="1"/>
    <col min="12044" max="12044" width="9" style="1150"/>
    <col min="12045" max="12045" width="4.875" style="1150" customWidth="1"/>
    <col min="12046" max="12051" width="3.625" style="1150" customWidth="1"/>
    <col min="12052" max="12288" width="9" style="1150"/>
    <col min="12289" max="12289" width="23.25" style="1150" bestFit="1" customWidth="1"/>
    <col min="12290" max="12290" width="3.5" style="1150" customWidth="1"/>
    <col min="12291" max="12291" width="5.25" style="1150" bestFit="1" customWidth="1"/>
    <col min="12292" max="12292" width="3.875" style="1150" customWidth="1"/>
    <col min="12293" max="12293" width="3.375" style="1150" customWidth="1"/>
    <col min="12294" max="12294" width="3.75" style="1150" customWidth="1"/>
    <col min="12295" max="12295" width="3.375" style="1150" customWidth="1"/>
    <col min="12296" max="12296" width="4.125" style="1150" customWidth="1"/>
    <col min="12297" max="12297" width="3.375" style="1150" customWidth="1"/>
    <col min="12298" max="12298" width="10.5" style="1150" customWidth="1"/>
    <col min="12299" max="12299" width="3.75" style="1150" customWidth="1"/>
    <col min="12300" max="12300" width="9" style="1150"/>
    <col min="12301" max="12301" width="4.875" style="1150" customWidth="1"/>
    <col min="12302" max="12307" width="3.625" style="1150" customWidth="1"/>
    <col min="12308" max="12544" width="9" style="1150"/>
    <col min="12545" max="12545" width="23.25" style="1150" bestFit="1" customWidth="1"/>
    <col min="12546" max="12546" width="3.5" style="1150" customWidth="1"/>
    <col min="12547" max="12547" width="5.25" style="1150" bestFit="1" customWidth="1"/>
    <col min="12548" max="12548" width="3.875" style="1150" customWidth="1"/>
    <col min="12549" max="12549" width="3.375" style="1150" customWidth="1"/>
    <col min="12550" max="12550" width="3.75" style="1150" customWidth="1"/>
    <col min="12551" max="12551" width="3.375" style="1150" customWidth="1"/>
    <col min="12552" max="12552" width="4.125" style="1150" customWidth="1"/>
    <col min="12553" max="12553" width="3.375" style="1150" customWidth="1"/>
    <col min="12554" max="12554" width="10.5" style="1150" customWidth="1"/>
    <col min="12555" max="12555" width="3.75" style="1150" customWidth="1"/>
    <col min="12556" max="12556" width="9" style="1150"/>
    <col min="12557" max="12557" width="4.875" style="1150" customWidth="1"/>
    <col min="12558" max="12563" width="3.625" style="1150" customWidth="1"/>
    <col min="12564" max="12800" width="9" style="1150"/>
    <col min="12801" max="12801" width="23.25" style="1150" bestFit="1" customWidth="1"/>
    <col min="12802" max="12802" width="3.5" style="1150" customWidth="1"/>
    <col min="12803" max="12803" width="5.25" style="1150" bestFit="1" customWidth="1"/>
    <col min="12804" max="12804" width="3.875" style="1150" customWidth="1"/>
    <col min="12805" max="12805" width="3.375" style="1150" customWidth="1"/>
    <col min="12806" max="12806" width="3.75" style="1150" customWidth="1"/>
    <col min="12807" max="12807" width="3.375" style="1150" customWidth="1"/>
    <col min="12808" max="12808" width="4.125" style="1150" customWidth="1"/>
    <col min="12809" max="12809" width="3.375" style="1150" customWidth="1"/>
    <col min="12810" max="12810" width="10.5" style="1150" customWidth="1"/>
    <col min="12811" max="12811" width="3.75" style="1150" customWidth="1"/>
    <col min="12812" max="12812" width="9" style="1150"/>
    <col min="12813" max="12813" width="4.875" style="1150" customWidth="1"/>
    <col min="12814" max="12819" width="3.625" style="1150" customWidth="1"/>
    <col min="12820" max="13056" width="9" style="1150"/>
    <col min="13057" max="13057" width="23.25" style="1150" bestFit="1" customWidth="1"/>
    <col min="13058" max="13058" width="3.5" style="1150" customWidth="1"/>
    <col min="13059" max="13059" width="5.25" style="1150" bestFit="1" customWidth="1"/>
    <col min="13060" max="13060" width="3.875" style="1150" customWidth="1"/>
    <col min="13061" max="13061" width="3.375" style="1150" customWidth="1"/>
    <col min="13062" max="13062" width="3.75" style="1150" customWidth="1"/>
    <col min="13063" max="13063" width="3.375" style="1150" customWidth="1"/>
    <col min="13064" max="13064" width="4.125" style="1150" customWidth="1"/>
    <col min="13065" max="13065" width="3.375" style="1150" customWidth="1"/>
    <col min="13066" max="13066" width="10.5" style="1150" customWidth="1"/>
    <col min="13067" max="13067" width="3.75" style="1150" customWidth="1"/>
    <col min="13068" max="13068" width="9" style="1150"/>
    <col min="13069" max="13069" width="4.875" style="1150" customWidth="1"/>
    <col min="13070" max="13075" width="3.625" style="1150" customWidth="1"/>
    <col min="13076" max="13312" width="9" style="1150"/>
    <col min="13313" max="13313" width="23.25" style="1150" bestFit="1" customWidth="1"/>
    <col min="13314" max="13314" width="3.5" style="1150" customWidth="1"/>
    <col min="13315" max="13315" width="5.25" style="1150" bestFit="1" customWidth="1"/>
    <col min="13316" max="13316" width="3.875" style="1150" customWidth="1"/>
    <col min="13317" max="13317" width="3.375" style="1150" customWidth="1"/>
    <col min="13318" max="13318" width="3.75" style="1150" customWidth="1"/>
    <col min="13319" max="13319" width="3.375" style="1150" customWidth="1"/>
    <col min="13320" max="13320" width="4.125" style="1150" customWidth="1"/>
    <col min="13321" max="13321" width="3.375" style="1150" customWidth="1"/>
    <col min="13322" max="13322" width="10.5" style="1150" customWidth="1"/>
    <col min="13323" max="13323" width="3.75" style="1150" customWidth="1"/>
    <col min="13324" max="13324" width="9" style="1150"/>
    <col min="13325" max="13325" width="4.875" style="1150" customWidth="1"/>
    <col min="13326" max="13331" width="3.625" style="1150" customWidth="1"/>
    <col min="13332" max="13568" width="9" style="1150"/>
    <col min="13569" max="13569" width="23.25" style="1150" bestFit="1" customWidth="1"/>
    <col min="13570" max="13570" width="3.5" style="1150" customWidth="1"/>
    <col min="13571" max="13571" width="5.25" style="1150" bestFit="1" customWidth="1"/>
    <col min="13572" max="13572" width="3.875" style="1150" customWidth="1"/>
    <col min="13573" max="13573" width="3.375" style="1150" customWidth="1"/>
    <col min="13574" max="13574" width="3.75" style="1150" customWidth="1"/>
    <col min="13575" max="13575" width="3.375" style="1150" customWidth="1"/>
    <col min="13576" max="13576" width="4.125" style="1150" customWidth="1"/>
    <col min="13577" max="13577" width="3.375" style="1150" customWidth="1"/>
    <col min="13578" max="13578" width="10.5" style="1150" customWidth="1"/>
    <col min="13579" max="13579" width="3.75" style="1150" customWidth="1"/>
    <col min="13580" max="13580" width="9" style="1150"/>
    <col min="13581" max="13581" width="4.875" style="1150" customWidth="1"/>
    <col min="13582" max="13587" width="3.625" style="1150" customWidth="1"/>
    <col min="13588" max="13824" width="9" style="1150"/>
    <col min="13825" max="13825" width="23.25" style="1150" bestFit="1" customWidth="1"/>
    <col min="13826" max="13826" width="3.5" style="1150" customWidth="1"/>
    <col min="13827" max="13827" width="5.25" style="1150" bestFit="1" customWidth="1"/>
    <col min="13828" max="13828" width="3.875" style="1150" customWidth="1"/>
    <col min="13829" max="13829" width="3.375" style="1150" customWidth="1"/>
    <col min="13830" max="13830" width="3.75" style="1150" customWidth="1"/>
    <col min="13831" max="13831" width="3.375" style="1150" customWidth="1"/>
    <col min="13832" max="13832" width="4.125" style="1150" customWidth="1"/>
    <col min="13833" max="13833" width="3.375" style="1150" customWidth="1"/>
    <col min="13834" max="13834" width="10.5" style="1150" customWidth="1"/>
    <col min="13835" max="13835" width="3.75" style="1150" customWidth="1"/>
    <col min="13836" max="13836" width="9" style="1150"/>
    <col min="13837" max="13837" width="4.875" style="1150" customWidth="1"/>
    <col min="13838" max="13843" width="3.625" style="1150" customWidth="1"/>
    <col min="13844" max="14080" width="9" style="1150"/>
    <col min="14081" max="14081" width="23.25" style="1150" bestFit="1" customWidth="1"/>
    <col min="14082" max="14082" width="3.5" style="1150" customWidth="1"/>
    <col min="14083" max="14083" width="5.25" style="1150" bestFit="1" customWidth="1"/>
    <col min="14084" max="14084" width="3.875" style="1150" customWidth="1"/>
    <col min="14085" max="14085" width="3.375" style="1150" customWidth="1"/>
    <col min="14086" max="14086" width="3.75" style="1150" customWidth="1"/>
    <col min="14087" max="14087" width="3.375" style="1150" customWidth="1"/>
    <col min="14088" max="14088" width="4.125" style="1150" customWidth="1"/>
    <col min="14089" max="14089" width="3.375" style="1150" customWidth="1"/>
    <col min="14090" max="14090" width="10.5" style="1150" customWidth="1"/>
    <col min="14091" max="14091" width="3.75" style="1150" customWidth="1"/>
    <col min="14092" max="14092" width="9" style="1150"/>
    <col min="14093" max="14093" width="4.875" style="1150" customWidth="1"/>
    <col min="14094" max="14099" width="3.625" style="1150" customWidth="1"/>
    <col min="14100" max="14336" width="9" style="1150"/>
    <col min="14337" max="14337" width="23.25" style="1150" bestFit="1" customWidth="1"/>
    <col min="14338" max="14338" width="3.5" style="1150" customWidth="1"/>
    <col min="14339" max="14339" width="5.25" style="1150" bestFit="1" customWidth="1"/>
    <col min="14340" max="14340" width="3.875" style="1150" customWidth="1"/>
    <col min="14341" max="14341" width="3.375" style="1150" customWidth="1"/>
    <col min="14342" max="14342" width="3.75" style="1150" customWidth="1"/>
    <col min="14343" max="14343" width="3.375" style="1150" customWidth="1"/>
    <col min="14344" max="14344" width="4.125" style="1150" customWidth="1"/>
    <col min="14345" max="14345" width="3.375" style="1150" customWidth="1"/>
    <col min="14346" max="14346" width="10.5" style="1150" customWidth="1"/>
    <col min="14347" max="14347" width="3.75" style="1150" customWidth="1"/>
    <col min="14348" max="14348" width="9" style="1150"/>
    <col min="14349" max="14349" width="4.875" style="1150" customWidth="1"/>
    <col min="14350" max="14355" width="3.625" style="1150" customWidth="1"/>
    <col min="14356" max="14592" width="9" style="1150"/>
    <col min="14593" max="14593" width="23.25" style="1150" bestFit="1" customWidth="1"/>
    <col min="14594" max="14594" width="3.5" style="1150" customWidth="1"/>
    <col min="14595" max="14595" width="5.25" style="1150" bestFit="1" customWidth="1"/>
    <col min="14596" max="14596" width="3.875" style="1150" customWidth="1"/>
    <col min="14597" max="14597" width="3.375" style="1150" customWidth="1"/>
    <col min="14598" max="14598" width="3.75" style="1150" customWidth="1"/>
    <col min="14599" max="14599" width="3.375" style="1150" customWidth="1"/>
    <col min="14600" max="14600" width="4.125" style="1150" customWidth="1"/>
    <col min="14601" max="14601" width="3.375" style="1150" customWidth="1"/>
    <col min="14602" max="14602" width="10.5" style="1150" customWidth="1"/>
    <col min="14603" max="14603" width="3.75" style="1150" customWidth="1"/>
    <col min="14604" max="14604" width="9" style="1150"/>
    <col min="14605" max="14605" width="4.875" style="1150" customWidth="1"/>
    <col min="14606" max="14611" width="3.625" style="1150" customWidth="1"/>
    <col min="14612" max="14848" width="9" style="1150"/>
    <col min="14849" max="14849" width="23.25" style="1150" bestFit="1" customWidth="1"/>
    <col min="14850" max="14850" width="3.5" style="1150" customWidth="1"/>
    <col min="14851" max="14851" width="5.25" style="1150" bestFit="1" customWidth="1"/>
    <col min="14852" max="14852" width="3.875" style="1150" customWidth="1"/>
    <col min="14853" max="14853" width="3.375" style="1150" customWidth="1"/>
    <col min="14854" max="14854" width="3.75" style="1150" customWidth="1"/>
    <col min="14855" max="14855" width="3.375" style="1150" customWidth="1"/>
    <col min="14856" max="14856" width="4.125" style="1150" customWidth="1"/>
    <col min="14857" max="14857" width="3.375" style="1150" customWidth="1"/>
    <col min="14858" max="14858" width="10.5" style="1150" customWidth="1"/>
    <col min="14859" max="14859" width="3.75" style="1150" customWidth="1"/>
    <col min="14860" max="14860" width="9" style="1150"/>
    <col min="14861" max="14861" width="4.875" style="1150" customWidth="1"/>
    <col min="14862" max="14867" width="3.625" style="1150" customWidth="1"/>
    <col min="14868" max="15104" width="9" style="1150"/>
    <col min="15105" max="15105" width="23.25" style="1150" bestFit="1" customWidth="1"/>
    <col min="15106" max="15106" width="3.5" style="1150" customWidth="1"/>
    <col min="15107" max="15107" width="5.25" style="1150" bestFit="1" customWidth="1"/>
    <col min="15108" max="15108" width="3.875" style="1150" customWidth="1"/>
    <col min="15109" max="15109" width="3.375" style="1150" customWidth="1"/>
    <col min="15110" max="15110" width="3.75" style="1150" customWidth="1"/>
    <col min="15111" max="15111" width="3.375" style="1150" customWidth="1"/>
    <col min="15112" max="15112" width="4.125" style="1150" customWidth="1"/>
    <col min="15113" max="15113" width="3.375" style="1150" customWidth="1"/>
    <col min="15114" max="15114" width="10.5" style="1150" customWidth="1"/>
    <col min="15115" max="15115" width="3.75" style="1150" customWidth="1"/>
    <col min="15116" max="15116" width="9" style="1150"/>
    <col min="15117" max="15117" width="4.875" style="1150" customWidth="1"/>
    <col min="15118" max="15123" width="3.625" style="1150" customWidth="1"/>
    <col min="15124" max="15360" width="9" style="1150"/>
    <col min="15361" max="15361" width="23.25" style="1150" bestFit="1" customWidth="1"/>
    <col min="15362" max="15362" width="3.5" style="1150" customWidth="1"/>
    <col min="15363" max="15363" width="5.25" style="1150" bestFit="1" customWidth="1"/>
    <col min="15364" max="15364" width="3.875" style="1150" customWidth="1"/>
    <col min="15365" max="15365" width="3.375" style="1150" customWidth="1"/>
    <col min="15366" max="15366" width="3.75" style="1150" customWidth="1"/>
    <col min="15367" max="15367" width="3.375" style="1150" customWidth="1"/>
    <col min="15368" max="15368" width="4.125" style="1150" customWidth="1"/>
    <col min="15369" max="15369" width="3.375" style="1150" customWidth="1"/>
    <col min="15370" max="15370" width="10.5" style="1150" customWidth="1"/>
    <col min="15371" max="15371" width="3.75" style="1150" customWidth="1"/>
    <col min="15372" max="15372" width="9" style="1150"/>
    <col min="15373" max="15373" width="4.875" style="1150" customWidth="1"/>
    <col min="15374" max="15379" width="3.625" style="1150" customWidth="1"/>
    <col min="15380" max="15616" width="9" style="1150"/>
    <col min="15617" max="15617" width="23.25" style="1150" bestFit="1" customWidth="1"/>
    <col min="15618" max="15618" width="3.5" style="1150" customWidth="1"/>
    <col min="15619" max="15619" width="5.25" style="1150" bestFit="1" customWidth="1"/>
    <col min="15620" max="15620" width="3.875" style="1150" customWidth="1"/>
    <col min="15621" max="15621" width="3.375" style="1150" customWidth="1"/>
    <col min="15622" max="15622" width="3.75" style="1150" customWidth="1"/>
    <col min="15623" max="15623" width="3.375" style="1150" customWidth="1"/>
    <col min="15624" max="15624" width="4.125" style="1150" customWidth="1"/>
    <col min="15625" max="15625" width="3.375" style="1150" customWidth="1"/>
    <col min="15626" max="15626" width="10.5" style="1150" customWidth="1"/>
    <col min="15627" max="15627" width="3.75" style="1150" customWidth="1"/>
    <col min="15628" max="15628" width="9" style="1150"/>
    <col min="15629" max="15629" width="4.875" style="1150" customWidth="1"/>
    <col min="15630" max="15635" width="3.625" style="1150" customWidth="1"/>
    <col min="15636" max="15872" width="9" style="1150"/>
    <col min="15873" max="15873" width="23.25" style="1150" bestFit="1" customWidth="1"/>
    <col min="15874" max="15874" width="3.5" style="1150" customWidth="1"/>
    <col min="15875" max="15875" width="5.25" style="1150" bestFit="1" customWidth="1"/>
    <col min="15876" max="15876" width="3.875" style="1150" customWidth="1"/>
    <col min="15877" max="15877" width="3.375" style="1150" customWidth="1"/>
    <col min="15878" max="15878" width="3.75" style="1150" customWidth="1"/>
    <col min="15879" max="15879" width="3.375" style="1150" customWidth="1"/>
    <col min="15880" max="15880" width="4.125" style="1150" customWidth="1"/>
    <col min="15881" max="15881" width="3.375" style="1150" customWidth="1"/>
    <col min="15882" max="15882" width="10.5" style="1150" customWidth="1"/>
    <col min="15883" max="15883" width="3.75" style="1150" customWidth="1"/>
    <col min="15884" max="15884" width="9" style="1150"/>
    <col min="15885" max="15885" width="4.875" style="1150" customWidth="1"/>
    <col min="15886" max="15891" width="3.625" style="1150" customWidth="1"/>
    <col min="15892" max="16128" width="9" style="1150"/>
    <col min="16129" max="16129" width="23.25" style="1150" bestFit="1" customWidth="1"/>
    <col min="16130" max="16130" width="3.5" style="1150" customWidth="1"/>
    <col min="16131" max="16131" width="5.25" style="1150" bestFit="1" customWidth="1"/>
    <col min="16132" max="16132" width="3.875" style="1150" customWidth="1"/>
    <col min="16133" max="16133" width="3.375" style="1150" customWidth="1"/>
    <col min="16134" max="16134" width="3.75" style="1150" customWidth="1"/>
    <col min="16135" max="16135" width="3.375" style="1150" customWidth="1"/>
    <col min="16136" max="16136" width="4.125" style="1150" customWidth="1"/>
    <col min="16137" max="16137" width="3.375" style="1150" customWidth="1"/>
    <col min="16138" max="16138" width="10.5" style="1150" customWidth="1"/>
    <col min="16139" max="16139" width="3.75" style="1150" customWidth="1"/>
    <col min="16140" max="16140" width="9" style="1150"/>
    <col min="16141" max="16141" width="4.875" style="1150" customWidth="1"/>
    <col min="16142" max="16147" width="3.625" style="1150" customWidth="1"/>
    <col min="16148" max="16384" width="9" style="1150"/>
  </cols>
  <sheetData>
    <row r="2" spans="1:19" ht="18.75" customHeight="1">
      <c r="M2" s="1150" t="s">
        <v>1908</v>
      </c>
      <c r="N2" s="1152"/>
      <c r="O2" s="1150" t="s">
        <v>5</v>
      </c>
      <c r="P2" s="1152"/>
      <c r="Q2" s="1150" t="s">
        <v>6</v>
      </c>
      <c r="R2" s="1152"/>
      <c r="S2" s="1150" t="s">
        <v>7</v>
      </c>
    </row>
    <row r="6" spans="1:19">
      <c r="A6" s="1150" t="s">
        <v>1909</v>
      </c>
    </row>
    <row r="7" spans="1:19" ht="18.75" customHeight="1">
      <c r="A7" s="3804"/>
      <c r="B7" s="3804"/>
      <c r="C7" s="3804"/>
      <c r="D7" s="3804"/>
    </row>
    <row r="8" spans="1:19" ht="12.75" customHeight="1">
      <c r="A8" s="3805" t="s">
        <v>1910</v>
      </c>
      <c r="B8" s="3805"/>
      <c r="C8" s="3805"/>
      <c r="D8" s="3805"/>
    </row>
    <row r="9" spans="1:19" ht="18.75" customHeight="1">
      <c r="A9" s="3804"/>
      <c r="B9" s="3804"/>
      <c r="C9" s="3804"/>
      <c r="D9" s="3804"/>
      <c r="E9" s="1150" t="s">
        <v>1911</v>
      </c>
    </row>
    <row r="10" spans="1:19">
      <c r="K10" s="1150" t="s">
        <v>1912</v>
      </c>
    </row>
    <row r="11" spans="1:19" ht="18.75" customHeight="1">
      <c r="K11" s="3804"/>
      <c r="L11" s="3804"/>
      <c r="M11" s="3804"/>
      <c r="N11" s="3804"/>
      <c r="O11" s="3804"/>
      <c r="P11" s="3804"/>
      <c r="Q11" s="3804"/>
      <c r="R11" s="3804"/>
    </row>
    <row r="12" spans="1:19" ht="12.75" customHeight="1">
      <c r="K12" s="3805" t="s">
        <v>1913</v>
      </c>
      <c r="L12" s="3805"/>
      <c r="M12" s="3805"/>
      <c r="N12" s="3805"/>
      <c r="O12" s="3805"/>
      <c r="P12" s="3805"/>
      <c r="Q12" s="3805"/>
      <c r="R12" s="3805"/>
    </row>
    <row r="13" spans="1:19" ht="18.75" customHeight="1">
      <c r="K13" s="3804"/>
      <c r="L13" s="3804"/>
      <c r="M13" s="3804"/>
      <c r="N13" s="3804"/>
      <c r="O13" s="3804"/>
      <c r="P13" s="3804"/>
      <c r="Q13" s="3804"/>
      <c r="R13" s="3804"/>
    </row>
    <row r="14" spans="1:19" ht="21.75" customHeight="1"/>
    <row r="15" spans="1:19" ht="21.75" customHeight="1"/>
    <row r="16" spans="1:19" ht="25.5" customHeight="1">
      <c r="A16" s="3806" t="s">
        <v>1914</v>
      </c>
      <c r="B16" s="3806"/>
      <c r="C16" s="3806"/>
      <c r="D16" s="3806"/>
      <c r="E16" s="3806"/>
      <c r="F16" s="3806"/>
      <c r="G16" s="3806"/>
      <c r="H16" s="3806"/>
      <c r="I16" s="3806"/>
      <c r="J16" s="3806"/>
      <c r="K16" s="3806"/>
      <c r="L16" s="3806"/>
      <c r="M16" s="3806"/>
      <c r="N16" s="3806"/>
      <c r="O16" s="3806"/>
      <c r="P16" s="3806"/>
      <c r="Q16" s="3806"/>
      <c r="R16" s="3806"/>
      <c r="S16" s="3806"/>
    </row>
    <row r="17" spans="1:25" ht="30.75" customHeight="1"/>
    <row r="18" spans="1:25" ht="30.75" customHeight="1"/>
    <row r="19" spans="1:25" ht="24" customHeight="1">
      <c r="A19" s="1150" t="s">
        <v>1915</v>
      </c>
      <c r="B19" s="1151" t="s">
        <v>1916</v>
      </c>
      <c r="C19" s="3804">
        <f>K11</f>
        <v>0</v>
      </c>
      <c r="D19" s="3804"/>
      <c r="E19" s="3804"/>
      <c r="F19" s="3804"/>
      <c r="G19" s="3804"/>
      <c r="H19" s="3804"/>
      <c r="I19" s="3804"/>
      <c r="J19" s="3804"/>
      <c r="K19" s="3804"/>
      <c r="L19" s="3804"/>
      <c r="M19" s="3804"/>
      <c r="N19" s="3804"/>
      <c r="O19" s="3804"/>
      <c r="P19" s="3804"/>
      <c r="Q19" s="3804"/>
      <c r="R19" s="3804"/>
      <c r="S19" s="3804"/>
    </row>
    <row r="20" spans="1:25" ht="24" customHeight="1"/>
    <row r="21" spans="1:25" ht="24" customHeight="1">
      <c r="C21" s="3804"/>
      <c r="D21" s="3804"/>
      <c r="E21" s="3804"/>
      <c r="F21" s="3804"/>
      <c r="G21" s="3804"/>
      <c r="H21" s="3804"/>
      <c r="I21" s="3804"/>
      <c r="J21" s="3804"/>
      <c r="K21" s="3804"/>
      <c r="L21" s="3804"/>
      <c r="M21" s="3804"/>
      <c r="N21" s="3804"/>
      <c r="O21" s="3804"/>
      <c r="P21" s="3804"/>
      <c r="Q21" s="3804"/>
      <c r="R21" s="3804"/>
      <c r="S21" s="3804"/>
    </row>
    <row r="22" spans="1:25" ht="24" customHeight="1"/>
    <row r="23" spans="1:25" ht="24" customHeight="1">
      <c r="A23" s="1150" t="s">
        <v>1917</v>
      </c>
      <c r="B23" s="1151" t="s">
        <v>1916</v>
      </c>
      <c r="C23" s="3804"/>
      <c r="D23" s="3804"/>
      <c r="E23" s="3804"/>
      <c r="F23" s="3804"/>
      <c r="G23" s="3804"/>
      <c r="H23" s="3804"/>
      <c r="I23" s="3804"/>
      <c r="J23" s="3804"/>
      <c r="K23" s="3804"/>
      <c r="L23" s="3804"/>
      <c r="M23" s="3804"/>
      <c r="N23" s="3804"/>
      <c r="O23" s="3804"/>
      <c r="P23" s="3804"/>
      <c r="Q23" s="3804"/>
      <c r="R23" s="3804"/>
      <c r="S23" s="3804"/>
    </row>
    <row r="24" spans="1:25" ht="24" customHeight="1"/>
    <row r="25" spans="1:25" ht="24" customHeight="1">
      <c r="A25" s="1150" t="s">
        <v>1918</v>
      </c>
      <c r="B25" s="1151" t="s">
        <v>1919</v>
      </c>
      <c r="C25" s="3804">
        <f>A7</f>
        <v>0</v>
      </c>
      <c r="D25" s="3804"/>
      <c r="E25" s="3804"/>
      <c r="F25" s="3804"/>
      <c r="G25" s="3804"/>
      <c r="H25" s="3804"/>
      <c r="I25" s="3804"/>
      <c r="J25" s="3804"/>
      <c r="K25" s="3804"/>
      <c r="L25" s="3804"/>
      <c r="M25" s="3804"/>
      <c r="N25" s="3804"/>
      <c r="O25" s="3804"/>
      <c r="P25" s="3804"/>
      <c r="Q25" s="3804"/>
      <c r="R25" s="3804"/>
      <c r="S25" s="3804"/>
    </row>
    <row r="26" spans="1:25" ht="24" customHeight="1"/>
    <row r="27" spans="1:25" ht="24" customHeight="1">
      <c r="C27" s="3804"/>
      <c r="D27" s="3804"/>
      <c r="E27" s="3804"/>
      <c r="F27" s="3804"/>
      <c r="G27" s="3804"/>
      <c r="H27" s="3804"/>
      <c r="I27" s="3804"/>
      <c r="J27" s="3804"/>
      <c r="K27" s="3804"/>
      <c r="L27" s="3804"/>
      <c r="M27" s="3804"/>
      <c r="N27" s="3804"/>
      <c r="O27" s="3804"/>
      <c r="P27" s="3804"/>
      <c r="Q27" s="3804"/>
      <c r="R27" s="3804"/>
      <c r="S27" s="3804"/>
    </row>
    <row r="28" spans="1:25" ht="24" customHeight="1"/>
    <row r="29" spans="1:25" ht="24" customHeight="1">
      <c r="A29" s="1150" t="s">
        <v>1920</v>
      </c>
      <c r="B29" s="1151" t="s">
        <v>1919</v>
      </c>
      <c r="C29" s="3807"/>
      <c r="D29" s="3807"/>
      <c r="E29" s="3807"/>
      <c r="F29" s="3807"/>
      <c r="H29" s="3807"/>
      <c r="I29" s="3807"/>
      <c r="J29" s="3807"/>
      <c r="L29" s="1153"/>
      <c r="M29" s="1150" t="s">
        <v>1921</v>
      </c>
      <c r="N29" s="3807"/>
      <c r="O29" s="3807"/>
      <c r="P29" s="3807"/>
      <c r="Q29" s="3807"/>
      <c r="U29" s="1150" t="s">
        <v>1922</v>
      </c>
      <c r="W29" s="1150" t="s">
        <v>1923</v>
      </c>
      <c r="Y29" s="1150" t="s">
        <v>1924</v>
      </c>
    </row>
    <row r="30" spans="1:25" ht="24" customHeight="1">
      <c r="U30" s="1150" t="s">
        <v>1925</v>
      </c>
      <c r="W30" s="1150" t="s">
        <v>1926</v>
      </c>
      <c r="Y30" s="1150" t="s">
        <v>1927</v>
      </c>
    </row>
    <row r="31" spans="1:25" ht="24" customHeight="1">
      <c r="C31" s="3807"/>
      <c r="D31" s="3807"/>
      <c r="E31" s="3807"/>
      <c r="F31" s="3807"/>
      <c r="H31" s="3807"/>
      <c r="I31" s="3807"/>
      <c r="J31" s="3807"/>
      <c r="L31" s="1153"/>
      <c r="M31" s="1150" t="s">
        <v>1928</v>
      </c>
      <c r="N31" s="3807"/>
      <c r="O31" s="3807"/>
      <c r="P31" s="3807"/>
      <c r="Q31" s="3807"/>
      <c r="W31" s="1150" t="s">
        <v>1929</v>
      </c>
      <c r="Y31" s="1150" t="s">
        <v>1930</v>
      </c>
    </row>
    <row r="32" spans="1:25" ht="24" customHeight="1">
      <c r="W32" s="1150" t="s">
        <v>1931</v>
      </c>
    </row>
    <row r="33" spans="1:23" ht="24" customHeight="1">
      <c r="A33" s="1150" t="s">
        <v>1932</v>
      </c>
      <c r="B33" s="1151" t="s">
        <v>1919</v>
      </c>
      <c r="C33" s="1150" t="s">
        <v>1908</v>
      </c>
      <c r="D33" s="1152"/>
      <c r="E33" s="1150" t="s">
        <v>5</v>
      </c>
      <c r="F33" s="1152"/>
      <c r="G33" s="1150" t="s">
        <v>6</v>
      </c>
      <c r="H33" s="1152"/>
      <c r="I33" s="1150" t="s">
        <v>7</v>
      </c>
      <c r="W33" s="1150" t="s">
        <v>1933</v>
      </c>
    </row>
    <row r="34" spans="1:23" ht="24" customHeight="1"/>
    <row r="35" spans="1:23" ht="24" customHeight="1"/>
    <row r="38" spans="1:23" ht="18.75" customHeight="1">
      <c r="M38" s="1150" t="s">
        <v>1908</v>
      </c>
      <c r="N38" s="1152" t="s">
        <v>1934</v>
      </c>
      <c r="O38" s="1150" t="s">
        <v>5</v>
      </c>
      <c r="P38" s="1152" t="s">
        <v>1935</v>
      </c>
      <c r="Q38" s="1150" t="s">
        <v>6</v>
      </c>
      <c r="R38" s="1152" t="s">
        <v>1935</v>
      </c>
      <c r="S38" s="1150" t="s">
        <v>7</v>
      </c>
    </row>
    <row r="42" spans="1:23">
      <c r="A42" s="1150" t="s">
        <v>1909</v>
      </c>
    </row>
    <row r="43" spans="1:23" ht="18.75" customHeight="1">
      <c r="A43" s="3804" t="s">
        <v>1936</v>
      </c>
      <c r="B43" s="3804"/>
      <c r="C43" s="3804"/>
      <c r="D43" s="3804"/>
    </row>
    <row r="44" spans="1:23" ht="12.75" customHeight="1">
      <c r="A44" s="3805" t="s">
        <v>1910</v>
      </c>
      <c r="B44" s="3805"/>
      <c r="C44" s="3805"/>
      <c r="D44" s="3805"/>
    </row>
    <row r="45" spans="1:23" ht="18.75" customHeight="1">
      <c r="A45" s="3808" t="s">
        <v>1937</v>
      </c>
      <c r="B45" s="3808"/>
      <c r="C45" s="3808"/>
      <c r="D45" s="3808"/>
      <c r="E45" s="1150" t="s">
        <v>1911</v>
      </c>
    </row>
    <row r="46" spans="1:23">
      <c r="K46" s="1150" t="s">
        <v>1912</v>
      </c>
    </row>
    <row r="47" spans="1:23" ht="18.75" customHeight="1">
      <c r="K47" s="3804" t="s">
        <v>1938</v>
      </c>
      <c r="L47" s="3804"/>
      <c r="M47" s="3804"/>
      <c r="N47" s="3804"/>
      <c r="O47" s="3804"/>
      <c r="P47" s="3804"/>
      <c r="Q47" s="3804"/>
      <c r="R47" s="3804"/>
    </row>
    <row r="48" spans="1:23" ht="12.75" customHeight="1">
      <c r="K48" s="3805" t="s">
        <v>1913</v>
      </c>
      <c r="L48" s="3805"/>
      <c r="M48" s="3805"/>
      <c r="N48" s="3805"/>
      <c r="O48" s="3805"/>
      <c r="P48" s="3805"/>
      <c r="Q48" s="3805"/>
      <c r="R48" s="3805"/>
    </row>
    <row r="49" spans="1:19" ht="18.75" customHeight="1">
      <c r="K49" s="3808" t="s">
        <v>1939</v>
      </c>
      <c r="L49" s="3808"/>
      <c r="M49" s="3808"/>
      <c r="N49" s="3808"/>
      <c r="O49" s="3808"/>
      <c r="P49" s="3808"/>
      <c r="Q49" s="3808"/>
      <c r="R49" s="3808"/>
    </row>
    <row r="50" spans="1:19" ht="21.75" customHeight="1"/>
    <row r="51" spans="1:19" ht="21.75" customHeight="1"/>
    <row r="52" spans="1:19" ht="25.5" customHeight="1">
      <c r="A52" s="3806" t="s">
        <v>1914</v>
      </c>
      <c r="B52" s="3806"/>
      <c r="C52" s="3806"/>
      <c r="D52" s="3806"/>
      <c r="E52" s="3806"/>
      <c r="F52" s="3806"/>
      <c r="G52" s="3806"/>
      <c r="H52" s="3806"/>
      <c r="I52" s="3806"/>
      <c r="J52" s="3806"/>
      <c r="K52" s="3806"/>
      <c r="L52" s="3806"/>
      <c r="M52" s="3806"/>
      <c r="N52" s="3806"/>
      <c r="O52" s="3806"/>
      <c r="P52" s="3806"/>
      <c r="Q52" s="3806"/>
      <c r="R52" s="3806"/>
      <c r="S52" s="3806"/>
    </row>
    <row r="53" spans="1:19" ht="30.75" customHeight="1"/>
    <row r="54" spans="1:19" ht="30.75" customHeight="1"/>
    <row r="55" spans="1:19" ht="24" customHeight="1">
      <c r="A55" s="1150" t="s">
        <v>1915</v>
      </c>
      <c r="B55" s="1151" t="s">
        <v>1919</v>
      </c>
      <c r="C55" s="3804" t="s">
        <v>1938</v>
      </c>
      <c r="D55" s="3804"/>
      <c r="E55" s="3804"/>
      <c r="F55" s="3804"/>
      <c r="G55" s="3804"/>
      <c r="H55" s="3804"/>
      <c r="I55" s="3804"/>
      <c r="J55" s="3804"/>
      <c r="K55" s="3804"/>
      <c r="L55" s="3804"/>
      <c r="M55" s="3804"/>
      <c r="N55" s="3804"/>
      <c r="O55" s="3804"/>
      <c r="P55" s="3804"/>
      <c r="Q55" s="3804"/>
      <c r="R55" s="3804"/>
      <c r="S55" s="3804"/>
    </row>
    <row r="56" spans="1:19" ht="24" customHeight="1"/>
    <row r="57" spans="1:19" ht="24" customHeight="1">
      <c r="C57" s="3804" t="s">
        <v>1940</v>
      </c>
      <c r="D57" s="3804"/>
      <c r="E57" s="3804"/>
      <c r="F57" s="3804"/>
      <c r="G57" s="3804"/>
      <c r="H57" s="3804"/>
      <c r="I57" s="3804"/>
      <c r="J57" s="3804"/>
      <c r="K57" s="3804"/>
      <c r="L57" s="3804"/>
      <c r="M57" s="3804"/>
      <c r="N57" s="3804"/>
      <c r="O57" s="3804"/>
      <c r="P57" s="3804"/>
      <c r="Q57" s="3804"/>
      <c r="R57" s="3804"/>
      <c r="S57" s="3804"/>
    </row>
    <row r="58" spans="1:19" ht="24" customHeight="1"/>
    <row r="59" spans="1:19" ht="24" customHeight="1">
      <c r="A59" s="1150" t="s">
        <v>1917</v>
      </c>
      <c r="B59" s="1151" t="s">
        <v>1919</v>
      </c>
      <c r="C59" s="3804" t="s">
        <v>1941</v>
      </c>
      <c r="D59" s="3804"/>
      <c r="E59" s="3804"/>
      <c r="F59" s="3804"/>
      <c r="G59" s="3804"/>
      <c r="H59" s="3804"/>
      <c r="I59" s="3804"/>
      <c r="J59" s="3804"/>
      <c r="K59" s="3804"/>
      <c r="L59" s="3804"/>
      <c r="M59" s="3804"/>
      <c r="N59" s="3804"/>
      <c r="O59" s="3804"/>
      <c r="P59" s="3804"/>
      <c r="Q59" s="3804"/>
      <c r="R59" s="3804"/>
      <c r="S59" s="3804"/>
    </row>
    <row r="60" spans="1:19" ht="24" customHeight="1"/>
    <row r="61" spans="1:19" ht="24" customHeight="1">
      <c r="A61" s="1150" t="s">
        <v>1918</v>
      </c>
      <c r="B61" s="1151" t="s">
        <v>1916</v>
      </c>
      <c r="C61" s="3804" t="s">
        <v>1936</v>
      </c>
      <c r="D61" s="3804"/>
      <c r="E61" s="3804"/>
      <c r="F61" s="3804"/>
      <c r="G61" s="3804"/>
      <c r="H61" s="3804"/>
      <c r="I61" s="3804"/>
      <c r="J61" s="3804"/>
      <c r="K61" s="3804"/>
      <c r="L61" s="3804"/>
      <c r="M61" s="3804"/>
      <c r="N61" s="3804"/>
      <c r="O61" s="3804"/>
      <c r="P61" s="3804"/>
      <c r="Q61" s="3804"/>
      <c r="R61" s="3804"/>
      <c r="S61" s="3804"/>
    </row>
    <row r="62" spans="1:19" ht="24" customHeight="1"/>
    <row r="63" spans="1:19" ht="24" customHeight="1">
      <c r="C63" s="3804" t="s">
        <v>1942</v>
      </c>
      <c r="D63" s="3804"/>
      <c r="E63" s="3804"/>
      <c r="F63" s="3804"/>
      <c r="G63" s="3804"/>
      <c r="H63" s="3804"/>
      <c r="I63" s="3804"/>
      <c r="J63" s="3804"/>
      <c r="K63" s="3804"/>
      <c r="L63" s="3804"/>
      <c r="M63" s="3804"/>
      <c r="N63" s="3804"/>
      <c r="O63" s="3804"/>
      <c r="P63" s="3804"/>
      <c r="Q63" s="3804"/>
      <c r="R63" s="3804"/>
      <c r="S63" s="3804"/>
    </row>
    <row r="64" spans="1:19" ht="24" customHeight="1"/>
    <row r="65" spans="1:25" ht="24" customHeight="1">
      <c r="A65" s="1150" t="s">
        <v>1920</v>
      </c>
      <c r="B65" s="1151" t="s">
        <v>1919</v>
      </c>
      <c r="C65" s="3807" t="s">
        <v>1922</v>
      </c>
      <c r="D65" s="3807"/>
      <c r="E65" s="3807"/>
      <c r="F65" s="3807"/>
      <c r="H65" s="3807" t="s">
        <v>1923</v>
      </c>
      <c r="I65" s="3807"/>
      <c r="J65" s="3807"/>
      <c r="L65" s="1153" t="s">
        <v>1943</v>
      </c>
      <c r="M65" s="1150" t="s">
        <v>1921</v>
      </c>
      <c r="N65" s="3807" t="s">
        <v>1924</v>
      </c>
      <c r="O65" s="3807"/>
      <c r="P65" s="3807"/>
      <c r="Q65" s="3807"/>
      <c r="U65" s="1150" t="s">
        <v>1922</v>
      </c>
      <c r="W65" s="1150" t="s">
        <v>1923</v>
      </c>
      <c r="Y65" s="1150" t="s">
        <v>1924</v>
      </c>
    </row>
    <row r="66" spans="1:25" ht="24" customHeight="1">
      <c r="U66" s="1150" t="s">
        <v>1925</v>
      </c>
      <c r="W66" s="1150" t="s">
        <v>1926</v>
      </c>
      <c r="Y66" s="1150" t="s">
        <v>1927</v>
      </c>
    </row>
    <row r="67" spans="1:25" ht="24" customHeight="1">
      <c r="C67" s="3807" t="s">
        <v>1925</v>
      </c>
      <c r="D67" s="3807"/>
      <c r="E67" s="3807"/>
      <c r="F67" s="3807"/>
      <c r="H67" s="3807" t="s">
        <v>1923</v>
      </c>
      <c r="I67" s="3807"/>
      <c r="J67" s="3807"/>
      <c r="L67" s="1153" t="s">
        <v>1944</v>
      </c>
      <c r="M67" s="1150" t="s">
        <v>1921</v>
      </c>
      <c r="N67" s="3807" t="s">
        <v>1924</v>
      </c>
      <c r="O67" s="3807"/>
      <c r="P67" s="3807"/>
      <c r="Q67" s="3807"/>
      <c r="W67" s="1150" t="s">
        <v>1929</v>
      </c>
      <c r="Y67" s="1150" t="s">
        <v>1930</v>
      </c>
    </row>
    <row r="68" spans="1:25" ht="24" customHeight="1">
      <c r="W68" s="1150" t="s">
        <v>1931</v>
      </c>
    </row>
    <row r="69" spans="1:25" ht="24" customHeight="1">
      <c r="A69" s="1150" t="s">
        <v>1932</v>
      </c>
      <c r="B69" s="1151" t="s">
        <v>1916</v>
      </c>
      <c r="C69" s="1150" t="s">
        <v>1908</v>
      </c>
      <c r="D69" s="1152" t="s">
        <v>1934</v>
      </c>
      <c r="E69" s="1150" t="s">
        <v>5</v>
      </c>
      <c r="F69" s="1152" t="s">
        <v>1945</v>
      </c>
      <c r="G69" s="1150" t="s">
        <v>6</v>
      </c>
      <c r="H69" s="1152" t="s">
        <v>1946</v>
      </c>
      <c r="I69" s="1150" t="s">
        <v>7</v>
      </c>
      <c r="W69" s="1150" t="s">
        <v>1933</v>
      </c>
    </row>
    <row r="70" spans="1:25" ht="24" customHeight="1"/>
    <row r="71" spans="1:25" ht="24" customHeight="1"/>
    <row r="79" spans="1:25" ht="18.75" customHeight="1">
      <c r="M79" s="1150" t="s">
        <v>1908</v>
      </c>
      <c r="N79" s="1152"/>
      <c r="O79" s="1150" t="s">
        <v>5</v>
      </c>
      <c r="P79" s="1152"/>
      <c r="Q79" s="1150" t="s">
        <v>6</v>
      </c>
      <c r="R79" s="1152"/>
      <c r="S79" s="1150" t="s">
        <v>7</v>
      </c>
    </row>
    <row r="83" spans="1:19">
      <c r="A83" s="1154"/>
      <c r="B83" s="1155"/>
      <c r="C83" s="1154"/>
      <c r="D83" s="1154"/>
      <c r="E83" s="1154"/>
      <c r="F83" s="1154"/>
    </row>
    <row r="84" spans="1:19" ht="18.75" customHeight="1">
      <c r="E84" s="1154"/>
      <c r="F84" s="1154"/>
    </row>
    <row r="85" spans="1:19" ht="12.75" customHeight="1">
      <c r="A85" s="1154"/>
      <c r="B85" s="1155"/>
      <c r="C85" s="1154"/>
      <c r="D85" s="1154"/>
      <c r="E85" s="1154"/>
      <c r="F85" s="1154"/>
    </row>
    <row r="86" spans="1:19" ht="18.75" customHeight="1">
      <c r="A86" s="1154"/>
      <c r="B86" s="1155"/>
      <c r="C86" s="1154"/>
      <c r="D86" s="1154"/>
      <c r="E86" s="1154"/>
      <c r="F86" s="1154"/>
    </row>
    <row r="88" spans="1:19" ht="18.75" customHeight="1">
      <c r="K88" s="3804"/>
      <c r="L88" s="3804"/>
      <c r="M88" s="3804"/>
      <c r="N88" s="3804"/>
      <c r="O88" s="3804"/>
      <c r="P88" s="3804"/>
      <c r="Q88" s="3804"/>
      <c r="R88" s="3804"/>
    </row>
    <row r="89" spans="1:19" ht="12.75" customHeight="1">
      <c r="K89" s="3805" t="s">
        <v>1913</v>
      </c>
      <c r="L89" s="3805"/>
      <c r="M89" s="3805"/>
      <c r="N89" s="3805"/>
      <c r="O89" s="3805"/>
      <c r="P89" s="3805"/>
      <c r="Q89" s="3805"/>
      <c r="R89" s="3805"/>
    </row>
    <row r="90" spans="1:19" ht="18.75" customHeight="1">
      <c r="K90" s="3804"/>
      <c r="L90" s="3804"/>
      <c r="M90" s="3804"/>
      <c r="N90" s="3804"/>
      <c r="O90" s="3804"/>
      <c r="P90" s="3804"/>
      <c r="Q90" s="3804"/>
      <c r="R90" s="3804"/>
    </row>
    <row r="91" spans="1:19" ht="21.75" customHeight="1"/>
    <row r="92" spans="1:19" ht="21.75" customHeight="1"/>
    <row r="93" spans="1:19" ht="25.5" customHeight="1">
      <c r="A93" s="3806" t="s">
        <v>1947</v>
      </c>
      <c r="B93" s="3806"/>
      <c r="C93" s="3806"/>
      <c r="D93" s="3806"/>
      <c r="E93" s="3806"/>
      <c r="F93" s="3806"/>
      <c r="G93" s="3806"/>
      <c r="H93" s="3806"/>
      <c r="I93" s="3806"/>
      <c r="J93" s="3806"/>
      <c r="K93" s="3806"/>
      <c r="L93" s="3806"/>
      <c r="M93" s="3806"/>
      <c r="N93" s="3806"/>
      <c r="O93" s="3806"/>
      <c r="P93" s="3806"/>
      <c r="Q93" s="3806"/>
      <c r="R93" s="3806"/>
      <c r="S93" s="3806"/>
    </row>
    <row r="94" spans="1:19" ht="30.75" customHeight="1"/>
    <row r="95" spans="1:19" ht="30.75" customHeight="1"/>
    <row r="96" spans="1:19" ht="24" customHeight="1">
      <c r="A96" s="1150" t="s">
        <v>1915</v>
      </c>
      <c r="B96" s="1151" t="s">
        <v>1916</v>
      </c>
      <c r="C96" s="3804"/>
      <c r="D96" s="3804"/>
      <c r="E96" s="3804"/>
      <c r="F96" s="3804"/>
      <c r="G96" s="3804"/>
      <c r="H96" s="3804"/>
      <c r="I96" s="3804"/>
      <c r="J96" s="3804"/>
      <c r="K96" s="3804"/>
      <c r="L96" s="3804"/>
      <c r="M96" s="3804"/>
      <c r="N96" s="3804"/>
      <c r="O96" s="3804"/>
      <c r="P96" s="3804"/>
      <c r="Q96" s="3804"/>
      <c r="R96" s="3804"/>
      <c r="S96" s="3804"/>
    </row>
    <row r="97" spans="1:25" ht="24" customHeight="1"/>
    <row r="98" spans="1:25" ht="24" customHeight="1">
      <c r="C98" s="3804"/>
      <c r="D98" s="3804"/>
      <c r="E98" s="3804"/>
      <c r="F98" s="3804"/>
      <c r="G98" s="3804"/>
      <c r="H98" s="3804"/>
      <c r="I98" s="3804"/>
      <c r="J98" s="3804"/>
      <c r="K98" s="3804"/>
      <c r="L98" s="3804"/>
      <c r="M98" s="3804"/>
      <c r="N98" s="3804"/>
      <c r="O98" s="3804"/>
      <c r="P98" s="3804"/>
      <c r="Q98" s="3804"/>
      <c r="R98" s="3804"/>
      <c r="S98" s="3804"/>
    </row>
    <row r="99" spans="1:25" ht="24" customHeight="1"/>
    <row r="100" spans="1:25" ht="24" customHeight="1">
      <c r="A100" s="1150" t="s">
        <v>1917</v>
      </c>
      <c r="B100" s="1151" t="s">
        <v>1916</v>
      </c>
      <c r="C100" s="3804"/>
      <c r="D100" s="3804"/>
      <c r="E100" s="3804"/>
      <c r="F100" s="3804"/>
      <c r="G100" s="3804"/>
      <c r="H100" s="3804"/>
      <c r="I100" s="3804"/>
      <c r="J100" s="3804"/>
      <c r="K100" s="3804"/>
      <c r="L100" s="3804"/>
      <c r="M100" s="3804"/>
      <c r="N100" s="3804"/>
      <c r="O100" s="3804"/>
      <c r="P100" s="3804"/>
      <c r="Q100" s="3804"/>
      <c r="R100" s="3804"/>
      <c r="S100" s="3804"/>
    </row>
    <row r="101" spans="1:25" ht="24" customHeight="1"/>
    <row r="102" spans="1:25" ht="24" customHeight="1">
      <c r="A102" s="1150" t="s">
        <v>1918</v>
      </c>
      <c r="B102" s="1151" t="s">
        <v>1948</v>
      </c>
      <c r="C102" s="3804"/>
      <c r="D102" s="3804"/>
      <c r="E102" s="3804"/>
      <c r="F102" s="3804"/>
      <c r="G102" s="3804"/>
      <c r="H102" s="3804"/>
      <c r="I102" s="3804"/>
      <c r="J102" s="3804"/>
      <c r="K102" s="3804"/>
      <c r="L102" s="3804"/>
      <c r="M102" s="3804"/>
      <c r="N102" s="3804"/>
      <c r="O102" s="3804"/>
      <c r="P102" s="3804"/>
      <c r="Q102" s="3804"/>
      <c r="R102" s="3804"/>
      <c r="S102" s="3804"/>
    </row>
    <row r="103" spans="1:25" ht="24" customHeight="1"/>
    <row r="104" spans="1:25" ht="24" customHeight="1">
      <c r="C104" s="3804"/>
      <c r="D104" s="3804"/>
      <c r="E104" s="3804"/>
      <c r="F104" s="3804"/>
      <c r="G104" s="3804"/>
      <c r="H104" s="3804"/>
      <c r="I104" s="3804"/>
      <c r="J104" s="3804"/>
      <c r="K104" s="3804"/>
      <c r="L104" s="3804"/>
      <c r="M104" s="3804"/>
      <c r="N104" s="3804"/>
      <c r="O104" s="3804"/>
      <c r="P104" s="3804"/>
      <c r="Q104" s="3804"/>
      <c r="R104" s="3804"/>
      <c r="S104" s="3804"/>
    </row>
    <row r="105" spans="1:25" ht="24" customHeight="1"/>
    <row r="106" spans="1:25" ht="24" customHeight="1">
      <c r="A106" s="1150" t="s">
        <v>1920</v>
      </c>
      <c r="B106" s="1151" t="s">
        <v>1916</v>
      </c>
      <c r="C106" s="3807"/>
      <c r="D106" s="3807"/>
      <c r="E106" s="3807"/>
      <c r="F106" s="3807"/>
      <c r="H106" s="3807"/>
      <c r="I106" s="3807"/>
      <c r="J106" s="3807"/>
      <c r="L106" s="1153"/>
      <c r="M106" s="1150" t="s">
        <v>1949</v>
      </c>
      <c r="N106" s="3807"/>
      <c r="O106" s="3807"/>
      <c r="P106" s="3807"/>
      <c r="Q106" s="3807"/>
      <c r="U106" s="1150" t="s">
        <v>1922</v>
      </c>
      <c r="W106" s="1150" t="s">
        <v>1923</v>
      </c>
      <c r="Y106" s="1150" t="s">
        <v>1924</v>
      </c>
    </row>
    <row r="107" spans="1:25" ht="24" customHeight="1">
      <c r="U107" s="1150" t="s">
        <v>1925</v>
      </c>
      <c r="W107" s="1150" t="s">
        <v>1926</v>
      </c>
      <c r="Y107" s="1150" t="s">
        <v>1927</v>
      </c>
    </row>
    <row r="108" spans="1:25" ht="24" customHeight="1">
      <c r="C108" s="3807"/>
      <c r="D108" s="3807"/>
      <c r="E108" s="3807"/>
      <c r="F108" s="3807"/>
      <c r="H108" s="3807"/>
      <c r="I108" s="3807"/>
      <c r="J108" s="3807"/>
      <c r="L108" s="1153"/>
      <c r="M108" s="1150" t="s">
        <v>1949</v>
      </c>
      <c r="N108" s="3807"/>
      <c r="O108" s="3807"/>
      <c r="P108" s="3807"/>
      <c r="Q108" s="3807"/>
      <c r="W108" s="1150" t="s">
        <v>1929</v>
      </c>
      <c r="Y108" s="1150" t="s">
        <v>1930</v>
      </c>
    </row>
    <row r="109" spans="1:25" ht="24" customHeight="1">
      <c r="W109" s="1150" t="s">
        <v>1931</v>
      </c>
    </row>
    <row r="110" spans="1:25" ht="24" customHeight="1">
      <c r="A110" s="1150" t="s">
        <v>1932</v>
      </c>
      <c r="B110" s="1151" t="s">
        <v>1948</v>
      </c>
      <c r="C110" s="1150" t="s">
        <v>1908</v>
      </c>
      <c r="D110" s="1152"/>
      <c r="E110" s="1150" t="s">
        <v>5</v>
      </c>
      <c r="F110" s="1152"/>
      <c r="G110" s="1150" t="s">
        <v>6</v>
      </c>
      <c r="H110" s="1152"/>
      <c r="I110" s="1150" t="s">
        <v>7</v>
      </c>
      <c r="W110" s="1150" t="s">
        <v>1933</v>
      </c>
    </row>
    <row r="111" spans="1:25" ht="24" customHeight="1"/>
    <row r="112" spans="1:25" ht="24" customHeight="1"/>
    <row r="113" spans="1:19" ht="24" customHeight="1"/>
    <row r="114" spans="1:19" ht="24" customHeight="1"/>
    <row r="115" spans="1:19" ht="24" customHeight="1"/>
    <row r="117" spans="1:19" ht="18.75" customHeight="1">
      <c r="M117" s="1150" t="s">
        <v>1908</v>
      </c>
      <c r="N117" s="1152" t="s">
        <v>1934</v>
      </c>
      <c r="O117" s="1150" t="s">
        <v>5</v>
      </c>
      <c r="P117" s="1152" t="s">
        <v>1935</v>
      </c>
      <c r="Q117" s="1150" t="s">
        <v>6</v>
      </c>
      <c r="R117" s="1152" t="s">
        <v>1935</v>
      </c>
      <c r="S117" s="1150" t="s">
        <v>7</v>
      </c>
    </row>
    <row r="121" spans="1:19">
      <c r="A121" s="1154"/>
      <c r="B121" s="1155"/>
      <c r="C121" s="1154"/>
      <c r="D121" s="1154"/>
      <c r="E121" s="1154"/>
      <c r="F121" s="1154"/>
    </row>
    <row r="122" spans="1:19" ht="18.75" customHeight="1">
      <c r="E122" s="1154"/>
      <c r="F122" s="1154"/>
    </row>
    <row r="123" spans="1:19" ht="12.75" customHeight="1">
      <c r="A123" s="1154"/>
      <c r="B123" s="1155"/>
      <c r="C123" s="1154"/>
      <c r="D123" s="1154"/>
      <c r="E123" s="1154"/>
      <c r="F123" s="1154"/>
    </row>
    <row r="124" spans="1:19" ht="18.75" customHeight="1">
      <c r="A124" s="1154"/>
      <c r="B124" s="1155"/>
      <c r="C124" s="1154"/>
      <c r="D124" s="1154"/>
      <c r="E124" s="1154"/>
      <c r="F124" s="1154"/>
    </row>
    <row r="126" spans="1:19" ht="18.75" customHeight="1">
      <c r="K126" s="3804" t="s">
        <v>1950</v>
      </c>
      <c r="L126" s="3804"/>
      <c r="M126" s="3804"/>
      <c r="N126" s="3804"/>
      <c r="O126" s="3804"/>
      <c r="P126" s="3804"/>
      <c r="Q126" s="3804"/>
      <c r="R126" s="3804"/>
    </row>
    <row r="127" spans="1:19" ht="12.75" customHeight="1">
      <c r="K127" s="3805" t="s">
        <v>1913</v>
      </c>
      <c r="L127" s="3805"/>
      <c r="M127" s="3805"/>
      <c r="N127" s="3805"/>
      <c r="O127" s="3805"/>
      <c r="P127" s="3805"/>
      <c r="Q127" s="3805"/>
      <c r="R127" s="3805"/>
    </row>
    <row r="128" spans="1:19" ht="18.75" customHeight="1">
      <c r="K128" s="3808" t="s">
        <v>1951</v>
      </c>
      <c r="L128" s="3808"/>
      <c r="M128" s="3808"/>
      <c r="N128" s="3808"/>
      <c r="O128" s="3808"/>
      <c r="P128" s="3808"/>
      <c r="Q128" s="3808"/>
      <c r="R128" s="3808"/>
    </row>
    <row r="129" spans="1:25" ht="21.75" customHeight="1"/>
    <row r="130" spans="1:25" ht="21.75" customHeight="1"/>
    <row r="131" spans="1:25" ht="25.5" customHeight="1">
      <c r="A131" s="3806" t="s">
        <v>1947</v>
      </c>
      <c r="B131" s="3806"/>
      <c r="C131" s="3806"/>
      <c r="D131" s="3806"/>
      <c r="E131" s="3806"/>
      <c r="F131" s="3806"/>
      <c r="G131" s="3806"/>
      <c r="H131" s="3806"/>
      <c r="I131" s="3806"/>
      <c r="J131" s="3806"/>
      <c r="K131" s="3806"/>
      <c r="L131" s="3806"/>
      <c r="M131" s="3806"/>
      <c r="N131" s="3806"/>
      <c r="O131" s="3806"/>
      <c r="P131" s="3806"/>
      <c r="Q131" s="3806"/>
      <c r="R131" s="3806"/>
      <c r="S131" s="3806"/>
    </row>
    <row r="132" spans="1:25" ht="30.75" customHeight="1"/>
    <row r="133" spans="1:25" ht="30.75" customHeight="1"/>
    <row r="134" spans="1:25" ht="24" customHeight="1">
      <c r="A134" s="1150" t="s">
        <v>1915</v>
      </c>
      <c r="B134" s="1151" t="s">
        <v>1916</v>
      </c>
      <c r="C134" s="3804" t="s">
        <v>1952</v>
      </c>
      <c r="D134" s="3804"/>
      <c r="E134" s="3804"/>
      <c r="F134" s="3804"/>
      <c r="G134" s="3804"/>
      <c r="H134" s="3804"/>
      <c r="I134" s="3804"/>
      <c r="J134" s="3804"/>
      <c r="K134" s="3804"/>
      <c r="L134" s="3804"/>
      <c r="M134" s="3804"/>
      <c r="N134" s="3804"/>
      <c r="O134" s="3804"/>
      <c r="P134" s="3804"/>
      <c r="Q134" s="3804"/>
      <c r="R134" s="3804"/>
      <c r="S134" s="3804"/>
    </row>
    <row r="135" spans="1:25" ht="24" customHeight="1"/>
    <row r="136" spans="1:25" ht="24" customHeight="1">
      <c r="C136" s="3804" t="s">
        <v>1940</v>
      </c>
      <c r="D136" s="3804"/>
      <c r="E136" s="3804"/>
      <c r="F136" s="3804"/>
      <c r="G136" s="3804"/>
      <c r="H136" s="3804"/>
      <c r="I136" s="3804"/>
      <c r="J136" s="3804"/>
      <c r="K136" s="3804"/>
      <c r="L136" s="3804"/>
      <c r="M136" s="3804"/>
      <c r="N136" s="3804"/>
      <c r="O136" s="3804"/>
      <c r="P136" s="3804"/>
      <c r="Q136" s="3804"/>
      <c r="R136" s="3804"/>
      <c r="S136" s="3804"/>
    </row>
    <row r="137" spans="1:25" ht="24" customHeight="1"/>
    <row r="138" spans="1:25" ht="24" customHeight="1">
      <c r="A138" s="1150" t="s">
        <v>1917</v>
      </c>
      <c r="B138" s="1151" t="s">
        <v>1916</v>
      </c>
      <c r="C138" s="3804" t="s">
        <v>1953</v>
      </c>
      <c r="D138" s="3804"/>
      <c r="E138" s="3804"/>
      <c r="F138" s="3804"/>
      <c r="G138" s="3804"/>
      <c r="H138" s="3804"/>
      <c r="I138" s="3804"/>
      <c r="J138" s="3804"/>
      <c r="K138" s="3804"/>
      <c r="L138" s="3804"/>
      <c r="M138" s="3804"/>
      <c r="N138" s="3804"/>
      <c r="O138" s="3804"/>
      <c r="P138" s="3804"/>
      <c r="Q138" s="3804"/>
      <c r="R138" s="3804"/>
      <c r="S138" s="3804"/>
    </row>
    <row r="139" spans="1:25" ht="24" customHeight="1"/>
    <row r="140" spans="1:25" ht="24" customHeight="1">
      <c r="A140" s="1150" t="s">
        <v>1918</v>
      </c>
      <c r="B140" s="1151" t="s">
        <v>1919</v>
      </c>
      <c r="C140" s="3804" t="s">
        <v>1936</v>
      </c>
      <c r="D140" s="3804"/>
      <c r="E140" s="3804"/>
      <c r="F140" s="3804"/>
      <c r="G140" s="3804"/>
      <c r="H140" s="3804"/>
      <c r="I140" s="3804"/>
      <c r="J140" s="3804"/>
      <c r="K140" s="3804"/>
      <c r="L140" s="3804"/>
      <c r="M140" s="3804"/>
      <c r="N140" s="3804"/>
      <c r="O140" s="3804"/>
      <c r="P140" s="3804"/>
      <c r="Q140" s="3804"/>
      <c r="R140" s="3804"/>
      <c r="S140" s="3804"/>
    </row>
    <row r="141" spans="1:25" ht="24" customHeight="1"/>
    <row r="142" spans="1:25" ht="24" customHeight="1">
      <c r="C142" s="3804" t="s">
        <v>1942</v>
      </c>
      <c r="D142" s="3804"/>
      <c r="E142" s="3804"/>
      <c r="F142" s="3804"/>
      <c r="G142" s="3804"/>
      <c r="H142" s="3804"/>
      <c r="I142" s="3804"/>
      <c r="J142" s="3804"/>
      <c r="K142" s="3804"/>
      <c r="L142" s="3804"/>
      <c r="M142" s="3804"/>
      <c r="N142" s="3804"/>
      <c r="O142" s="3804"/>
      <c r="P142" s="3804"/>
      <c r="Q142" s="3804"/>
      <c r="R142" s="3804"/>
      <c r="S142" s="3804"/>
    </row>
    <row r="143" spans="1:25" ht="24" customHeight="1"/>
    <row r="144" spans="1:25" ht="24" customHeight="1">
      <c r="A144" s="1150" t="s">
        <v>1920</v>
      </c>
      <c r="B144" s="1151" t="s">
        <v>1919</v>
      </c>
      <c r="C144" s="3807" t="s">
        <v>1925</v>
      </c>
      <c r="D144" s="3807"/>
      <c r="E144" s="3807"/>
      <c r="F144" s="3807"/>
      <c r="H144" s="3807" t="s">
        <v>1926</v>
      </c>
      <c r="I144" s="3807"/>
      <c r="J144" s="3807"/>
      <c r="L144" s="1153" t="s">
        <v>1954</v>
      </c>
      <c r="M144" s="1150" t="s">
        <v>1928</v>
      </c>
      <c r="N144" s="3807" t="s">
        <v>1924</v>
      </c>
      <c r="O144" s="3807"/>
      <c r="P144" s="3807"/>
      <c r="Q144" s="3807"/>
      <c r="U144" s="1150" t="s">
        <v>1922</v>
      </c>
      <c r="W144" s="1150" t="s">
        <v>1923</v>
      </c>
      <c r="Y144" s="1150" t="s">
        <v>1924</v>
      </c>
    </row>
    <row r="145" spans="1:25" ht="24" customHeight="1">
      <c r="U145" s="1150" t="s">
        <v>1925</v>
      </c>
      <c r="W145" s="1150" t="s">
        <v>1926</v>
      </c>
      <c r="Y145" s="1150" t="s">
        <v>1927</v>
      </c>
    </row>
    <row r="146" spans="1:25" ht="24" customHeight="1">
      <c r="C146" s="3807"/>
      <c r="D146" s="3807"/>
      <c r="E146" s="3807"/>
      <c r="F146" s="3807"/>
      <c r="H146" s="3807"/>
      <c r="I146" s="3807"/>
      <c r="J146" s="3807"/>
      <c r="L146" s="1153"/>
      <c r="M146" s="1150" t="s">
        <v>1921</v>
      </c>
      <c r="N146" s="3807"/>
      <c r="O146" s="3807"/>
      <c r="P146" s="3807"/>
      <c r="Q146" s="3807"/>
      <c r="W146" s="1150" t="s">
        <v>1929</v>
      </c>
      <c r="Y146" s="1150" t="s">
        <v>1930</v>
      </c>
    </row>
    <row r="147" spans="1:25" ht="24" customHeight="1">
      <c r="W147" s="1150" t="s">
        <v>1931</v>
      </c>
    </row>
    <row r="148" spans="1:25" ht="24" customHeight="1">
      <c r="A148" s="1150" t="s">
        <v>1932</v>
      </c>
      <c r="B148" s="1151" t="s">
        <v>1916</v>
      </c>
      <c r="C148" s="1150" t="s">
        <v>1908</v>
      </c>
      <c r="D148" s="1152" t="s">
        <v>1934</v>
      </c>
      <c r="E148" s="1150" t="s">
        <v>5</v>
      </c>
      <c r="F148" s="1152" t="s">
        <v>1934</v>
      </c>
      <c r="G148" s="1150" t="s">
        <v>6</v>
      </c>
      <c r="H148" s="1152" t="s">
        <v>1934</v>
      </c>
      <c r="I148" s="1150" t="s">
        <v>7</v>
      </c>
      <c r="W148" s="1150" t="s">
        <v>1933</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2"/>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topLeftCell="A6" zoomScaleNormal="100" zoomScaleSheetLayoutView="100" workbookViewId="0">
      <selection activeCell="BJ35" sqref="BJ35"/>
    </sheetView>
  </sheetViews>
  <sheetFormatPr defaultColWidth="2.375" defaultRowHeight="13.5"/>
  <cols>
    <col min="1" max="16384" width="2.375" style="329"/>
  </cols>
  <sheetData>
    <row r="1" spans="1:53">
      <c r="A1" s="329" t="s">
        <v>1657</v>
      </c>
    </row>
    <row r="3" spans="1:53">
      <c r="Z3" s="289" t="s">
        <v>266</v>
      </c>
      <c r="AA3" s="3817"/>
      <c r="AB3" s="3817"/>
      <c r="AC3" s="3817"/>
      <c r="AD3" s="3817"/>
      <c r="AE3" s="3817"/>
      <c r="AF3" s="3817"/>
      <c r="AG3" s="3817"/>
      <c r="AH3" s="3817"/>
      <c r="AI3" s="3817"/>
    </row>
    <row r="6" spans="1:53" s="210" customFormat="1" ht="30" customHeight="1">
      <c r="I6" s="210" t="s">
        <v>1658</v>
      </c>
      <c r="N6" s="1036" t="s">
        <v>1659</v>
      </c>
      <c r="O6" s="3818"/>
      <c r="P6" s="3818"/>
      <c r="Q6" s="3818"/>
      <c r="R6" s="3818"/>
      <c r="S6" s="3818"/>
      <c r="T6" s="3818"/>
      <c r="U6" s="3818"/>
      <c r="V6" s="3818"/>
      <c r="W6" s="3818"/>
      <c r="X6" s="3818"/>
      <c r="Y6" s="210" t="s">
        <v>1660</v>
      </c>
    </row>
    <row r="8" spans="1:53">
      <c r="BA8" s="329" t="s">
        <v>1661</v>
      </c>
    </row>
    <row r="9" spans="1:53">
      <c r="BA9" s="329" t="s">
        <v>1662</v>
      </c>
    </row>
    <row r="10" spans="1:53">
      <c r="A10" s="3819" t="str">
        <f>IF(入力シート!C24&lt;30000000,"福岡県"&amp;入力シート!C5&amp;"長","福岡県知事")</f>
        <v>福岡県○○県土整備事務所長</v>
      </c>
      <c r="B10" s="3819"/>
      <c r="C10" s="3819"/>
      <c r="D10" s="3819"/>
      <c r="E10" s="3819"/>
      <c r="F10" s="3819"/>
      <c r="G10" s="3819"/>
      <c r="H10" s="3819"/>
      <c r="I10" s="3819"/>
      <c r="J10" s="3819"/>
      <c r="K10" s="3819"/>
      <c r="L10" s="3819"/>
      <c r="M10" s="3819"/>
      <c r="N10" s="3819"/>
      <c r="O10" s="329" t="s">
        <v>241</v>
      </c>
      <c r="BA10" s="329" t="s">
        <v>1663</v>
      </c>
    </row>
    <row r="11" spans="1:53">
      <c r="X11" s="1706" t="str">
        <f>入力シート!C25</f>
        <v>福岡市博多区東公園７－７</v>
      </c>
      <c r="Y11" s="1707"/>
      <c r="Z11" s="1707"/>
      <c r="AA11" s="1707"/>
      <c r="AB11" s="1707"/>
      <c r="AC11" s="1707"/>
      <c r="AD11" s="1707"/>
      <c r="AE11" s="1707"/>
      <c r="AF11" s="1707"/>
      <c r="AG11" s="1707"/>
      <c r="AH11" s="1707"/>
      <c r="AI11" s="1707"/>
      <c r="BA11" s="329" t="s">
        <v>1664</v>
      </c>
    </row>
    <row r="12" spans="1:53" ht="16.5" customHeight="1">
      <c r="Q12" s="1034"/>
      <c r="R12" s="1034"/>
      <c r="S12" s="1034"/>
      <c r="T12" s="1034"/>
      <c r="U12" s="1034"/>
      <c r="V12" s="1034"/>
      <c r="W12" s="289" t="s">
        <v>1665</v>
      </c>
      <c r="X12" s="1707"/>
      <c r="Y12" s="1707"/>
      <c r="Z12" s="1707"/>
      <c r="AA12" s="1707"/>
      <c r="AB12" s="1707"/>
      <c r="AC12" s="1707"/>
      <c r="AD12" s="1707"/>
      <c r="AE12" s="1707"/>
      <c r="AF12" s="1707"/>
      <c r="AG12" s="1707"/>
      <c r="AH12" s="1707"/>
      <c r="AI12" s="1707"/>
    </row>
    <row r="13" spans="1:53" ht="16.5" customHeight="1">
      <c r="Q13" s="1034"/>
      <c r="R13" s="1034"/>
      <c r="S13" s="1034"/>
      <c r="T13" s="1034"/>
      <c r="U13" s="1034"/>
      <c r="V13" s="1034"/>
      <c r="W13" s="1034"/>
      <c r="X13" s="1710" t="str">
        <f>入力シート!C26</f>
        <v>(株）福岡企画技調</v>
      </c>
      <c r="Y13" s="1711"/>
      <c r="Z13" s="1711"/>
      <c r="AA13" s="1711"/>
      <c r="AB13" s="1711"/>
      <c r="AC13" s="1711"/>
      <c r="AD13" s="1711"/>
      <c r="AE13" s="1711"/>
      <c r="AF13" s="1711"/>
      <c r="AG13" s="1711"/>
      <c r="AH13" s="1711"/>
      <c r="AI13" s="1711"/>
    </row>
    <row r="14" spans="1:53" ht="16.5" customHeight="1">
      <c r="Q14" s="1034"/>
      <c r="R14" s="1034"/>
      <c r="S14" s="1034"/>
      <c r="T14" s="1034"/>
      <c r="U14" s="1034"/>
      <c r="V14" s="1034"/>
      <c r="W14" s="1037" t="s">
        <v>1666</v>
      </c>
      <c r="X14" s="248" t="str">
        <f>入力シート!C27</f>
        <v>代表取締役　企画太郎</v>
      </c>
      <c r="Y14" s="1034"/>
      <c r="Z14" s="1034"/>
      <c r="AA14" s="1034"/>
      <c r="AB14" s="1034"/>
      <c r="AC14" s="1034"/>
      <c r="AD14" s="1034"/>
      <c r="AE14" s="1034"/>
      <c r="AF14" s="1034"/>
      <c r="AG14" s="1035"/>
      <c r="AH14" s="1035"/>
    </row>
    <row r="15" spans="1:53">
      <c r="X15" s="244" t="s">
        <v>1667</v>
      </c>
    </row>
    <row r="16" spans="1:53">
      <c r="B16" s="329" t="s">
        <v>1668</v>
      </c>
    </row>
    <row r="18" spans="1:35">
      <c r="D18" s="1038" t="s">
        <v>1669</v>
      </c>
      <c r="E18" s="1038"/>
      <c r="F18" s="1038"/>
      <c r="G18" s="1038"/>
      <c r="H18" s="1038" t="s">
        <v>290</v>
      </c>
      <c r="I18" s="3816"/>
      <c r="J18" s="3816"/>
      <c r="K18" s="3816"/>
      <c r="L18" s="3816"/>
      <c r="M18" s="3816"/>
      <c r="N18" s="3816"/>
      <c r="O18" s="3816"/>
      <c r="P18" s="3816"/>
      <c r="Q18" s="3816"/>
      <c r="R18" s="3816"/>
      <c r="S18" s="3816"/>
      <c r="T18" s="3816"/>
      <c r="U18" s="3816"/>
      <c r="V18" s="3816"/>
      <c r="W18" s="3816"/>
      <c r="X18" s="3816"/>
      <c r="Y18" s="3816"/>
      <c r="Z18" s="3816"/>
      <c r="AA18" s="3816"/>
      <c r="AB18" s="3816"/>
      <c r="AC18" s="3816"/>
      <c r="AD18" s="3816"/>
      <c r="AE18" s="3816"/>
      <c r="AF18" s="3816"/>
    </row>
    <row r="19" spans="1:35">
      <c r="D19" s="1039"/>
      <c r="U19" s="1040"/>
      <c r="V19" s="3811"/>
      <c r="W19" s="3811"/>
      <c r="X19" s="3811"/>
      <c r="Y19" s="3811"/>
      <c r="Z19" s="3811"/>
      <c r="AA19" s="3811"/>
      <c r="AB19" s="3811"/>
      <c r="AC19" s="3811"/>
      <c r="AD19" s="3811"/>
      <c r="AE19" s="3811"/>
      <c r="AF19" s="3811"/>
    </row>
    <row r="21" spans="1:35">
      <c r="C21" s="1041"/>
      <c r="D21" s="1041"/>
      <c r="E21" s="1041"/>
      <c r="F21" s="1041"/>
      <c r="G21" s="1041"/>
      <c r="H21" s="1041"/>
      <c r="I21" s="1042" t="s">
        <v>1670</v>
      </c>
      <c r="J21" s="3812"/>
      <c r="K21" s="3812"/>
      <c r="L21" s="3812"/>
      <c r="M21" s="3812"/>
      <c r="N21" s="3812"/>
      <c r="O21" s="3812"/>
      <c r="P21" s="3812"/>
      <c r="Q21" s="3812"/>
      <c r="R21" s="3812"/>
      <c r="S21" s="3812"/>
      <c r="T21" s="3812"/>
      <c r="U21" s="3812"/>
      <c r="V21" s="3813"/>
      <c r="W21" s="329" t="s">
        <v>1671</v>
      </c>
    </row>
    <row r="22" spans="1:35" ht="20.100000000000001" customHeight="1">
      <c r="F22" s="1706" t="str">
        <f>"第50"&amp;入力シート!C3&amp;"-"&amp;入力シート!C4&amp;"号　"&amp;入力シート!C10</f>
        <v>第505-12345-001号　県道博多天神線排水性舗装工事（第２工区）</v>
      </c>
      <c r="G22" s="1707"/>
      <c r="H22" s="1707"/>
      <c r="I22" s="1707"/>
      <c r="J22" s="1707"/>
      <c r="K22" s="1707"/>
      <c r="L22" s="1707"/>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row>
    <row r="23" spans="1:35" ht="20.100000000000001" customHeight="1">
      <c r="B23" s="248" t="s">
        <v>287</v>
      </c>
      <c r="F23" s="1707"/>
      <c r="G23" s="1707"/>
      <c r="H23" s="1707"/>
      <c r="I23" s="1707"/>
      <c r="J23" s="1707"/>
      <c r="K23" s="1707"/>
      <c r="L23" s="1707"/>
      <c r="M23" s="1707"/>
      <c r="N23" s="1707"/>
      <c r="O23" s="1707"/>
      <c r="P23" s="1707"/>
      <c r="Q23" s="1707"/>
      <c r="R23" s="1707"/>
      <c r="S23" s="1707"/>
      <c r="T23" s="1707"/>
      <c r="U23" s="1707"/>
      <c r="V23" s="1707"/>
      <c r="W23" s="1707"/>
      <c r="X23" s="1707"/>
      <c r="Y23" s="1707"/>
      <c r="Z23" s="1707"/>
      <c r="AA23" s="1707"/>
      <c r="AB23" s="1707"/>
      <c r="AC23" s="1707"/>
      <c r="AD23" s="1707"/>
      <c r="AE23" s="1707"/>
      <c r="AF23" s="1707"/>
      <c r="AG23" s="1707"/>
      <c r="AH23" s="41"/>
      <c r="AI23" s="41"/>
    </row>
    <row r="24" spans="1:35">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43"/>
      <c r="AB24" s="1043"/>
      <c r="AC24" s="1043"/>
      <c r="AD24" s="1043"/>
      <c r="AE24" s="1043"/>
      <c r="AF24" s="1043"/>
    </row>
    <row r="25" spans="1:35">
      <c r="B25" s="248" t="s">
        <v>1672</v>
      </c>
      <c r="C25" s="248"/>
      <c r="D25" s="248"/>
      <c r="E25" s="248"/>
      <c r="F25" s="3572">
        <f>入力シート!C13</f>
        <v>45108</v>
      </c>
      <c r="G25" s="3572"/>
      <c r="H25" s="3572"/>
      <c r="I25" s="3572"/>
      <c r="J25" s="3572"/>
      <c r="K25" s="3572"/>
      <c r="L25" s="3572"/>
      <c r="M25" s="3572"/>
      <c r="N25" s="3572"/>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289</v>
      </c>
      <c r="C27" s="248"/>
      <c r="D27" s="248"/>
      <c r="E27" s="248"/>
      <c r="F27" s="248" t="s">
        <v>1673</v>
      </c>
      <c r="G27" s="3814">
        <f>入力シート!C24</f>
        <v>4000000</v>
      </c>
      <c r="H27" s="3814"/>
      <c r="I27" s="3814"/>
      <c r="J27" s="3814"/>
      <c r="K27" s="3814"/>
      <c r="L27" s="3814"/>
      <c r="M27" s="3814"/>
      <c r="N27" s="3814"/>
      <c r="O27" s="3814"/>
      <c r="P27" s="3814"/>
      <c r="Q27" s="3814"/>
      <c r="R27" s="3814"/>
      <c r="S27" s="3814"/>
      <c r="T27" s="3814"/>
      <c r="U27" s="3814"/>
      <c r="V27" s="3814"/>
      <c r="W27" s="3814"/>
      <c r="X27" s="3814"/>
      <c r="Y27" s="3814"/>
      <c r="Z27" s="3814"/>
      <c r="AA27" s="3814"/>
      <c r="AB27" s="3814"/>
      <c r="AC27" s="3814"/>
      <c r="AD27" s="3814"/>
      <c r="AE27" s="3814"/>
      <c r="AF27" s="3814"/>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1674</v>
      </c>
      <c r="F29" s="1044"/>
      <c r="G29" s="3815"/>
      <c r="H29" s="3815"/>
      <c r="I29" s="3815"/>
      <c r="J29" s="3815"/>
      <c r="K29" s="3815"/>
      <c r="L29" s="3815"/>
      <c r="M29" s="3815"/>
      <c r="N29" s="3815"/>
      <c r="O29" s="3815"/>
      <c r="P29" s="3815"/>
      <c r="Q29" s="3815"/>
      <c r="R29" s="3815"/>
      <c r="S29" s="3815"/>
      <c r="T29" s="3815"/>
      <c r="U29" s="3815"/>
      <c r="V29" s="3815"/>
      <c r="W29" s="3815"/>
      <c r="X29" s="3815"/>
      <c r="Y29" s="3815"/>
      <c r="Z29" s="3815"/>
      <c r="AA29" s="3815"/>
      <c r="AB29" s="3815"/>
      <c r="AC29" s="3815"/>
      <c r="AD29" s="3815"/>
      <c r="AE29" s="3815"/>
      <c r="AF29" s="3815"/>
      <c r="AG29" s="1045"/>
      <c r="AH29" s="1045"/>
      <c r="AI29" s="1045"/>
    </row>
    <row r="30" spans="1:35">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037" t="s">
        <v>1675</v>
      </c>
      <c r="F34" s="3809" t="s">
        <v>1676</v>
      </c>
      <c r="G34" s="3809"/>
      <c r="H34" s="3809"/>
      <c r="I34" s="3809"/>
      <c r="J34" s="3809"/>
      <c r="K34" s="3809"/>
      <c r="L34" s="3809"/>
      <c r="M34" s="3809"/>
      <c r="N34" s="3809"/>
      <c r="O34" s="3809"/>
      <c r="P34" s="3809"/>
      <c r="Q34" s="3809"/>
      <c r="R34" s="3809"/>
      <c r="S34" s="3809"/>
      <c r="T34" s="3809"/>
      <c r="U34" s="3809"/>
      <c r="V34" s="3809"/>
      <c r="W34" s="3809"/>
      <c r="X34" s="3809"/>
      <c r="Y34" s="3809"/>
      <c r="Z34" s="3809"/>
      <c r="AA34" s="3809"/>
      <c r="AB34" s="3809"/>
      <c r="AC34" s="3809"/>
      <c r="AD34" s="3809"/>
      <c r="AE34" s="3809"/>
      <c r="AF34" s="3809"/>
    </row>
    <row r="35" spans="1:32" ht="15" customHeight="1">
      <c r="E35" s="1037"/>
      <c r="F35" s="3809"/>
      <c r="G35" s="3809"/>
      <c r="H35" s="3809"/>
      <c r="I35" s="3809"/>
      <c r="J35" s="3809"/>
      <c r="K35" s="3809"/>
      <c r="L35" s="3809"/>
      <c r="M35" s="3809"/>
      <c r="N35" s="3809"/>
      <c r="O35" s="3809"/>
      <c r="P35" s="3809"/>
      <c r="Q35" s="3809"/>
      <c r="R35" s="3809"/>
      <c r="S35" s="3809"/>
      <c r="T35" s="3809"/>
      <c r="U35" s="3809"/>
      <c r="V35" s="3809"/>
      <c r="W35" s="3809"/>
      <c r="X35" s="3809"/>
      <c r="Y35" s="3809"/>
      <c r="Z35" s="3809"/>
      <c r="AA35" s="3809"/>
      <c r="AB35" s="3809"/>
      <c r="AC35" s="3809"/>
      <c r="AD35" s="3809"/>
      <c r="AE35" s="3809"/>
      <c r="AF35" s="3809"/>
    </row>
    <row r="36" spans="1:32" ht="15" customHeight="1">
      <c r="E36" s="1047" t="s">
        <v>1677</v>
      </c>
      <c r="F36" s="3810" t="s">
        <v>1678</v>
      </c>
      <c r="G36" s="3810"/>
      <c r="H36" s="3810"/>
      <c r="I36" s="3810"/>
      <c r="J36" s="3810"/>
      <c r="K36" s="3810"/>
      <c r="L36" s="3810"/>
      <c r="M36" s="3810"/>
      <c r="N36" s="3810"/>
      <c r="O36" s="3810"/>
      <c r="P36" s="3810"/>
      <c r="Q36" s="3810"/>
      <c r="R36" s="3810"/>
      <c r="S36" s="3810"/>
      <c r="T36" s="3810"/>
      <c r="U36" s="3810"/>
      <c r="V36" s="3810"/>
      <c r="W36" s="3810"/>
      <c r="X36" s="3810"/>
      <c r="Y36" s="3810"/>
      <c r="Z36" s="3810"/>
      <c r="AA36" s="3810"/>
      <c r="AB36" s="3810"/>
      <c r="AC36" s="3810"/>
      <c r="AD36" s="3810"/>
      <c r="AE36" s="3810"/>
      <c r="AF36" s="3810"/>
    </row>
    <row r="37" spans="1:32" ht="15" customHeight="1">
      <c r="E37" s="1047"/>
      <c r="F37" s="3810"/>
      <c r="G37" s="3810"/>
      <c r="H37" s="3810"/>
      <c r="I37" s="3810"/>
      <c r="J37" s="3810"/>
      <c r="K37" s="3810"/>
      <c r="L37" s="3810"/>
      <c r="M37" s="3810"/>
      <c r="N37" s="3810"/>
      <c r="O37" s="3810"/>
      <c r="P37" s="3810"/>
      <c r="Q37" s="3810"/>
      <c r="R37" s="3810"/>
      <c r="S37" s="3810"/>
      <c r="T37" s="3810"/>
      <c r="U37" s="3810"/>
      <c r="V37" s="3810"/>
      <c r="W37" s="3810"/>
      <c r="X37" s="3810"/>
      <c r="Y37" s="3810"/>
      <c r="Z37" s="3810"/>
      <c r="AA37" s="3810"/>
      <c r="AB37" s="3810"/>
      <c r="AC37" s="3810"/>
      <c r="AD37" s="3810"/>
      <c r="AE37" s="3810"/>
      <c r="AF37" s="3810"/>
    </row>
    <row r="38" spans="1:32" ht="15" customHeight="1">
      <c r="E38" s="1047" t="s">
        <v>1679</v>
      </c>
      <c r="F38" s="3810" t="s">
        <v>1680</v>
      </c>
      <c r="G38" s="3810"/>
      <c r="H38" s="3810"/>
      <c r="I38" s="3810"/>
      <c r="J38" s="3810"/>
      <c r="K38" s="3810"/>
      <c r="L38" s="3810"/>
      <c r="M38" s="3810"/>
      <c r="N38" s="3810"/>
      <c r="O38" s="3810"/>
      <c r="P38" s="3810"/>
      <c r="Q38" s="3810"/>
      <c r="R38" s="3810"/>
      <c r="S38" s="3810"/>
      <c r="T38" s="3810"/>
      <c r="U38" s="3810"/>
      <c r="V38" s="3810"/>
      <c r="W38" s="3810"/>
      <c r="X38" s="3810"/>
      <c r="Y38" s="3810"/>
      <c r="Z38" s="3810"/>
      <c r="AA38" s="3810"/>
      <c r="AB38" s="3810"/>
      <c r="AC38" s="3810"/>
      <c r="AD38" s="3810"/>
      <c r="AE38" s="3810"/>
      <c r="AF38" s="3810"/>
    </row>
    <row r="39" spans="1:32" ht="15" customHeight="1">
      <c r="F39" s="3810"/>
      <c r="G39" s="3810"/>
      <c r="H39" s="3810"/>
      <c r="I39" s="3810"/>
      <c r="J39" s="3810"/>
      <c r="K39" s="3810"/>
      <c r="L39" s="3810"/>
      <c r="M39" s="3810"/>
      <c r="N39" s="3810"/>
      <c r="O39" s="3810"/>
      <c r="P39" s="3810"/>
      <c r="Q39" s="3810"/>
      <c r="R39" s="3810"/>
      <c r="S39" s="3810"/>
      <c r="T39" s="3810"/>
      <c r="U39" s="3810"/>
      <c r="V39" s="3810"/>
      <c r="W39" s="3810"/>
      <c r="X39" s="3810"/>
      <c r="Y39" s="3810"/>
      <c r="Z39" s="3810"/>
      <c r="AA39" s="3810"/>
      <c r="AB39" s="3810"/>
      <c r="AC39" s="3810"/>
      <c r="AD39" s="3810"/>
      <c r="AE39" s="3810"/>
      <c r="AF39" s="3810"/>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2"/>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139</v>
      </c>
    </row>
    <row r="8" spans="1:25" ht="18.75">
      <c r="A8" s="1726" t="s">
        <v>257</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row>
    <row r="10" spans="1:25">
      <c r="B10" s="90" t="s">
        <v>258</v>
      </c>
      <c r="C10" s="90" t="s">
        <v>259</v>
      </c>
    </row>
    <row r="11" spans="1:25">
      <c r="S11" s="91" t="s">
        <v>240</v>
      </c>
      <c r="T11" s="1727">
        <v>37778</v>
      </c>
      <c r="U11" s="1727"/>
      <c r="V11" s="1727"/>
      <c r="W11" s="1727"/>
      <c r="X11" s="1727"/>
    </row>
    <row r="13" spans="1:25">
      <c r="B13" s="92"/>
    </row>
    <row r="14" spans="1:25">
      <c r="B14" s="1728" t="str">
        <f>IF(入力シート!C24&lt;30000000,"福岡県"&amp;入力シート!C5&amp;"長　殿","福岡県知事　殿")</f>
        <v>福岡県○○県土整備事務所長　殿</v>
      </c>
      <c r="C14" s="1729"/>
      <c r="D14" s="1729"/>
      <c r="E14" s="1729"/>
      <c r="F14" s="1729"/>
      <c r="G14" s="1729"/>
      <c r="H14" s="1729"/>
      <c r="I14" s="1729"/>
      <c r="J14" s="238"/>
    </row>
    <row r="15" spans="1:25">
      <c r="M15" s="96"/>
      <c r="N15" s="96"/>
      <c r="O15" s="96"/>
      <c r="P15" s="96"/>
      <c r="Q15" s="1730" t="str">
        <f>入力シート!C25</f>
        <v>福岡市博多区東公園７－７</v>
      </c>
      <c r="R15" s="1707"/>
      <c r="S15" s="1707"/>
      <c r="T15" s="1707"/>
      <c r="U15" s="1707"/>
      <c r="V15" s="1707"/>
      <c r="W15" s="1707"/>
      <c r="X15" s="1707"/>
      <c r="Y15" s="1707"/>
    </row>
    <row r="16" spans="1:25">
      <c r="M16" s="96"/>
      <c r="O16" s="239"/>
      <c r="P16" s="239"/>
      <c r="Q16" s="1707"/>
      <c r="R16" s="1707"/>
      <c r="S16" s="1707"/>
      <c r="T16" s="1707"/>
      <c r="U16" s="1707"/>
      <c r="V16" s="1707"/>
      <c r="W16" s="1707"/>
      <c r="X16" s="1707"/>
      <c r="Y16" s="1707"/>
    </row>
    <row r="17" spans="1:25">
      <c r="M17" s="96"/>
      <c r="N17" s="96"/>
      <c r="O17" s="96"/>
      <c r="P17" s="239"/>
      <c r="Q17" s="1731" t="str">
        <f>入力シート!C26</f>
        <v>(株）福岡企画技調</v>
      </c>
      <c r="R17" s="1711"/>
      <c r="S17" s="1711"/>
      <c r="T17" s="1711"/>
      <c r="U17" s="1711"/>
      <c r="V17" s="1711"/>
      <c r="W17" s="1711"/>
      <c r="X17" s="1711"/>
      <c r="Y17" s="1711"/>
    </row>
    <row r="18" spans="1:25">
      <c r="M18" s="96"/>
      <c r="N18" s="96"/>
      <c r="O18" s="96"/>
      <c r="P18" s="91"/>
      <c r="Q18" s="1725" t="str">
        <f>入力シート!C27</f>
        <v>代表取締役　企画太郎</v>
      </c>
      <c r="R18" s="1715"/>
      <c r="S18" s="1715"/>
      <c r="T18" s="1715"/>
      <c r="U18" s="1715"/>
      <c r="V18" s="1715"/>
      <c r="W18" s="1715"/>
      <c r="X18" s="1715"/>
      <c r="Y18" s="1715"/>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734"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735"/>
      <c r="F24" s="1735"/>
      <c r="G24" s="1735"/>
      <c r="H24" s="1735"/>
      <c r="I24" s="1735"/>
      <c r="J24" s="1735"/>
      <c r="K24" s="1735"/>
      <c r="L24" s="1735"/>
      <c r="M24" s="1735"/>
      <c r="N24" s="1735"/>
      <c r="O24" s="1735"/>
      <c r="P24" s="1735"/>
      <c r="Q24" s="1735"/>
      <c r="R24" s="1735"/>
      <c r="S24" s="1735"/>
      <c r="T24" s="1735"/>
      <c r="U24" s="1735"/>
      <c r="V24" s="1735"/>
      <c r="W24" s="1735"/>
      <c r="X24" s="1735"/>
      <c r="Y24" s="243"/>
    </row>
    <row r="25" spans="1:25">
      <c r="D25" s="1735"/>
      <c r="E25" s="1735"/>
      <c r="F25" s="1735"/>
      <c r="G25" s="1735"/>
      <c r="H25" s="1735"/>
      <c r="I25" s="1735"/>
      <c r="J25" s="1735"/>
      <c r="K25" s="1735"/>
      <c r="L25" s="1735"/>
      <c r="M25" s="1735"/>
      <c r="N25" s="1735"/>
      <c r="O25" s="1735"/>
      <c r="P25" s="1735"/>
      <c r="Q25" s="1735"/>
      <c r="R25" s="1735"/>
      <c r="S25" s="1735"/>
      <c r="T25" s="1735"/>
      <c r="U25" s="1735"/>
      <c r="V25" s="1735"/>
      <c r="W25" s="1735"/>
      <c r="X25" s="1735"/>
      <c r="Y25" s="243"/>
    </row>
    <row r="26" spans="1:25">
      <c r="D26" s="1735"/>
      <c r="E26" s="1735"/>
      <c r="F26" s="1735"/>
      <c r="G26" s="1735"/>
      <c r="H26" s="1735"/>
      <c r="I26" s="1735"/>
      <c r="J26" s="1735"/>
      <c r="K26" s="1735"/>
      <c r="L26" s="1735"/>
      <c r="M26" s="1735"/>
      <c r="N26" s="1735"/>
      <c r="O26" s="1735"/>
      <c r="P26" s="1735"/>
      <c r="Q26" s="1735"/>
      <c r="R26" s="1735"/>
      <c r="S26" s="1735"/>
      <c r="T26" s="1735"/>
      <c r="U26" s="1735"/>
      <c r="V26" s="1735"/>
      <c r="W26" s="1735"/>
      <c r="X26" s="1735"/>
      <c r="Y26" s="243"/>
    </row>
    <row r="27" spans="1:25">
      <c r="D27" s="1735"/>
      <c r="E27" s="1735"/>
      <c r="F27" s="1735"/>
      <c r="G27" s="1735"/>
      <c r="H27" s="1735"/>
      <c r="I27" s="1735"/>
      <c r="J27" s="1735"/>
      <c r="K27" s="1735"/>
      <c r="L27" s="1735"/>
      <c r="M27" s="1735"/>
      <c r="N27" s="1735"/>
      <c r="O27" s="1735"/>
      <c r="P27" s="1735"/>
      <c r="Q27" s="1735"/>
      <c r="R27" s="1735"/>
      <c r="S27" s="1735"/>
      <c r="T27" s="1735"/>
      <c r="U27" s="1735"/>
      <c r="V27" s="1735"/>
      <c r="W27" s="1735"/>
      <c r="X27" s="1735"/>
      <c r="Y27" s="243"/>
    </row>
    <row r="28" spans="1:25">
      <c r="D28" s="1735"/>
      <c r="E28" s="1735"/>
      <c r="F28" s="1735"/>
      <c r="G28" s="1735"/>
      <c r="H28" s="1735"/>
      <c r="I28" s="1735"/>
      <c r="J28" s="1735"/>
      <c r="K28" s="1735"/>
      <c r="L28" s="1735"/>
      <c r="M28" s="1735"/>
      <c r="N28" s="1735"/>
      <c r="O28" s="1735"/>
      <c r="P28" s="1735"/>
      <c r="Q28" s="1735"/>
      <c r="R28" s="1735"/>
      <c r="S28" s="1735"/>
      <c r="T28" s="1735"/>
      <c r="U28" s="1735"/>
      <c r="V28" s="1735"/>
      <c r="W28" s="1735"/>
      <c r="X28" s="1735"/>
    </row>
    <row r="31" spans="1:25">
      <c r="A31" s="1736" t="s">
        <v>10</v>
      </c>
      <c r="B31" s="1736"/>
      <c r="C31" s="1736"/>
      <c r="D31" s="1736"/>
      <c r="E31" s="1736"/>
      <c r="F31" s="1736"/>
      <c r="G31" s="1736"/>
      <c r="H31" s="1736"/>
      <c r="I31" s="1736"/>
      <c r="J31" s="1736"/>
      <c r="K31" s="1736"/>
      <c r="L31" s="1736"/>
      <c r="M31" s="1736"/>
      <c r="N31" s="1736"/>
      <c r="O31" s="1736"/>
      <c r="P31" s="1736"/>
      <c r="Q31" s="1736"/>
      <c r="R31" s="1736"/>
      <c r="S31" s="1736"/>
      <c r="T31" s="1736"/>
      <c r="U31" s="1736"/>
      <c r="V31" s="1736"/>
      <c r="W31" s="1736"/>
      <c r="X31" s="1736"/>
      <c r="Y31" s="1736"/>
    </row>
    <row r="33" spans="1:23">
      <c r="I33" s="1737" t="s" ph="1">
        <v>1703</v>
      </c>
      <c r="J33" s="1737" ph="1"/>
      <c r="K33" s="1737" ph="1"/>
      <c r="L33" s="1737" ph="1"/>
      <c r="M33" s="1737" ph="1"/>
      <c r="N33" s="1737" ph="1"/>
      <c r="O33" s="1737" ph="1"/>
      <c r="P33" s="1737" ph="1"/>
      <c r="Q33" s="1737" ph="1"/>
      <c r="R33" s="1737" ph="1"/>
    </row>
    <row r="34" spans="1:23">
      <c r="D34" s="90" t="s">
        <v>260</v>
      </c>
      <c r="I34" s="1737" ph="1"/>
      <c r="J34" s="1737" ph="1"/>
      <c r="K34" s="1737" ph="1"/>
      <c r="L34" s="1737" ph="1"/>
      <c r="M34" s="1737" ph="1"/>
      <c r="N34" s="1737" ph="1"/>
      <c r="O34" s="1737" ph="1"/>
      <c r="P34" s="1737" ph="1"/>
      <c r="Q34" s="1737" ph="1"/>
      <c r="R34" s="1737" ph="1"/>
    </row>
    <row r="37" spans="1:23" ht="13.5" customHeight="1">
      <c r="D37" s="337" t="s">
        <v>261</v>
      </c>
      <c r="E37" s="337"/>
      <c r="F37" s="337"/>
      <c r="G37" s="337"/>
      <c r="I37" s="1737" t="s" ph="1">
        <v>1704</v>
      </c>
      <c r="J37" s="1737" ph="1"/>
      <c r="K37" s="1737" ph="1"/>
      <c r="L37" s="1737" ph="1"/>
      <c r="M37" s="1737" ph="1"/>
      <c r="N37" s="1737" ph="1"/>
      <c r="O37" s="1737" ph="1"/>
      <c r="P37" s="1737" ph="1"/>
      <c r="Q37" s="1737" ph="1"/>
      <c r="R37" s="1737" ph="1"/>
    </row>
    <row r="38" spans="1:23" ht="13.5" customHeight="1">
      <c r="D38" s="338" t="s">
        <v>262</v>
      </c>
      <c r="E38" s="337"/>
      <c r="F38" s="337"/>
      <c r="G38" s="337"/>
      <c r="I38" s="1737" ph="1"/>
      <c r="J38" s="1737" ph="1"/>
      <c r="K38" s="1737" ph="1"/>
      <c r="L38" s="1737" ph="1"/>
      <c r="M38" s="1737" ph="1"/>
      <c r="N38" s="1737" ph="1"/>
      <c r="O38" s="1737" ph="1"/>
      <c r="P38" s="1737" ph="1"/>
      <c r="Q38" s="1737" ph="1"/>
      <c r="R38" s="1737" ph="1"/>
    </row>
    <row r="39" spans="1:23" ht="13.5" customHeight="1">
      <c r="I39" s="1737" t="s" ph="1">
        <v>1706</v>
      </c>
      <c r="J39" s="1737" ph="1"/>
      <c r="K39" s="1737" ph="1"/>
      <c r="L39" s="1737" ph="1"/>
      <c r="M39" s="1737" ph="1"/>
      <c r="N39" s="1737" ph="1"/>
      <c r="O39" s="1737" ph="1"/>
      <c r="P39" s="1737" ph="1"/>
      <c r="Q39" s="1737" ph="1"/>
      <c r="R39" s="1737" ph="1"/>
    </row>
    <row r="40" spans="1:23" ht="13.5" customHeight="1">
      <c r="I40" s="1737" ph="1"/>
      <c r="J40" s="1737" ph="1"/>
      <c r="K40" s="1737" ph="1"/>
      <c r="L40" s="1737" ph="1"/>
      <c r="M40" s="1737" ph="1"/>
      <c r="N40" s="1737" ph="1"/>
      <c r="O40" s="1737" ph="1"/>
      <c r="P40" s="1737" ph="1"/>
      <c r="Q40" s="1737" ph="1"/>
      <c r="R40" s="1737" ph="1"/>
    </row>
    <row r="41" spans="1:23" ht="13.5" customHeight="1">
      <c r="I41" s="1737" t="s" ph="1">
        <v>1705</v>
      </c>
      <c r="J41" s="1737" ph="1"/>
      <c r="K41" s="1737" ph="1"/>
      <c r="L41" s="1737" ph="1"/>
      <c r="M41" s="1737" ph="1"/>
      <c r="N41" s="1737" ph="1"/>
      <c r="O41" s="1737" ph="1"/>
      <c r="P41" s="1737" ph="1"/>
      <c r="Q41" s="1737" ph="1"/>
      <c r="R41" s="1737" ph="1"/>
    </row>
    <row r="42" spans="1:23">
      <c r="D42" s="90" t="s">
        <v>263</v>
      </c>
      <c r="I42" s="1737" ph="1"/>
      <c r="J42" s="1737" ph="1"/>
      <c r="K42" s="1737" ph="1"/>
      <c r="L42" s="1737" ph="1"/>
      <c r="M42" s="1737" ph="1"/>
      <c r="N42" s="1737" ph="1"/>
      <c r="O42" s="1737" ph="1"/>
      <c r="P42" s="1737" ph="1"/>
      <c r="Q42" s="1737" ph="1"/>
      <c r="R42" s="1737"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264</v>
      </c>
    </row>
    <row r="47" spans="1:23">
      <c r="D47" s="90" t="s">
        <v>464</v>
      </c>
      <c r="H47" s="91" t="s">
        <v>465</v>
      </c>
      <c r="I47" s="1732">
        <f>入力シート!C24</f>
        <v>4000000</v>
      </c>
      <c r="J47" s="1733"/>
      <c r="K47" s="1733"/>
      <c r="L47" s="1733"/>
      <c r="M47" s="1733"/>
      <c r="N47" s="1733"/>
      <c r="O47" s="1733"/>
      <c r="P47" s="1733"/>
      <c r="Q47" s="1733"/>
      <c r="R47" s="1733"/>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3"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265</v>
      </c>
      <c r="Z1" s="315" t="s">
        <v>265</v>
      </c>
    </row>
    <row r="3" spans="1:50">
      <c r="S3" s="181" t="s">
        <v>266</v>
      </c>
      <c r="T3" s="1742">
        <v>37778</v>
      </c>
      <c r="U3" s="1742"/>
      <c r="V3" s="1742"/>
      <c r="W3" s="1742"/>
      <c r="X3" s="1742"/>
      <c r="Y3" s="1742"/>
      <c r="AR3" s="289" t="s">
        <v>266</v>
      </c>
      <c r="AS3" s="1742">
        <v>37778</v>
      </c>
      <c r="AT3" s="1742"/>
      <c r="AU3" s="1742"/>
      <c r="AV3" s="1742"/>
      <c r="AW3" s="1742"/>
      <c r="AX3" s="1742"/>
    </row>
    <row r="7" spans="1:50" ht="30" customHeight="1">
      <c r="A7" s="1700" t="s">
        <v>267</v>
      </c>
      <c r="B7" s="1700"/>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t="s">
        <v>267</v>
      </c>
      <c r="AA7" s="1700"/>
      <c r="AB7" s="1700"/>
      <c r="AC7" s="1700"/>
      <c r="AD7" s="1700"/>
      <c r="AE7" s="1700"/>
      <c r="AF7" s="1700"/>
      <c r="AG7" s="1700"/>
      <c r="AH7" s="1700"/>
      <c r="AI7" s="1700"/>
      <c r="AJ7" s="1700"/>
      <c r="AK7" s="1700"/>
      <c r="AL7" s="1700"/>
      <c r="AM7" s="1700"/>
      <c r="AN7" s="1700"/>
      <c r="AO7" s="1700"/>
      <c r="AP7" s="1700"/>
      <c r="AQ7" s="1700"/>
      <c r="AR7" s="1700"/>
      <c r="AS7" s="1700"/>
      <c r="AT7" s="1700"/>
      <c r="AU7" s="1700"/>
      <c r="AV7" s="1700"/>
      <c r="AW7" s="1700"/>
      <c r="AX7" s="1700"/>
    </row>
    <row r="12" spans="1:50" ht="35.25" customHeight="1">
      <c r="A12" s="180" t="s">
        <v>568</v>
      </c>
      <c r="F12" s="227"/>
      <c r="G12" s="368" t="str">
        <f>入力シート!C16</f>
        <v>福岡次郎</v>
      </c>
      <c r="H12" s="368"/>
      <c r="I12" s="369"/>
      <c r="J12" s="227"/>
      <c r="K12" s="227"/>
      <c r="Z12" s="1745" t="s">
        <v>1079</v>
      </c>
      <c r="AA12" s="1745"/>
      <c r="AB12" s="1745"/>
      <c r="AC12" s="1745"/>
      <c r="AD12" s="1745"/>
      <c r="AE12" s="1745"/>
      <c r="AF12" s="368" t="str">
        <f>入力シート!C20</f>
        <v>福岡三郎</v>
      </c>
      <c r="AG12" s="368"/>
      <c r="AH12" s="369"/>
      <c r="AI12" s="313"/>
      <c r="AJ12" s="313"/>
    </row>
    <row r="15" spans="1:50" ht="27" customHeight="1">
      <c r="C15" s="1743" t="s">
        <v>466</v>
      </c>
      <c r="D15" s="1743"/>
      <c r="E15" s="1743"/>
      <c r="F15" s="1743"/>
      <c r="G15" s="1743"/>
      <c r="H15" s="1743"/>
      <c r="I15" s="1744">
        <f>入力シート!C17</f>
        <v>25934</v>
      </c>
      <c r="J15" s="1744"/>
      <c r="K15" s="1744"/>
      <c r="L15" s="1744"/>
      <c r="M15" s="1744"/>
      <c r="N15" s="1744"/>
      <c r="O15" s="1744"/>
      <c r="P15" s="1744"/>
      <c r="Q15" s="1744"/>
      <c r="R15" s="1744"/>
      <c r="S15" s="1744"/>
      <c r="T15" s="1744"/>
      <c r="U15" s="1744"/>
      <c r="V15" s="1744"/>
      <c r="W15" s="1744"/>
      <c r="X15" s="1744"/>
      <c r="Y15" s="329"/>
      <c r="Z15" s="329"/>
      <c r="AA15" s="329"/>
      <c r="AB15" s="1743" t="s">
        <v>466</v>
      </c>
      <c r="AC15" s="1743"/>
      <c r="AD15" s="1743"/>
      <c r="AE15" s="1743"/>
      <c r="AF15" s="1743"/>
      <c r="AG15" s="1743"/>
      <c r="AH15" s="1744">
        <f>入力シート!C21</f>
        <v>26331</v>
      </c>
      <c r="AI15" s="1744"/>
      <c r="AJ15" s="1744"/>
      <c r="AK15" s="1744"/>
      <c r="AL15" s="1744"/>
      <c r="AM15" s="1744"/>
      <c r="AN15" s="1744"/>
      <c r="AO15" s="1744"/>
      <c r="AP15" s="1744"/>
      <c r="AQ15" s="1744"/>
      <c r="AR15" s="1744"/>
      <c r="AS15" s="1744"/>
      <c r="AT15" s="1744"/>
      <c r="AU15" s="1744"/>
      <c r="AV15" s="1744"/>
      <c r="AW15" s="1744"/>
    </row>
    <row r="16" spans="1:50" ht="27" customHeight="1">
      <c r="D16" s="244"/>
      <c r="E16" s="244"/>
      <c r="F16" s="244"/>
      <c r="G16" s="181"/>
      <c r="H16" s="244"/>
      <c r="I16" s="1744"/>
      <c r="J16" s="1744"/>
      <c r="K16" s="1744"/>
      <c r="L16" s="1744"/>
      <c r="M16" s="1744"/>
      <c r="N16" s="1744"/>
      <c r="O16" s="1744"/>
      <c r="P16" s="1744"/>
      <c r="Q16" s="1744"/>
      <c r="R16" s="1744"/>
      <c r="S16" s="1744"/>
      <c r="T16" s="1744"/>
      <c r="U16" s="1744"/>
      <c r="V16" s="1744"/>
      <c r="W16" s="1744"/>
      <c r="X16" s="1744"/>
      <c r="Y16" s="329"/>
      <c r="Z16" s="329"/>
      <c r="AA16" s="329"/>
      <c r="AB16" s="329"/>
      <c r="AC16" s="244"/>
      <c r="AD16" s="244"/>
      <c r="AE16" s="244"/>
      <c r="AF16" s="289"/>
      <c r="AG16" s="244"/>
      <c r="AH16" s="1744"/>
      <c r="AI16" s="1744"/>
      <c r="AJ16" s="1744"/>
      <c r="AK16" s="1744"/>
      <c r="AL16" s="1744"/>
      <c r="AM16" s="1744"/>
      <c r="AN16" s="1744"/>
      <c r="AO16" s="1744"/>
      <c r="AP16" s="1744"/>
      <c r="AQ16" s="1744"/>
      <c r="AR16" s="1744"/>
      <c r="AS16" s="1744"/>
      <c r="AT16" s="1744"/>
      <c r="AU16" s="1744"/>
      <c r="AV16" s="1744"/>
      <c r="AW16" s="1744"/>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743" t="s">
        <v>467</v>
      </c>
      <c r="D18" s="1743"/>
      <c r="E18" s="1743"/>
      <c r="F18" s="1743"/>
      <c r="G18" s="1743"/>
      <c r="H18" s="1743"/>
      <c r="I18" s="1738" t="str">
        <f>入力シート!C18</f>
        <v>福岡県立企画高校卒業</v>
      </c>
      <c r="J18" s="1738"/>
      <c r="K18" s="1738"/>
      <c r="L18" s="1738"/>
      <c r="M18" s="1738"/>
      <c r="N18" s="1738"/>
      <c r="O18" s="1738"/>
      <c r="P18" s="1738"/>
      <c r="Q18" s="1738"/>
      <c r="R18" s="1738"/>
      <c r="S18" s="1738"/>
      <c r="T18" s="1738"/>
      <c r="U18" s="1738"/>
      <c r="V18" s="1738"/>
      <c r="W18" s="1738"/>
      <c r="X18" s="1738"/>
      <c r="Y18" s="329"/>
      <c r="Z18" s="329"/>
      <c r="AA18" s="329"/>
      <c r="AB18" s="1743" t="s">
        <v>467</v>
      </c>
      <c r="AC18" s="1743"/>
      <c r="AD18" s="1743"/>
      <c r="AE18" s="1743"/>
      <c r="AF18" s="1743"/>
      <c r="AG18" s="1743"/>
      <c r="AH18" s="1738" t="str">
        <f>入力シート!C22</f>
        <v>福岡県立企画高校卒業</v>
      </c>
      <c r="AI18" s="1738"/>
      <c r="AJ18" s="1738"/>
      <c r="AK18" s="1738"/>
      <c r="AL18" s="1738"/>
      <c r="AM18" s="1738"/>
      <c r="AN18" s="1738"/>
      <c r="AO18" s="1738"/>
      <c r="AP18" s="1738"/>
      <c r="AQ18" s="1738"/>
      <c r="AR18" s="1738"/>
      <c r="AS18" s="1738"/>
      <c r="AT18" s="1738"/>
      <c r="AU18" s="1738"/>
      <c r="AV18" s="1738"/>
      <c r="AW18" s="1738"/>
    </row>
    <row r="19" spans="1:50" ht="27" customHeight="1">
      <c r="D19" s="244"/>
      <c r="E19" s="244"/>
      <c r="F19" s="244"/>
      <c r="G19" s="181"/>
      <c r="H19" s="244"/>
      <c r="I19" s="1738"/>
      <c r="J19" s="1738"/>
      <c r="K19" s="1738"/>
      <c r="L19" s="1738"/>
      <c r="M19" s="1738"/>
      <c r="N19" s="1738"/>
      <c r="O19" s="1738"/>
      <c r="P19" s="1738"/>
      <c r="Q19" s="1738"/>
      <c r="R19" s="1738"/>
      <c r="S19" s="1738"/>
      <c r="T19" s="1738"/>
      <c r="U19" s="1738"/>
      <c r="V19" s="1738"/>
      <c r="W19" s="1738"/>
      <c r="X19" s="1738"/>
      <c r="Y19" s="329"/>
      <c r="Z19" s="329"/>
      <c r="AA19" s="329"/>
      <c r="AB19" s="329"/>
      <c r="AC19" s="244"/>
      <c r="AD19" s="244"/>
      <c r="AE19" s="244"/>
      <c r="AF19" s="289"/>
      <c r="AG19" s="244"/>
      <c r="AH19" s="1738"/>
      <c r="AI19" s="1738"/>
      <c r="AJ19" s="1738"/>
      <c r="AK19" s="1738"/>
      <c r="AL19" s="1738"/>
      <c r="AM19" s="1738"/>
      <c r="AN19" s="1738"/>
      <c r="AO19" s="1738"/>
      <c r="AP19" s="1738"/>
      <c r="AQ19" s="1738"/>
      <c r="AR19" s="1738"/>
      <c r="AS19" s="1738"/>
      <c r="AT19" s="1738"/>
      <c r="AU19" s="1738"/>
      <c r="AV19" s="1738"/>
      <c r="AW19" s="1738"/>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743" t="s">
        <v>268</v>
      </c>
      <c r="D21" s="1743"/>
      <c r="E21" s="1743"/>
      <c r="F21" s="1743"/>
      <c r="G21" s="1743"/>
      <c r="H21" s="1743"/>
      <c r="I21" s="1738" t="str">
        <f>入力シート!C19</f>
        <v>１級土木施工管理技士第１２３４５６７８号</v>
      </c>
      <c r="J21" s="1738"/>
      <c r="K21" s="1738"/>
      <c r="L21" s="1738"/>
      <c r="M21" s="1738"/>
      <c r="N21" s="1738"/>
      <c r="O21" s="1738"/>
      <c r="P21" s="1738"/>
      <c r="Q21" s="1738"/>
      <c r="R21" s="1738"/>
      <c r="S21" s="1738"/>
      <c r="T21" s="1738"/>
      <c r="U21" s="1738"/>
      <c r="V21" s="1738"/>
      <c r="W21" s="1738"/>
      <c r="X21" s="1738"/>
      <c r="Y21" s="329"/>
      <c r="Z21" s="329"/>
      <c r="AA21" s="329"/>
      <c r="AB21" s="1743" t="s">
        <v>268</v>
      </c>
      <c r="AC21" s="1743"/>
      <c r="AD21" s="1743"/>
      <c r="AE21" s="1743"/>
      <c r="AF21" s="1743"/>
      <c r="AG21" s="1743"/>
      <c r="AH21" s="1738" t="str">
        <f>入力シート!C23</f>
        <v>１級土木施工管理技士第２３４５６７８９号</v>
      </c>
      <c r="AI21" s="1738"/>
      <c r="AJ21" s="1738"/>
      <c r="AK21" s="1738"/>
      <c r="AL21" s="1738"/>
      <c r="AM21" s="1738"/>
      <c r="AN21" s="1738"/>
      <c r="AO21" s="1738"/>
      <c r="AP21" s="1738"/>
      <c r="AQ21" s="1738"/>
      <c r="AR21" s="1738"/>
      <c r="AS21" s="1738"/>
      <c r="AT21" s="1738"/>
      <c r="AU21" s="1738"/>
      <c r="AV21" s="1738"/>
      <c r="AW21" s="1738"/>
    </row>
    <row r="22" spans="1:50" ht="27" customHeight="1">
      <c r="D22" s="244"/>
      <c r="E22" s="244"/>
      <c r="F22" s="244"/>
      <c r="G22" s="181"/>
      <c r="H22" s="244"/>
      <c r="I22" s="1738"/>
      <c r="J22" s="1738"/>
      <c r="K22" s="1738"/>
      <c r="L22" s="1738"/>
      <c r="M22" s="1738"/>
      <c r="N22" s="1738"/>
      <c r="O22" s="1738"/>
      <c r="P22" s="1738"/>
      <c r="Q22" s="1738"/>
      <c r="R22" s="1738"/>
      <c r="S22" s="1738"/>
      <c r="T22" s="1738"/>
      <c r="U22" s="1738"/>
      <c r="V22" s="1738"/>
      <c r="W22" s="1738"/>
      <c r="X22" s="1738"/>
      <c r="Y22" s="329"/>
      <c r="Z22" s="329"/>
      <c r="AA22" s="329"/>
      <c r="AB22" s="329"/>
      <c r="AC22" s="244"/>
      <c r="AD22" s="244"/>
      <c r="AE22" s="244"/>
      <c r="AF22" s="289"/>
      <c r="AG22" s="244"/>
      <c r="AH22" s="1738"/>
      <c r="AI22" s="1738"/>
      <c r="AJ22" s="1738"/>
      <c r="AK22" s="1738"/>
      <c r="AL22" s="1738"/>
      <c r="AM22" s="1738"/>
      <c r="AN22" s="1738"/>
      <c r="AO22" s="1738"/>
      <c r="AP22" s="1738"/>
      <c r="AQ22" s="1738"/>
      <c r="AR22" s="1738"/>
      <c r="AS22" s="1738"/>
      <c r="AT22" s="1738"/>
      <c r="AU22" s="1738"/>
      <c r="AV22" s="1738"/>
      <c r="AW22" s="1738"/>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739" t="s">
        <v>468</v>
      </c>
      <c r="D24" s="1740"/>
      <c r="E24" s="1740"/>
      <c r="F24" s="1740"/>
      <c r="G24" s="1740"/>
      <c r="H24" s="1740"/>
      <c r="I24" s="1741" t="s">
        <v>1707</v>
      </c>
      <c r="J24" s="1741"/>
      <c r="K24" s="1741"/>
      <c r="L24" s="1741"/>
      <c r="M24" s="1741"/>
      <c r="N24" s="1741"/>
      <c r="O24" s="1741"/>
      <c r="P24" s="1741"/>
      <c r="Q24" s="1741"/>
      <c r="R24" s="1741"/>
      <c r="S24" s="1741"/>
      <c r="T24" s="1741"/>
      <c r="U24" s="1741"/>
      <c r="V24" s="1741"/>
      <c r="W24" s="1741"/>
      <c r="X24" s="1741"/>
      <c r="Y24" s="211"/>
      <c r="Z24" s="211"/>
      <c r="AA24" s="211"/>
      <c r="AB24" s="1739" t="s">
        <v>468</v>
      </c>
      <c r="AC24" s="1740"/>
      <c r="AD24" s="1740"/>
      <c r="AE24" s="1740"/>
      <c r="AF24" s="1740"/>
      <c r="AG24" s="1740"/>
      <c r="AH24" s="1741" t="s">
        <v>1707</v>
      </c>
      <c r="AI24" s="1741"/>
      <c r="AJ24" s="1741"/>
      <c r="AK24" s="1741"/>
      <c r="AL24" s="1741"/>
      <c r="AM24" s="1741"/>
      <c r="AN24" s="1741"/>
      <c r="AO24" s="1741"/>
      <c r="AP24" s="1741"/>
      <c r="AQ24" s="1741"/>
      <c r="AR24" s="1741"/>
      <c r="AS24" s="1741"/>
      <c r="AT24" s="1741"/>
      <c r="AU24" s="1741"/>
      <c r="AV24" s="1741"/>
      <c r="AW24" s="1741"/>
      <c r="AX24" s="211"/>
    </row>
    <row r="25" spans="1:50" ht="27" customHeight="1">
      <c r="A25" s="211"/>
      <c r="B25" s="211"/>
      <c r="C25" s="211"/>
      <c r="D25" s="211"/>
      <c r="E25" s="211"/>
      <c r="F25" s="211"/>
      <c r="G25" s="211"/>
      <c r="H25" s="211"/>
      <c r="I25" s="1741"/>
      <c r="J25" s="1741"/>
      <c r="K25" s="1741"/>
      <c r="L25" s="1741"/>
      <c r="M25" s="1741"/>
      <c r="N25" s="1741"/>
      <c r="O25" s="1741"/>
      <c r="P25" s="1741"/>
      <c r="Q25" s="1741"/>
      <c r="R25" s="1741"/>
      <c r="S25" s="1741"/>
      <c r="T25" s="1741"/>
      <c r="U25" s="1741"/>
      <c r="V25" s="1741"/>
      <c r="W25" s="1741"/>
      <c r="X25" s="1741"/>
      <c r="Y25" s="211"/>
      <c r="Z25" s="211"/>
      <c r="AA25" s="211"/>
      <c r="AB25" s="211"/>
      <c r="AC25" s="211"/>
      <c r="AD25" s="211"/>
      <c r="AE25" s="211"/>
      <c r="AF25" s="211"/>
      <c r="AG25" s="211"/>
      <c r="AH25" s="1741"/>
      <c r="AI25" s="1741"/>
      <c r="AJ25" s="1741"/>
      <c r="AK25" s="1741"/>
      <c r="AL25" s="1741"/>
      <c r="AM25" s="1741"/>
      <c r="AN25" s="1741"/>
      <c r="AO25" s="1741"/>
      <c r="AP25" s="1741"/>
      <c r="AQ25" s="1741"/>
      <c r="AR25" s="1741"/>
      <c r="AS25" s="1741"/>
      <c r="AT25" s="1741"/>
      <c r="AU25" s="1741"/>
      <c r="AV25" s="1741"/>
      <c r="AW25" s="1741"/>
      <c r="AX25" s="211"/>
    </row>
    <row r="26" spans="1:50" ht="27" customHeight="1">
      <c r="I26" s="1741"/>
      <c r="J26" s="1741"/>
      <c r="K26" s="1741"/>
      <c r="L26" s="1741"/>
      <c r="M26" s="1741"/>
      <c r="N26" s="1741"/>
      <c r="O26" s="1741"/>
      <c r="P26" s="1741"/>
      <c r="Q26" s="1741"/>
      <c r="R26" s="1741"/>
      <c r="S26" s="1741"/>
      <c r="T26" s="1741"/>
      <c r="U26" s="1741"/>
      <c r="V26" s="1741"/>
      <c r="W26" s="1741"/>
      <c r="X26" s="1741"/>
      <c r="AH26" s="1741"/>
      <c r="AI26" s="1741"/>
      <c r="AJ26" s="1741"/>
      <c r="AK26" s="1741"/>
      <c r="AL26" s="1741"/>
      <c r="AM26" s="1741"/>
      <c r="AN26" s="1741"/>
      <c r="AO26" s="1741"/>
      <c r="AP26" s="1741"/>
      <c r="AQ26" s="1741"/>
      <c r="AR26" s="1741"/>
      <c r="AS26" s="1741"/>
      <c r="AT26" s="1741"/>
      <c r="AU26" s="1741"/>
      <c r="AV26" s="1741"/>
      <c r="AW26" s="1741"/>
    </row>
    <row r="27" spans="1:50" ht="27" customHeight="1">
      <c r="I27" s="1741"/>
      <c r="J27" s="1741"/>
      <c r="K27" s="1741"/>
      <c r="L27" s="1741"/>
      <c r="M27" s="1741"/>
      <c r="N27" s="1741"/>
      <c r="O27" s="1741"/>
      <c r="P27" s="1741"/>
      <c r="Q27" s="1741"/>
      <c r="R27" s="1741"/>
      <c r="S27" s="1741"/>
      <c r="T27" s="1741"/>
      <c r="U27" s="1741"/>
      <c r="V27" s="1741"/>
      <c r="W27" s="1741"/>
      <c r="X27" s="1741"/>
      <c r="AH27" s="1741"/>
      <c r="AI27" s="1741"/>
      <c r="AJ27" s="1741"/>
      <c r="AK27" s="1741"/>
      <c r="AL27" s="1741"/>
      <c r="AM27" s="1741"/>
      <c r="AN27" s="1741"/>
      <c r="AO27" s="1741"/>
      <c r="AP27" s="1741"/>
      <c r="AQ27" s="1741"/>
      <c r="AR27" s="1741"/>
      <c r="AS27" s="1741"/>
      <c r="AT27" s="1741"/>
      <c r="AU27" s="1741"/>
      <c r="AV27" s="1741"/>
      <c r="AW27" s="1741"/>
    </row>
    <row r="28" spans="1:50" ht="27" customHeight="1">
      <c r="I28" s="1741"/>
      <c r="J28" s="1741"/>
      <c r="K28" s="1741"/>
      <c r="L28" s="1741"/>
      <c r="M28" s="1741"/>
      <c r="N28" s="1741"/>
      <c r="O28" s="1741"/>
      <c r="P28" s="1741"/>
      <c r="Q28" s="1741"/>
      <c r="R28" s="1741"/>
      <c r="S28" s="1741"/>
      <c r="T28" s="1741"/>
      <c r="U28" s="1741"/>
      <c r="V28" s="1741"/>
      <c r="W28" s="1741"/>
      <c r="X28" s="1741"/>
      <c r="AH28" s="1741"/>
      <c r="AI28" s="1741"/>
      <c r="AJ28" s="1741"/>
      <c r="AK28" s="1741"/>
      <c r="AL28" s="1741"/>
      <c r="AM28" s="1741"/>
      <c r="AN28" s="1741"/>
      <c r="AO28" s="1741"/>
      <c r="AP28" s="1741"/>
      <c r="AQ28" s="1741"/>
      <c r="AR28" s="1741"/>
      <c r="AS28" s="1741"/>
      <c r="AT28" s="1741"/>
      <c r="AU28" s="1741"/>
      <c r="AV28" s="1741"/>
      <c r="AW28" s="1741"/>
    </row>
    <row r="29" spans="1:50" ht="27" customHeight="1">
      <c r="I29" s="1741"/>
      <c r="J29" s="1741"/>
      <c r="K29" s="1741"/>
      <c r="L29" s="1741"/>
      <c r="M29" s="1741"/>
      <c r="N29" s="1741"/>
      <c r="O29" s="1741"/>
      <c r="P29" s="1741"/>
      <c r="Q29" s="1741"/>
      <c r="R29" s="1741"/>
      <c r="S29" s="1741"/>
      <c r="T29" s="1741"/>
      <c r="U29" s="1741"/>
      <c r="V29" s="1741"/>
      <c r="W29" s="1741"/>
      <c r="X29" s="1741"/>
      <c r="AH29" s="1741"/>
      <c r="AI29" s="1741"/>
      <c r="AJ29" s="1741"/>
      <c r="AK29" s="1741"/>
      <c r="AL29" s="1741"/>
      <c r="AM29" s="1741"/>
      <c r="AN29" s="1741"/>
      <c r="AO29" s="1741"/>
      <c r="AP29" s="1741"/>
      <c r="AQ29" s="1741"/>
      <c r="AR29" s="1741"/>
      <c r="AS29" s="1741"/>
      <c r="AT29" s="1741"/>
      <c r="AU29" s="1741"/>
      <c r="AV29" s="1741"/>
      <c r="AW29" s="1741"/>
    </row>
    <row r="30" spans="1:50" ht="27" customHeight="1">
      <c r="I30" s="1741"/>
      <c r="J30" s="1741"/>
      <c r="K30" s="1741"/>
      <c r="L30" s="1741"/>
      <c r="M30" s="1741"/>
      <c r="N30" s="1741"/>
      <c r="O30" s="1741"/>
      <c r="P30" s="1741"/>
      <c r="Q30" s="1741"/>
      <c r="R30" s="1741"/>
      <c r="S30" s="1741"/>
      <c r="T30" s="1741"/>
      <c r="U30" s="1741"/>
      <c r="V30" s="1741"/>
      <c r="W30" s="1741"/>
      <c r="X30" s="1741"/>
      <c r="AH30" s="1741"/>
      <c r="AI30" s="1741"/>
      <c r="AJ30" s="1741"/>
      <c r="AK30" s="1741"/>
      <c r="AL30" s="1741"/>
      <c r="AM30" s="1741"/>
      <c r="AN30" s="1741"/>
      <c r="AO30" s="1741"/>
      <c r="AP30" s="1741"/>
      <c r="AQ30" s="1741"/>
      <c r="AR30" s="1741"/>
      <c r="AS30" s="1741"/>
      <c r="AT30" s="1741"/>
      <c r="AU30" s="1741"/>
      <c r="AV30" s="1741"/>
      <c r="AW30" s="1741"/>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270</v>
      </c>
    </row>
    <row r="2" spans="1:27" s="180" customFormat="1">
      <c r="R2" s="246" t="s">
        <v>240</v>
      </c>
      <c r="S2" s="1701">
        <v>37778</v>
      </c>
      <c r="T2" s="1701"/>
      <c r="U2" s="1701"/>
      <c r="V2" s="1701"/>
      <c r="W2" s="1701"/>
      <c r="X2" s="1701"/>
      <c r="Y2" s="1701"/>
    </row>
    <row r="3" spans="1:27" s="180" customFormat="1">
      <c r="A3" s="1752" t="str">
        <f>IF(入力シート!C24&lt;30000000,"福岡県"&amp;入力シート!C5&amp;"長　殿","福岡県知事　殿")</f>
        <v>福岡県○○県土整備事務所長　殿</v>
      </c>
      <c r="B3" s="1752"/>
      <c r="C3" s="1752"/>
      <c r="D3" s="1752"/>
      <c r="E3" s="1752"/>
      <c r="F3" s="1752"/>
      <c r="G3" s="1752"/>
      <c r="H3" s="1752"/>
      <c r="I3" s="1752"/>
      <c r="J3" s="248"/>
    </row>
    <row r="4" spans="1:27" s="180" customFormat="1">
      <c r="Q4" s="1706" t="str">
        <f>入力シート!C25</f>
        <v>福岡市博多区東公園７－７</v>
      </c>
      <c r="R4" s="1707"/>
      <c r="S4" s="1707"/>
      <c r="T4" s="1707"/>
      <c r="U4" s="1707"/>
      <c r="V4" s="1707"/>
      <c r="W4" s="1707"/>
      <c r="X4" s="1707"/>
      <c r="Y4" s="1707"/>
    </row>
    <row r="5" spans="1:27" s="180" customFormat="1">
      <c r="L5" s="181"/>
      <c r="M5" s="249"/>
      <c r="O5" s="41"/>
      <c r="P5" s="41"/>
      <c r="Q5" s="1707"/>
      <c r="R5" s="1707"/>
      <c r="S5" s="1707"/>
      <c r="T5" s="1707"/>
      <c r="U5" s="1707"/>
      <c r="V5" s="1707"/>
      <c r="W5" s="1707"/>
      <c r="X5" s="1707"/>
      <c r="Y5" s="1707"/>
    </row>
    <row r="6" spans="1:27" s="180" customFormat="1">
      <c r="M6" s="249"/>
      <c r="O6" s="41"/>
      <c r="P6" s="41"/>
      <c r="Q6" s="1753" t="str">
        <f>入力シート!C26</f>
        <v>(株）福岡企画技調</v>
      </c>
      <c r="R6" s="1711"/>
      <c r="S6" s="1711"/>
      <c r="T6" s="1711"/>
      <c r="U6" s="1711"/>
      <c r="V6" s="1711"/>
      <c r="W6" s="1711"/>
      <c r="X6" s="1711"/>
      <c r="Y6" s="1711"/>
    </row>
    <row r="7" spans="1:27" s="180" customFormat="1">
      <c r="L7" s="181"/>
      <c r="M7" s="250"/>
      <c r="O7" s="250"/>
      <c r="P7" s="91"/>
      <c r="Q7" s="1714" t="str">
        <f>入力シート!C27</f>
        <v>代表取締役　企画太郎</v>
      </c>
      <c r="R7" s="1715"/>
      <c r="S7" s="1715"/>
      <c r="T7" s="1715"/>
      <c r="U7" s="1715"/>
      <c r="V7" s="1715"/>
      <c r="W7" s="1715"/>
      <c r="X7" s="1715"/>
      <c r="Y7" s="1715"/>
    </row>
    <row r="8" spans="1:27" s="180" customFormat="1"/>
    <row r="9" spans="1:27" s="180" customFormat="1" ht="26.1" customHeight="1">
      <c r="A9" s="1700" t="s">
        <v>271</v>
      </c>
      <c r="B9" s="1700"/>
      <c r="C9" s="1700"/>
      <c r="D9" s="1700"/>
      <c r="E9" s="1700"/>
      <c r="F9" s="1700"/>
      <c r="G9" s="1700"/>
      <c r="H9" s="1700"/>
      <c r="I9" s="1700"/>
      <c r="J9" s="1700"/>
      <c r="K9" s="1700"/>
      <c r="L9" s="1700"/>
      <c r="M9" s="1700"/>
      <c r="N9" s="1700"/>
      <c r="O9" s="1700"/>
      <c r="P9" s="1700"/>
      <c r="Q9" s="1700"/>
      <c r="R9" s="1700"/>
      <c r="S9" s="1700"/>
      <c r="T9" s="1700"/>
      <c r="U9" s="1700"/>
      <c r="V9" s="1700"/>
      <c r="W9" s="1700"/>
      <c r="X9" s="1700"/>
      <c r="Y9" s="1700"/>
    </row>
    <row r="10" spans="1:27" s="180" customFormat="1">
      <c r="D10" s="1706" t="str">
        <f>"第50"&amp;入力シート!C3&amp;"-"&amp;入力シート!C4&amp;"号　"&amp;入力シート!C10</f>
        <v>第505-12345-001号　県道博多天神線排水性舗装工事（第２工区）</v>
      </c>
      <c r="E10" s="1707"/>
      <c r="F10" s="1707"/>
      <c r="G10" s="1707"/>
      <c r="H10" s="1707"/>
      <c r="I10" s="1707"/>
      <c r="J10" s="1707"/>
      <c r="K10" s="1707"/>
      <c r="L10" s="1707"/>
      <c r="M10" s="1707"/>
      <c r="N10" s="1707"/>
      <c r="O10" s="1707"/>
      <c r="P10" s="1707"/>
      <c r="Q10" s="1707"/>
      <c r="R10" s="1707"/>
      <c r="S10" s="1707"/>
      <c r="T10" s="1707"/>
      <c r="U10" s="1707"/>
      <c r="V10" s="1707"/>
      <c r="W10" s="1707"/>
      <c r="X10" s="1707"/>
      <c r="Y10" s="1707"/>
      <c r="AA10" s="180" t="s">
        <v>2011</v>
      </c>
    </row>
    <row r="11" spans="1:27" s="180" customFormat="1" ht="18" customHeight="1">
      <c r="A11" s="1746" t="s">
        <v>272</v>
      </c>
      <c r="B11" s="1746"/>
      <c r="C11" s="1746"/>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row>
    <row r="12" spans="1:27" s="180" customFormat="1" ht="18" customHeight="1">
      <c r="A12" s="1746" t="s">
        <v>273</v>
      </c>
      <c r="B12" s="1746"/>
      <c r="C12" s="1746"/>
      <c r="D12" s="1754">
        <f>入力シート!C13</f>
        <v>45108</v>
      </c>
      <c r="E12" s="1754"/>
      <c r="F12" s="1754"/>
      <c r="G12" s="1754"/>
      <c r="H12" s="1754"/>
      <c r="I12" s="1754"/>
      <c r="J12" s="1754"/>
      <c r="K12" s="1754"/>
      <c r="L12" s="1754"/>
      <c r="M12" s="1754"/>
      <c r="N12" s="248"/>
      <c r="O12" s="248"/>
      <c r="P12" s="248"/>
      <c r="Q12" s="248"/>
      <c r="R12" s="248"/>
      <c r="S12" s="248"/>
      <c r="T12" s="248"/>
      <c r="U12" s="248"/>
      <c r="V12" s="248"/>
      <c r="W12" s="248"/>
      <c r="X12" s="248"/>
      <c r="Y12" s="248"/>
    </row>
    <row r="13" spans="1:27" s="180" customFormat="1" ht="18" customHeight="1">
      <c r="A13" s="1746" t="s">
        <v>243</v>
      </c>
      <c r="B13" s="1746"/>
      <c r="C13" s="1746"/>
      <c r="D13" s="1754">
        <f>入力シート!C14</f>
        <v>45109</v>
      </c>
      <c r="E13" s="1754"/>
      <c r="F13" s="1754"/>
      <c r="G13" s="1754"/>
      <c r="H13" s="1754"/>
      <c r="I13" s="1754"/>
      <c r="J13" s="1754"/>
      <c r="K13" s="1754"/>
      <c r="L13" s="1754"/>
      <c r="M13" s="1754"/>
      <c r="N13" s="251" t="s">
        <v>274</v>
      </c>
      <c r="O13" s="1754">
        <f>入力シート!C15</f>
        <v>45257</v>
      </c>
      <c r="P13" s="1754"/>
      <c r="Q13" s="1754"/>
      <c r="R13" s="1754"/>
      <c r="S13" s="1754"/>
      <c r="T13" s="1754"/>
      <c r="U13" s="1754"/>
      <c r="V13" s="1754"/>
      <c r="W13" s="1754"/>
      <c r="X13" s="1754"/>
      <c r="Y13" s="248" t="s">
        <v>275</v>
      </c>
    </row>
    <row r="14" spans="1:27" s="180" customFormat="1"/>
    <row r="15" spans="1:27" s="180" customFormat="1" ht="27" customHeight="1">
      <c r="A15" s="1755" t="s">
        <v>276</v>
      </c>
      <c r="B15" s="1756"/>
      <c r="C15" s="1756"/>
      <c r="D15" s="1756"/>
      <c r="E15" s="1756"/>
      <c r="F15" s="1756"/>
      <c r="G15" s="1756"/>
      <c r="H15" s="1756"/>
      <c r="I15" s="1756"/>
      <c r="J15" s="1756"/>
      <c r="K15" s="1756"/>
      <c r="L15" s="1756"/>
      <c r="M15" s="1756"/>
      <c r="N15" s="1756"/>
      <c r="O15" s="1756"/>
      <c r="P15" s="1756"/>
      <c r="Q15" s="1756"/>
      <c r="R15" s="1756"/>
      <c r="S15" s="1756"/>
      <c r="T15" s="1756"/>
      <c r="U15" s="1756"/>
      <c r="V15" s="1757"/>
      <c r="W15" s="1758" t="s">
        <v>277</v>
      </c>
      <c r="X15" s="1758"/>
      <c r="Y15" s="1758"/>
    </row>
    <row r="16" spans="1:27" s="180" customFormat="1" ht="27" customHeight="1">
      <c r="A16" s="1747" t="s">
        <v>278</v>
      </c>
      <c r="B16" s="1748"/>
      <c r="C16" s="1748"/>
      <c r="D16" s="1749"/>
      <c r="E16" s="1749"/>
      <c r="F16" s="1749"/>
      <c r="G16" s="1749"/>
      <c r="H16" s="1749"/>
      <c r="I16" s="1749"/>
      <c r="J16" s="1749"/>
      <c r="K16" s="1749"/>
      <c r="L16" s="1749"/>
      <c r="M16" s="1749"/>
      <c r="N16" s="1749"/>
      <c r="O16" s="1749"/>
      <c r="P16" s="1749"/>
      <c r="Q16" s="1749"/>
      <c r="R16" s="1749"/>
      <c r="S16" s="1749"/>
      <c r="T16" s="1749"/>
      <c r="U16" s="1749"/>
      <c r="V16" s="1750"/>
      <c r="W16" s="1751"/>
      <c r="X16" s="1751"/>
      <c r="Y16" s="1751"/>
    </row>
    <row r="17" spans="1:25" s="180" customFormat="1" ht="27" customHeight="1">
      <c r="A17" s="1747" t="s">
        <v>279</v>
      </c>
      <c r="B17" s="1748"/>
      <c r="C17" s="1748"/>
      <c r="D17" s="1749"/>
      <c r="E17" s="1749"/>
      <c r="F17" s="1749"/>
      <c r="G17" s="1749"/>
      <c r="H17" s="1749"/>
      <c r="I17" s="1749"/>
      <c r="J17" s="1749"/>
      <c r="K17" s="1749"/>
      <c r="L17" s="1749"/>
      <c r="M17" s="1749"/>
      <c r="N17" s="1749"/>
      <c r="O17" s="1749"/>
      <c r="P17" s="1749"/>
      <c r="Q17" s="1749"/>
      <c r="R17" s="1749"/>
      <c r="S17" s="1749"/>
      <c r="T17" s="1749"/>
      <c r="U17" s="1749"/>
      <c r="V17" s="1750"/>
      <c r="W17" s="1751"/>
      <c r="X17" s="1751"/>
      <c r="Y17" s="1751"/>
    </row>
    <row r="18" spans="1:25" s="180" customFormat="1" ht="27" customHeight="1">
      <c r="A18" s="1747" t="s">
        <v>280</v>
      </c>
      <c r="B18" s="1748"/>
      <c r="C18" s="1748"/>
      <c r="D18" s="1749"/>
      <c r="E18" s="1749"/>
      <c r="F18" s="1749"/>
      <c r="G18" s="1749"/>
      <c r="H18" s="1749"/>
      <c r="I18" s="1749"/>
      <c r="J18" s="1749"/>
      <c r="K18" s="1749"/>
      <c r="L18" s="1749"/>
      <c r="M18" s="1749"/>
      <c r="N18" s="1749"/>
      <c r="O18" s="1749"/>
      <c r="P18" s="1749"/>
      <c r="Q18" s="1749"/>
      <c r="R18" s="1749"/>
      <c r="S18" s="1749"/>
      <c r="T18" s="1749"/>
      <c r="U18" s="1749"/>
      <c r="V18" s="1750"/>
      <c r="W18" s="1751"/>
      <c r="X18" s="1751"/>
      <c r="Y18" s="1751"/>
    </row>
    <row r="19" spans="1:25" s="180" customFormat="1" ht="27" customHeight="1">
      <c r="A19" s="1747" t="s">
        <v>281</v>
      </c>
      <c r="B19" s="1748"/>
      <c r="C19" s="1748"/>
      <c r="D19" s="1749"/>
      <c r="E19" s="1749"/>
      <c r="F19" s="1749"/>
      <c r="G19" s="1749"/>
      <c r="H19" s="1749"/>
      <c r="I19" s="1749"/>
      <c r="J19" s="1749"/>
      <c r="K19" s="1749"/>
      <c r="L19" s="1749"/>
      <c r="M19" s="1749"/>
      <c r="N19" s="1749"/>
      <c r="O19" s="1749"/>
      <c r="P19" s="1749"/>
      <c r="Q19" s="1749"/>
      <c r="R19" s="1749"/>
      <c r="S19" s="1749"/>
      <c r="T19" s="1749"/>
      <c r="U19" s="1749"/>
      <c r="V19" s="1750"/>
      <c r="W19" s="1751"/>
      <c r="X19" s="1751"/>
      <c r="Y19" s="1751"/>
    </row>
    <row r="20" spans="1:25" s="180" customFormat="1" ht="27" customHeight="1">
      <c r="A20" s="1747" t="s">
        <v>282</v>
      </c>
      <c r="B20" s="1748"/>
      <c r="C20" s="1748"/>
      <c r="D20" s="1749"/>
      <c r="E20" s="1749"/>
      <c r="F20" s="1749"/>
      <c r="G20" s="1749"/>
      <c r="H20" s="1749"/>
      <c r="I20" s="1749"/>
      <c r="J20" s="1749"/>
      <c r="K20" s="1749"/>
      <c r="L20" s="1749"/>
      <c r="M20" s="1749"/>
      <c r="N20" s="1749"/>
      <c r="O20" s="1749"/>
      <c r="P20" s="1749"/>
      <c r="Q20" s="1749"/>
      <c r="R20" s="1749"/>
      <c r="S20" s="1749"/>
      <c r="T20" s="1749"/>
      <c r="U20" s="1749"/>
      <c r="V20" s="1750"/>
      <c r="W20" s="1759">
        <f>SUM(W16:Y19)</f>
        <v>0</v>
      </c>
      <c r="X20" s="1759"/>
      <c r="Y20" s="1759"/>
    </row>
    <row r="21" spans="1:25" s="180" customFormat="1" ht="27" customHeight="1">
      <c r="A21" s="1747" t="s">
        <v>283</v>
      </c>
      <c r="B21" s="1748"/>
      <c r="C21" s="1748"/>
      <c r="D21" s="1749"/>
      <c r="E21" s="1749"/>
      <c r="F21" s="1749"/>
      <c r="G21" s="1749"/>
      <c r="H21" s="1749"/>
      <c r="I21" s="1749"/>
      <c r="J21" s="1749"/>
      <c r="K21" s="1749"/>
      <c r="L21" s="1749"/>
      <c r="M21" s="1749"/>
      <c r="N21" s="1749"/>
      <c r="O21" s="1749"/>
      <c r="P21" s="1749"/>
      <c r="Q21" s="1749"/>
      <c r="R21" s="1749"/>
      <c r="S21" s="1749"/>
      <c r="T21" s="1749"/>
      <c r="U21" s="1749"/>
      <c r="V21" s="1750"/>
      <c r="W21" s="1759">
        <f>W20*0.1</f>
        <v>0</v>
      </c>
      <c r="X21" s="1759"/>
      <c r="Y21" s="1759"/>
    </row>
    <row r="22" spans="1:25" s="180" customFormat="1" ht="27" customHeight="1">
      <c r="A22" s="1747" t="s">
        <v>284</v>
      </c>
      <c r="B22" s="1748"/>
      <c r="C22" s="1748"/>
      <c r="D22" s="1749"/>
      <c r="E22" s="1749"/>
      <c r="F22" s="1749"/>
      <c r="G22" s="1749"/>
      <c r="H22" s="1749"/>
      <c r="I22" s="1749"/>
      <c r="J22" s="1749"/>
      <c r="K22" s="1749"/>
      <c r="L22" s="1749"/>
      <c r="M22" s="1749"/>
      <c r="N22" s="1749"/>
      <c r="O22" s="1749"/>
      <c r="P22" s="1749"/>
      <c r="Q22" s="1749"/>
      <c r="R22" s="1749"/>
      <c r="S22" s="1749"/>
      <c r="T22" s="1749"/>
      <c r="U22" s="1749"/>
      <c r="V22" s="1750"/>
      <c r="W22" s="1759">
        <f>SUM(W20:Y21)</f>
        <v>0</v>
      </c>
      <c r="X22" s="1759"/>
      <c r="Y22" s="1759"/>
    </row>
    <row r="23" spans="1:25" s="180" customFormat="1" ht="27" customHeight="1">
      <c r="A23" s="1747" t="s">
        <v>285</v>
      </c>
      <c r="B23" s="1748"/>
      <c r="C23" s="1748"/>
      <c r="D23" s="1749"/>
      <c r="E23" s="1749"/>
      <c r="F23" s="1749"/>
      <c r="G23" s="1749"/>
      <c r="H23" s="1749"/>
      <c r="I23" s="1749"/>
      <c r="J23" s="1749"/>
      <c r="K23" s="1749"/>
      <c r="L23" s="1749"/>
      <c r="M23" s="1749"/>
      <c r="N23" s="1749"/>
      <c r="O23" s="1749"/>
      <c r="P23" s="1749"/>
      <c r="Q23" s="1749"/>
      <c r="R23" s="1749"/>
      <c r="S23" s="1749"/>
      <c r="T23" s="1749"/>
      <c r="U23" s="1749"/>
      <c r="V23" s="1750"/>
      <c r="W23" s="1760"/>
      <c r="X23" s="1760"/>
      <c r="Y23" s="1760"/>
    </row>
    <row r="24" spans="1:25" s="180" customFormat="1" ht="27"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row>
    <row r="25" spans="1:25" s="180" customFormat="1" ht="27" customHeight="1">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c r="W25" s="1760"/>
      <c r="X25" s="1760"/>
      <c r="Y25" s="1760"/>
    </row>
    <row r="26" spans="1:25" s="180" customFormat="1" ht="27" customHeight="1">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c r="W26" s="1760"/>
      <c r="X26" s="1760"/>
      <c r="Y26" s="1760"/>
    </row>
    <row r="27" spans="1:25" s="180" customFormat="1" ht="27" customHeight="1">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c r="W27" s="1760"/>
      <c r="X27" s="1760"/>
      <c r="Y27" s="1760"/>
    </row>
    <row r="28" spans="1:25" s="180" customFormat="1" ht="27" customHeight="1">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c r="W28" s="1760"/>
      <c r="X28" s="1760"/>
      <c r="Y28" s="1760"/>
    </row>
    <row r="29" spans="1:25" s="180" customFormat="1" ht="27" customHeight="1">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c r="W29" s="1760"/>
      <c r="X29" s="1760"/>
      <c r="Y29" s="1760"/>
    </row>
    <row r="30" spans="1:25" s="180" customFormat="1" ht="27" customHeight="1">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c r="W30" s="1760"/>
      <c r="X30" s="1760"/>
      <c r="Y30" s="1760"/>
    </row>
    <row r="31" spans="1:25" s="180" customFormat="1" ht="27" customHeight="1">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c r="W31" s="1760"/>
      <c r="X31" s="1760"/>
      <c r="Y31" s="1760"/>
    </row>
    <row r="32" spans="1:25" s="180" customFormat="1" ht="27" customHeight="1">
      <c r="A32" s="1760"/>
      <c r="B32" s="1760"/>
      <c r="C32" s="1760"/>
      <c r="D32" s="1760"/>
      <c r="E32" s="1760"/>
      <c r="F32" s="1760"/>
      <c r="G32" s="1760"/>
      <c r="H32" s="1760"/>
      <c r="I32" s="1760"/>
      <c r="J32" s="1760"/>
      <c r="K32" s="1760"/>
      <c r="L32" s="1760"/>
      <c r="M32" s="1760"/>
      <c r="N32" s="1760"/>
      <c r="O32" s="1760"/>
      <c r="P32" s="1760"/>
      <c r="Q32" s="1760"/>
      <c r="R32" s="1760"/>
      <c r="S32" s="1760"/>
      <c r="T32" s="1760"/>
      <c r="U32" s="1760"/>
      <c r="V32" s="1760"/>
      <c r="W32" s="1760"/>
      <c r="X32" s="1760"/>
      <c r="Y32" s="1760"/>
    </row>
    <row r="33" spans="1:25" s="180" customFormat="1" ht="27" customHeight="1">
      <c r="A33" s="1760"/>
      <c r="B33" s="1760"/>
      <c r="C33" s="1760"/>
      <c r="D33" s="1760"/>
      <c r="E33" s="1760"/>
      <c r="F33" s="1760"/>
      <c r="G33" s="1760"/>
      <c r="H33" s="1760"/>
      <c r="I33" s="1760"/>
      <c r="J33" s="1760"/>
      <c r="K33" s="1760"/>
      <c r="L33" s="1760"/>
      <c r="M33" s="1760"/>
      <c r="N33" s="1760"/>
      <c r="O33" s="1760"/>
      <c r="P33" s="1760"/>
      <c r="Q33" s="1760"/>
      <c r="R33" s="1760"/>
      <c r="S33" s="1760"/>
      <c r="T33" s="1760"/>
      <c r="U33" s="1760"/>
      <c r="V33" s="1760"/>
      <c r="W33" s="1760"/>
      <c r="X33" s="1760"/>
      <c r="Y33" s="1760"/>
    </row>
    <row r="34" spans="1:25" s="180" customFormat="1" ht="14.25" customHeight="1">
      <c r="A34" s="1762" t="s">
        <v>1708</v>
      </c>
      <c r="B34" s="1762"/>
      <c r="C34" s="1762"/>
      <c r="D34" s="1762"/>
      <c r="E34" s="1762"/>
      <c r="F34" s="1762"/>
      <c r="G34" s="1762"/>
      <c r="H34" s="1762"/>
      <c r="I34" s="1762"/>
      <c r="J34" s="1762"/>
      <c r="K34" s="1762"/>
      <c r="L34" s="1762"/>
      <c r="M34" s="1762"/>
      <c r="N34" s="1762"/>
      <c r="O34" s="1762"/>
      <c r="P34" s="1762"/>
      <c r="Q34" s="1762"/>
      <c r="R34" s="1762"/>
      <c r="S34" s="1762"/>
      <c r="T34" s="1762"/>
      <c r="U34" s="1762"/>
      <c r="V34" s="1762"/>
      <c r="W34" s="1762"/>
      <c r="X34" s="1762"/>
      <c r="Y34" s="1762"/>
    </row>
    <row r="35" spans="1:25" ht="13.5" customHeight="1">
      <c r="A35" s="1069" t="s">
        <v>1709</v>
      </c>
      <c r="E35" s="1761"/>
      <c r="F35" s="1761"/>
      <c r="G35" s="1761"/>
      <c r="H35" s="1761"/>
      <c r="I35" s="1761"/>
      <c r="J35" s="240" t="s">
        <v>1710</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45</vt:i4>
      </vt:variant>
    </vt:vector>
  </HeadingPairs>
  <TitlesOfParts>
    <vt:vector size="109"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構造物工（橋梁上部）</vt:lpstr>
      <vt:lpstr>構造物工（橋脚・橋台）</vt:lpstr>
      <vt:lpstr>ICT範囲図</vt:lpstr>
      <vt:lpstr>ICTチェックシート</vt:lpstr>
      <vt:lpstr>230</vt:lpstr>
      <vt:lpstr>230-1</vt:lpstr>
      <vt:lpstr>230-１-例</vt:lpstr>
      <vt:lpstr>230-2</vt:lpstr>
      <vt:lpstr>230-2-例</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福岡県県土整備部</cp:lastModifiedBy>
  <cp:lastPrinted>2024-05-29T09:14:56Z</cp:lastPrinted>
  <dcterms:created xsi:type="dcterms:W3CDTF">2022-06-15T04:09:23Z</dcterms:created>
  <dcterms:modified xsi:type="dcterms:W3CDTF">2024-05-29T09:15:13Z</dcterms:modified>
</cp:coreProperties>
</file>